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drawings/drawing99.xml" ContentType="application/vnd.openxmlformats-officedocument.drawing+xml"/>
  <Override PartName="/xl/drawings/drawing100.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rsiebert\Desktop\prod-probate-2026\dd\Texas Probate System 2026\Excel documents\"/>
    </mc:Choice>
  </mc:AlternateContent>
  <xr:revisionPtr revIDLastSave="0" documentId="13_ncr:1_{927023ED-62CD-4320-80FE-DBA8ADE88079}" xr6:coauthVersionLast="47" xr6:coauthVersionMax="47" xr10:uidLastSave="{00000000-0000-0000-0000-000000000000}"/>
  <bookViews>
    <workbookView xWindow="0" yWindow="75" windowWidth="14355" windowHeight="14535" xr2:uid="{00000000-000D-0000-FFFF-FFFF00000000}"/>
  </bookViews>
  <sheets>
    <sheet name="home" sheetId="2" r:id="rId1"/>
    <sheet name="WsContents" sheetId="87" r:id="rId2"/>
    <sheet name="Ws1" sheetId="88" r:id="rId3"/>
    <sheet name="Ws2" sheetId="89" r:id="rId4"/>
    <sheet name="Ws3" sheetId="90" r:id="rId5"/>
    <sheet name="Ws4" sheetId="91" r:id="rId6"/>
    <sheet name="Ws5" sheetId="92" r:id="rId7"/>
    <sheet name="Ws6" sheetId="93" r:id="rId8"/>
    <sheet name="Ws7" sheetId="94" r:id="rId9"/>
    <sheet name="Ws8" sheetId="95" r:id="rId10"/>
    <sheet name="Ws9" sheetId="96" r:id="rId11"/>
    <sheet name="Ws10" sheetId="97" r:id="rId12"/>
    <sheet name="Ws13" sheetId="98" r:id="rId13"/>
    <sheet name="Ws14" sheetId="99" r:id="rId14"/>
    <sheet name="Ws15" sheetId="100" r:id="rId15"/>
    <sheet name="MILcover" sheetId="60" r:id="rId16"/>
    <sheet name="1.0" sheetId="61" r:id="rId17"/>
    <sheet name="2.0" sheetId="62" r:id="rId18"/>
    <sheet name="3.0" sheetId="63" r:id="rId19"/>
    <sheet name="4.0" sheetId="64" r:id="rId20"/>
    <sheet name="5.0" sheetId="65" r:id="rId21"/>
    <sheet name="6.0" sheetId="66" r:id="rId22"/>
    <sheet name="7.0" sheetId="67" r:id="rId23"/>
    <sheet name="8.0" sheetId="68" r:id="rId24"/>
    <sheet name="9.0" sheetId="69" r:id="rId25"/>
    <sheet name="10.0" sheetId="70" r:id="rId26"/>
    <sheet name="11.0" sheetId="71" r:id="rId27"/>
    <sheet name="12.0" sheetId="72" r:id="rId28"/>
    <sheet name="13.0" sheetId="73" r:id="rId29"/>
    <sheet name="14.0" sheetId="74" r:id="rId30"/>
    <sheet name="15.0" sheetId="75" r:id="rId31"/>
    <sheet name="16.0" sheetId="76" r:id="rId32"/>
    <sheet name="17.0" sheetId="77" r:id="rId33"/>
    <sheet name="18.0" sheetId="78" r:id="rId34"/>
    <sheet name="19.0" sheetId="79" r:id="rId35"/>
    <sheet name="20.0" sheetId="80" r:id="rId36"/>
    <sheet name="21.0" sheetId="81" r:id="rId37"/>
    <sheet name="22.0" sheetId="82" r:id="rId38"/>
    <sheet name="23.0" sheetId="83" r:id="rId39"/>
    <sheet name="24.0" sheetId="84" r:id="rId40"/>
    <sheet name="25.0" sheetId="85" r:id="rId41"/>
    <sheet name="26.0" sheetId="86" r:id="rId42"/>
    <sheet name="CpContents" sheetId="5" r:id="rId43"/>
    <sheet name="Cp1" sheetId="6" r:id="rId44"/>
    <sheet name="Cp2to3" sheetId="7" r:id="rId45"/>
    <sheet name="Cp4" sheetId="8" r:id="rId46"/>
    <sheet name="Cp5" sheetId="9" r:id="rId47"/>
    <sheet name="Cp6" sheetId="10" r:id="rId48"/>
    <sheet name="Cp7" sheetId="11" r:id="rId49"/>
    <sheet name="Cp8to13" sheetId="12" r:id="rId50"/>
    <sheet name="Cp14to18" sheetId="13" r:id="rId51"/>
    <sheet name="Cp19to21" sheetId="14" r:id="rId52"/>
    <sheet name="Cp22to24" sheetId="15" r:id="rId53"/>
    <sheet name="Cp25to26" sheetId="16" r:id="rId54"/>
    <sheet name="Cp27to28" sheetId="17" r:id="rId55"/>
    <sheet name="Cp29to31" sheetId="18" r:id="rId56"/>
    <sheet name="Cp32to34" sheetId="19" r:id="rId57"/>
    <sheet name="Cp35to37" sheetId="20" r:id="rId58"/>
    <sheet name="Cp38to40" sheetId="21" r:id="rId59"/>
    <sheet name="Cp41to43" sheetId="22" r:id="rId60"/>
    <sheet name="Cp44" sheetId="23" r:id="rId61"/>
    <sheet name="Cp45" sheetId="24" r:id="rId62"/>
    <sheet name="Cp46" sheetId="101" r:id="rId63"/>
    <sheet name="Cp49" sheetId="103" r:id="rId64"/>
    <sheet name="Cp50" sheetId="25" r:id="rId65"/>
    <sheet name="Cp54" sheetId="26" r:id="rId66"/>
    <sheet name="Cp55to56" sheetId="27" r:id="rId67"/>
    <sheet name="Cp57to61" sheetId="28" r:id="rId68"/>
    <sheet name="Cp62to64" sheetId="29" r:id="rId69"/>
    <sheet name="Cp65" sheetId="30" r:id="rId70"/>
    <sheet name="Cp66" sheetId="31" r:id="rId71"/>
    <sheet name="Cp67" sheetId="32" r:id="rId72"/>
    <sheet name="Cp68to72" sheetId="33" r:id="rId73"/>
    <sheet name="Cp76" sheetId="34" r:id="rId74"/>
    <sheet name="Cp77" sheetId="35" r:id="rId75"/>
    <sheet name="Cp78" sheetId="36" r:id="rId76"/>
    <sheet name="Cp79" sheetId="37" r:id="rId77"/>
    <sheet name="Cp80" sheetId="38" r:id="rId78"/>
    <sheet name="Cp81" sheetId="39" r:id="rId79"/>
    <sheet name="Cp82to84" sheetId="40" r:id="rId80"/>
    <sheet name="Cp85to88" sheetId="41" r:id="rId81"/>
    <sheet name="Cp89" sheetId="42" r:id="rId82"/>
    <sheet name="Cp90" sheetId="43" r:id="rId83"/>
    <sheet name="Cp91" sheetId="44" r:id="rId84"/>
    <sheet name="Cp92to94" sheetId="45" r:id="rId85"/>
    <sheet name="Cp95" sheetId="46" r:id="rId86"/>
    <sheet name="Cp96to99" sheetId="47" r:id="rId87"/>
    <sheet name="Cp100" sheetId="48" r:id="rId88"/>
    <sheet name="Cp101to102" sheetId="49" r:id="rId89"/>
    <sheet name="Cp103to107" sheetId="50" r:id="rId90"/>
    <sheet name="Cp198to199" sheetId="102" r:id="rId91"/>
    <sheet name="Cp200" sheetId="51" r:id="rId92"/>
    <sheet name="Cp201to205" sheetId="52" r:id="rId93"/>
    <sheet name="Cp206to208" sheetId="53" r:id="rId94"/>
    <sheet name="Cp209" sheetId="54" r:id="rId95"/>
    <sheet name="Cp210" sheetId="55" r:id="rId96"/>
    <sheet name="Cp211to213" sheetId="56" r:id="rId97"/>
    <sheet name="Cp214" sheetId="57" r:id="rId98"/>
    <sheet name="Cp215" sheetId="58" r:id="rId99"/>
    <sheet name="SDL" sheetId="59" r:id="rId100"/>
    <sheet name="datanav" sheetId="1" state="hidden" r:id="rId101"/>
  </sheets>
  <definedNames>
    <definedName name="cp_000_dname">CpContents!$B$5</definedName>
    <definedName name="cp_000_toc">CpContents!$A$13</definedName>
    <definedName name="cp_001">'Cp1'!$A$6</definedName>
    <definedName name="cp_002">Cp2to3!$A$6</definedName>
    <definedName name="cp_004">'Cp4'!$A$6</definedName>
    <definedName name="cp_005">'Cp5'!$A$6</definedName>
    <definedName name="cp_006">'Cp6'!$A$6</definedName>
    <definedName name="cp_007">'Cp7'!$A$6</definedName>
    <definedName name="cp_008">Cp8to13!$A$6</definedName>
    <definedName name="cp_014">Cp14to18!$A$6</definedName>
    <definedName name="cp_015f">Cp14to18!$B$47</definedName>
    <definedName name="cp_019">Cp19to21!$A$6</definedName>
    <definedName name="cp_019l">Cp19to21!$B$36</definedName>
    <definedName name="cp_019n">Cp19to21!$B$57</definedName>
    <definedName name="cp_019o">Cp19to21!$B$65</definedName>
    <definedName name="cp_021i">Cp19to21!$B$122</definedName>
    <definedName name="cp_022">Cp22to24!$A$6</definedName>
    <definedName name="cp_022b">Cp22to24!$B$9</definedName>
    <definedName name="cp_022k">Cp22to24!$B$45</definedName>
    <definedName name="cp_022l">Cp22to24!$B$64</definedName>
    <definedName name="cp_022m">Cp22to24!$B$72</definedName>
    <definedName name="cp_025">Cp25to26!$A$6</definedName>
    <definedName name="cp_027">Cp27to28!$A$6</definedName>
    <definedName name="cp_029">Cp29to31!$A$6</definedName>
    <definedName name="cp_029m">Cp29to31!$B$38</definedName>
    <definedName name="cp_029n">Cp29to31!$B$57</definedName>
    <definedName name="cp_029o">Cp29to31!$B$65</definedName>
    <definedName name="cp_032">Cp32to34!$A$7</definedName>
    <definedName name="cp_032m">Cp32to34!$B$39</definedName>
    <definedName name="cp_032n">Cp32to34!$B$58</definedName>
    <definedName name="cp_032o">Cp32to34!$B$66</definedName>
    <definedName name="cp_035">Cp35to37!$A$6</definedName>
    <definedName name="cp_038">Cp38to40!$A$6</definedName>
    <definedName name="cp_038o">Cp38to40!$B$40</definedName>
    <definedName name="cp_038p">Cp38to40!$B$59</definedName>
    <definedName name="cp_038q">Cp38to40!$B$67</definedName>
    <definedName name="cp_041">Cp41to43!$A$6</definedName>
    <definedName name="cp_044">'Cp44'!$A$6</definedName>
    <definedName name="cp_044g">'Cp44'!$B$51</definedName>
    <definedName name="cp_044h">'Cp44'!$B$62</definedName>
    <definedName name="cp_044j">'Cp44'!$B$82</definedName>
    <definedName name="cp_045" localSheetId="62">'Cp46'!$A$6</definedName>
    <definedName name="cp_045">'Cp45'!$A$6</definedName>
    <definedName name="cp_046">'Cp46'!$A$6</definedName>
    <definedName name="cp_049">'Cp49'!$A$6</definedName>
    <definedName name="cp_050">'Cp50'!$A$6</definedName>
    <definedName name="cp_054">'Cp54'!$A$6</definedName>
    <definedName name="cp_055">Cp55to56!$A$6</definedName>
    <definedName name="cp_055b1">Cp55to56!$C$23</definedName>
    <definedName name="cp_057">Cp57to61!$A$6</definedName>
    <definedName name="cp_062">Cp62to64!$A$6</definedName>
    <definedName name="cp_063">Cp62to64!$A$7</definedName>
    <definedName name="cp_065">'Cp65'!$A$6</definedName>
    <definedName name="cp_066">'Cp66'!$A$6</definedName>
    <definedName name="cp_067">'Cp67'!$A$6</definedName>
    <definedName name="cp_067h">'Cp67'!$B$22</definedName>
    <definedName name="cp_068">Cp68to72!$A$6</definedName>
    <definedName name="cp_076">'Cp76'!$A$6</definedName>
    <definedName name="cp_076u">'Cp76'!$B$39</definedName>
    <definedName name="cp_077">'Cp77'!$A$6</definedName>
    <definedName name="cp_078">'Cp78'!#REF!</definedName>
    <definedName name="cp_079">'Cp79'!$A$6</definedName>
    <definedName name="cp_080">'Cp80'!$A$6</definedName>
    <definedName name="cp_081">'Cp81'!$A$6</definedName>
    <definedName name="cp_082">Cp82to84!$A$6</definedName>
    <definedName name="cp_085">Cp85to88!$A$6</definedName>
    <definedName name="cp_089">'Cp89'!$A$6</definedName>
    <definedName name="cp_090">'Cp90'!$A$6</definedName>
    <definedName name="cp_091">'Cp91'!$A$6</definedName>
    <definedName name="cp_092">Cp92to94!$A$6</definedName>
    <definedName name="cp_095">'Cp95'!$A$6</definedName>
    <definedName name="cp_095f">'Cp95'!$B$24</definedName>
    <definedName name="cp_096">Cp96to99!$A$6</definedName>
    <definedName name="cp_100">'Cp100'!$A$6</definedName>
    <definedName name="cp_101">Cp101to102!$A$6</definedName>
    <definedName name="cp_103">Cp103to107!$A$6</definedName>
    <definedName name="cp_198">Cp198to199!$A$6</definedName>
    <definedName name="cp_200">'Cp200'!$A$6</definedName>
    <definedName name="cp_201">Cp201to205!$A$6</definedName>
    <definedName name="cp_204">Cp201to205!$A$36</definedName>
    <definedName name="cp_206">Cp206to208!$A$6</definedName>
    <definedName name="cp_209">'Cp209'!$A$6</definedName>
    <definedName name="cp_209a">'Cp209'!$B$8</definedName>
    <definedName name="cp_209q">'Cp209'!$B$44</definedName>
    <definedName name="cp_210">'Cp210'!$A$6</definedName>
    <definedName name="cp_211">Cp211to213!$A$6</definedName>
    <definedName name="cp_214">'Cp214'!$A$6</definedName>
    <definedName name="cp_215">'Cp215'!$A$6</definedName>
    <definedName name="homedname">home!$B$5</definedName>
    <definedName name="mil00cover">MILcover!$A$4</definedName>
    <definedName name="mil00coverdocket">MILcover!$D$12</definedName>
    <definedName name="mil00dname">MILcover!$D$7</definedName>
    <definedName name="mil01.00">'1.0'!$A$4</definedName>
    <definedName name="mil01.05">'1.0'!$D$13</definedName>
    <definedName name="mil01.07">'1.0'!$D$21</definedName>
    <definedName name="mil01.10">'1.0'!$D$31</definedName>
    <definedName name="mil01.11">'1.0'!$A$33</definedName>
    <definedName name="mil01.28">'1.0'!$D$86</definedName>
    <definedName name="mil01.33">'1.0'!$A$100</definedName>
    <definedName name="mil01.34">'1.0'!$A$102</definedName>
    <definedName name="mil02.00">'2.0'!$A$4</definedName>
    <definedName name="mil02.01">'2.0'!$A$5</definedName>
    <definedName name="mil02.02">'2.0'!$D$14</definedName>
    <definedName name="mil02.02a">'2.0'!$A$16</definedName>
    <definedName name="mil02.03">'2.0'!$A$61</definedName>
    <definedName name="mil02.04">'2.0'!$A$68</definedName>
    <definedName name="mil02.05">'2.0'!$A$77</definedName>
    <definedName name="mil02.10">'2.0'!$A$95</definedName>
    <definedName name="mil02.125">'2.0'!$A$594</definedName>
    <definedName name="mil02.130">'2.0'!$A$628</definedName>
    <definedName name="mil02.140">'2.0'!$A$670</definedName>
    <definedName name="mil02.160">'2.0'!$A$717</definedName>
    <definedName name="mil02.17">'2.0'!$D$133</definedName>
    <definedName name="mil02.170">'2.0'!$A$771</definedName>
    <definedName name="mil02.180">'2.0'!$A$771</definedName>
    <definedName name="mil02.20">'2.0'!$A$147</definedName>
    <definedName name="mil02.27">'2.0'!$A$178</definedName>
    <definedName name="mil02.35">'2.0'!$A$218</definedName>
    <definedName name="mil02.42">'2.0'!$A$249</definedName>
    <definedName name="mil02.43">'2.0'!$A$253</definedName>
    <definedName name="mil02.45">'2.0'!$A$336</definedName>
    <definedName name="mil02.58">'2.0'!$A$372</definedName>
    <definedName name="mil02.73">'2.0'!$A$427</definedName>
    <definedName name="mil02.85">'2.0'!$A$470</definedName>
    <definedName name="mil03.00">'3.0'!$A$4</definedName>
    <definedName name="mil03.03">'3.0'!$D$22</definedName>
    <definedName name="mil03.20">'3.0'!$A$102</definedName>
    <definedName name="mil03.35">'3.0'!$A$161</definedName>
    <definedName name="mil03.36">'3.0'!$A$167</definedName>
    <definedName name="mil03.52">'3.0'!$D$245</definedName>
    <definedName name="mil03.83">'3.0'!$A$350</definedName>
    <definedName name="mil04.00">'4.0'!$A$4</definedName>
    <definedName name="mil05.00">'5.0'!$A$4</definedName>
    <definedName name="mil05.04">'5.0'!$C$13</definedName>
    <definedName name="mil06.00">'6.0'!$A$4</definedName>
    <definedName name="mil06.01">'6.0'!$D$5</definedName>
    <definedName name="mil06.02">'6.0'!$D$8</definedName>
    <definedName name="mil06.05">'6.0'!$D$14</definedName>
    <definedName name="mil06.08">'6.0'!$A$32</definedName>
    <definedName name="mil06.107">'6.0'!$D$374</definedName>
    <definedName name="mil06.108">'6.0'!$D$376</definedName>
    <definedName name="mil06.110">'6.0'!$D$380</definedName>
    <definedName name="mil06.112">'6.0'!$D$384</definedName>
    <definedName name="mil06.113">'6.0'!$D$386</definedName>
    <definedName name="mil06.114">'6.0'!$D$388</definedName>
    <definedName name="mil06.116">'6.0'!$D$392</definedName>
    <definedName name="mil06.11a">'6.0'!$B$49</definedName>
    <definedName name="mil06.11b">'6.0'!$B$51</definedName>
    <definedName name="mil06.11c">'6.0'!$B$53</definedName>
    <definedName name="mil06.12">'6.0'!$A$56</definedName>
    <definedName name="mil06.123">'6.0'!$D$410</definedName>
    <definedName name="mil06.124">'6.0'!$D$412</definedName>
    <definedName name="mil06.124a">'6.0'!$D$414</definedName>
    <definedName name="mil06.13">'6.0'!$A$62</definedName>
    <definedName name="mil06.14">'6.0'!$A$74</definedName>
    <definedName name="mil06.144">'6.0'!$A$462</definedName>
    <definedName name="mil06.144a">'6.0'!$D$464</definedName>
    <definedName name="mil06.144b">'6.0'!$D$465</definedName>
    <definedName name="mil06.144c">'6.0'!$D$466</definedName>
    <definedName name="mil06.145a">'6.0'!$D$470</definedName>
    <definedName name="mil06.145b">'6.0'!$D$471</definedName>
    <definedName name="mil06.145c">'6.0'!$D$472</definedName>
    <definedName name="mil06.146">'6.0'!$D$474</definedName>
    <definedName name="mil06.147">'6.0'!$D$476</definedName>
    <definedName name="mil06.149">'6.0'!$D$481</definedName>
    <definedName name="mil06.15">'6.0'!$A$90</definedName>
    <definedName name="mil06.23">'6.0'!$D$121</definedName>
    <definedName name="mil06.24">'6.0'!$D$127</definedName>
    <definedName name="mil06.25">'6.0'!$D$131</definedName>
    <definedName name="mil06.26">'6.0'!$D$133</definedName>
    <definedName name="mil06.27">'6.0'!$A$135</definedName>
    <definedName name="mil06.36">'6.0'!$D$161</definedName>
    <definedName name="mil06.37">'6.0'!$D$163</definedName>
    <definedName name="mil06.38">'6.0'!$D$165</definedName>
    <definedName name="mil06.39">'6.0'!$D$167</definedName>
    <definedName name="mil06.40">'6.0'!$A$169</definedName>
    <definedName name="mil06.40a">'6.0'!$D$175</definedName>
    <definedName name="mil06.40date">'6.0'!$D$173</definedName>
    <definedName name="mil06.48">'6.0'!$A$215</definedName>
    <definedName name="mil06.69">'6.0'!$D$261</definedName>
    <definedName name="mil06.69A">'6.0'!$D$264</definedName>
    <definedName name="mil06.69B">'6.0'!$D$267</definedName>
    <definedName name="mil06.85">'6.0'!$D$319</definedName>
    <definedName name="mil06.86">'6.0'!$D$322</definedName>
    <definedName name="mil06.88">'6.0'!$D$328</definedName>
    <definedName name="mil06.89">'6.0'!$D$330</definedName>
    <definedName name="mil06.91">'6.0'!$D$338</definedName>
    <definedName name="mil06.92">'6.0'!$D$340</definedName>
    <definedName name="mil06.94">'6.0'!$D$344</definedName>
    <definedName name="mil06.95">'6.0'!$D$346</definedName>
    <definedName name="mil06.96">'6.0'!$D$348</definedName>
    <definedName name="mil06.98">'6.0'!$D$352</definedName>
    <definedName name="mil06.99">'6.0'!$D$354</definedName>
    <definedName name="mil07.00">'7.0'!$A$4</definedName>
    <definedName name="mil07.100">'7.0'!$D$271</definedName>
    <definedName name="mil07.101">'7.0'!$D$274</definedName>
    <definedName name="mil07.102">'7.0'!$D$277</definedName>
    <definedName name="mil07.104">'7.0'!$D$282</definedName>
    <definedName name="mil07.15">'7.0'!$A$65</definedName>
    <definedName name="mil07.15total">'7.0'!$D$68</definedName>
    <definedName name="mil07.16total">'7.0'!$D$73</definedName>
    <definedName name="mil07.171">'7.0'!$D$484</definedName>
    <definedName name="mil07.178">'7.0'!$D$498</definedName>
    <definedName name="mil07.184">'7.0'!$D$510</definedName>
    <definedName name="mil07.185">'7.0'!$D$512</definedName>
    <definedName name="mil07.186">'7.0'!$D$514</definedName>
    <definedName name="mil07.187">'7.0'!$D$516</definedName>
    <definedName name="mil07.25">'7.0'!$D$99</definedName>
    <definedName name="mil07.35">'7.0'!$D$123</definedName>
    <definedName name="mil07.97">'7.0'!$D$264</definedName>
    <definedName name="mil08.00">'8.0'!$A$4</definedName>
    <definedName name="mil08.10">'8.0'!$D$37</definedName>
    <definedName name="mil08.11">'8.0'!$D$39</definedName>
    <definedName name="mil08.12">'8.0'!$D$41</definedName>
    <definedName name="mil09.00">'9.0'!$A$4</definedName>
    <definedName name="mil09.110">'9.0'!$A$383</definedName>
    <definedName name="mil09.114">'9.0'!$D$398</definedName>
    <definedName name="mil09.116">'9.0'!$D$402</definedName>
    <definedName name="mil09.117">'9.0'!$D$404</definedName>
    <definedName name="mil09.130">'9.0'!$D$437</definedName>
    <definedName name="mil09.131">'9.0'!$D$439</definedName>
    <definedName name="mil09.132">'9.0'!$D$443</definedName>
    <definedName name="mil09.133">'9.0'!$D$445</definedName>
    <definedName name="mil09.135">'9.0'!$D$451</definedName>
    <definedName name="mil09.136">'9.0'!$D$453</definedName>
    <definedName name="mil09.150">'9.0'!$A$510</definedName>
    <definedName name="mil09.154">'9.0'!$D$525</definedName>
    <definedName name="mil09.156">'9.0'!$D$529</definedName>
    <definedName name="mil09.157">'9.0'!$D$531</definedName>
    <definedName name="mil09.167">'9.0'!$D$558</definedName>
    <definedName name="mil09.168">'9.0'!$D$560</definedName>
    <definedName name="mil09.171">'9.0'!$D$568</definedName>
    <definedName name="mil09.172">'9.0'!$D$570</definedName>
    <definedName name="mil09.195">'9.0'!$A$647</definedName>
    <definedName name="mil09.199">'9.0'!$D$662</definedName>
    <definedName name="mil09.207">'9.0'!$D$686</definedName>
    <definedName name="mil09.208">'9.0'!$D$688</definedName>
    <definedName name="mil09.211">'9.0'!$D$696</definedName>
    <definedName name="mil09.212">'9.0'!$D$698</definedName>
    <definedName name="mil09.235">'9.0'!$A$780</definedName>
    <definedName name="mil09.240">'9.0'!$D$796</definedName>
    <definedName name="mil09.245">'9.0'!$D$813</definedName>
    <definedName name="mil09.246">'9.0'!$D$815</definedName>
    <definedName name="mil09.249">'9.0'!$D$823</definedName>
    <definedName name="mil09.250">'9.0'!$D$825</definedName>
    <definedName name="mil09.26">'9.0'!$D$114</definedName>
    <definedName name="mil09.36">'9.0'!$D$141</definedName>
    <definedName name="mil09.37">'9.0'!$D$143</definedName>
    <definedName name="mil09.38">'9.0'!$D$147</definedName>
    <definedName name="mil09.39">'9.0'!$D$149</definedName>
    <definedName name="mil09.40">'9.0'!$D$151</definedName>
    <definedName name="mil09.44">'9.0'!$D$159</definedName>
    <definedName name="mil09.47">'9.0'!$D$167</definedName>
    <definedName name="mil09.48">'9.0'!$D$169</definedName>
    <definedName name="mil09.70">'9.0'!$A$257</definedName>
    <definedName name="mil09.77">'9.0'!$D$279</definedName>
    <definedName name="mil09.88">'9.0'!$D$309</definedName>
    <definedName name="mil09.89">'9.0'!$D$311</definedName>
    <definedName name="mil09.94">'9.0'!$D$323</definedName>
    <definedName name="mil09.95">'9.0'!$D$325</definedName>
    <definedName name="mil10.00">'10.0'!$A$4</definedName>
    <definedName name="mil10.111">'10.0'!$A$352</definedName>
    <definedName name="mil10.114">'10.0'!$D$364</definedName>
    <definedName name="mil10.12">'10.0'!$D$38</definedName>
    <definedName name="mil10.120">'10.0'!$D$384</definedName>
    <definedName name="mil10.121">'10.0'!$D$386</definedName>
    <definedName name="mil10.124">'10.0'!$D$392</definedName>
    <definedName name="mil10.125">'10.0'!$D$394</definedName>
    <definedName name="mil10.24">'10.0'!$D$67</definedName>
    <definedName name="mil10.25">'10.0'!$D$69</definedName>
    <definedName name="mil10.26">'10.0'!$D$71</definedName>
    <definedName name="mil10.27">'10.0'!$D$73</definedName>
    <definedName name="mil10.28">'10.0'!$D$75</definedName>
    <definedName name="mil10.34">'10.0'!$D$121</definedName>
    <definedName name="mil10.35">'10.0'!$D$123</definedName>
    <definedName name="mil10.36">'10.0'!$D$125</definedName>
    <definedName name="mil10.37">'10.0'!$D$127</definedName>
    <definedName name="mil10.38">'10.0'!$D$131</definedName>
    <definedName name="mil10.39">'10.0'!$D$133</definedName>
    <definedName name="mil10.40">'10.0'!$D$135</definedName>
    <definedName name="mil10.41">'10.0'!$D$137</definedName>
    <definedName name="mil10.45">'10.0'!$D$151</definedName>
    <definedName name="mil10.46">'10.0'!$D$153</definedName>
    <definedName name="mil10.47">'10.0'!$D$155</definedName>
    <definedName name="mil10.48">'10.0'!$D$157</definedName>
    <definedName name="mil10.49">'10.0'!$D$161</definedName>
    <definedName name="mil10.50">'10.0'!$D$164</definedName>
    <definedName name="mil10.51">'10.0'!$D$167</definedName>
    <definedName name="mil10.52">'10.0'!$D$170</definedName>
    <definedName name="mil10.80">'10.0'!$A$251</definedName>
    <definedName name="mil10.81">'10.0'!$A$259</definedName>
    <definedName name="mil10.82">'10.0'!$D$263</definedName>
    <definedName name="mil11.00">'11.0'!$A$4</definedName>
    <definedName name="mil11.11">'11.0'!$D$37</definedName>
    <definedName name="mil11.20">'11.0'!$D$57</definedName>
    <definedName name="mil11.25">'11.0'!$D$77</definedName>
    <definedName name="mil11.26">'11.0'!$D$80</definedName>
    <definedName name="mil11.27">'11.0'!$D$83</definedName>
    <definedName name="mil11.28">'11.0'!$D$86</definedName>
    <definedName name="mil11.29">'11.0'!$D$89</definedName>
    <definedName name="mil12.00">'12.0'!$A$4</definedName>
    <definedName name="mil12.05">'12.0'!$D$30</definedName>
    <definedName name="mil12.22">'12.0'!$A$70</definedName>
    <definedName name="mil12.30">'12.0'!$A$102</definedName>
    <definedName name="mil12.52">'12.0'!$D$160</definedName>
    <definedName name="mil13.00">'13.0'!$A$4</definedName>
    <definedName name="mil13.05">'13.0'!$D$27</definedName>
    <definedName name="mil13.16">'13.0'!$D$62</definedName>
    <definedName name="mil13.17">'13.0'!$D$64</definedName>
    <definedName name="mil13.24">'13.0'!$D$80</definedName>
    <definedName name="mil13.39">'13.0'!$A$116</definedName>
    <definedName name="mil13.40">'13.0'!$A$120</definedName>
    <definedName name="mil13.52">'13.0'!$A$162</definedName>
    <definedName name="mil14.00">'14.0'!$A$4</definedName>
    <definedName name="mil14.02">'14.0'!$D$12</definedName>
    <definedName name="mil14.07">'14.0'!$D$31</definedName>
    <definedName name="mil14.16">'14.0'!$D$49</definedName>
    <definedName name="mil14.19">'14.0'!$D$56</definedName>
    <definedName name="mil14.20">'14.0'!$D$58</definedName>
    <definedName name="mil15.00">'15.0'!$A$4</definedName>
    <definedName name="mil16.00">'16.0'!$A$4</definedName>
    <definedName name="mil16.30">'16.0'!$A$122</definedName>
    <definedName name="mil16.41">'16.0'!$A$158</definedName>
    <definedName name="mil16.53">'16.0'!$A$215</definedName>
    <definedName name="mil16.80">'16.0'!$A$299</definedName>
    <definedName name="mil17.00">'17.0'!$A$4</definedName>
    <definedName name="mil17.110">'17.0'!$D$366</definedName>
    <definedName name="mil17.37">'17.0'!$A$127</definedName>
    <definedName name="mil17.50">'17.0'!$D$161</definedName>
    <definedName name="mil18.00">'18.0'!$A$4</definedName>
    <definedName name="mil18.107">'18.0'!$A$305</definedName>
    <definedName name="mil18.127">'18.0'!$A$358</definedName>
    <definedName name="mil18.147">'18.0'!$A$411</definedName>
    <definedName name="mil18.27">'18.0'!$A$93</definedName>
    <definedName name="mil18.47">'18.0'!$A$146</definedName>
    <definedName name="mil18.67">'18.0'!$A$199</definedName>
    <definedName name="mil18.87">'18.0'!$A$252</definedName>
    <definedName name="mil19.00">'19.0'!$A$4</definedName>
    <definedName name="mil19.110decedent">'19.0'!$D$365</definedName>
    <definedName name="mil19.110spouse">'19.0'!$F$365</definedName>
    <definedName name="mil19.111decedent">'19.0'!$D$367</definedName>
    <definedName name="mil19.111spouse">'19.0'!$F$367</definedName>
    <definedName name="mil19.44">'19.0'!$A$172</definedName>
    <definedName name="mil19.48">'19.0'!$A$189</definedName>
    <definedName name="mil19.81decedent">'19.0'!$D$292</definedName>
    <definedName name="mil19.81spouse">'19.0'!$F$292</definedName>
    <definedName name="mil19.82decedent">'19.0'!$D$294</definedName>
    <definedName name="mil19.82spouse">'19.0'!$F$294</definedName>
    <definedName name="mil20.00">'20.0'!$A$4</definedName>
    <definedName name="mil20.04">'20.0'!$H$28</definedName>
    <definedName name="mil20.06">'20.0'!$H$32</definedName>
    <definedName name="mil20.08total">'20.0'!$D$45</definedName>
    <definedName name="mil20.18">'20.0'!$A$86</definedName>
    <definedName name="mil20.19">'20.0'!$A$93</definedName>
    <definedName name="mil20.20">'20.0'!$A$99</definedName>
    <definedName name="mil20.26">'20.0'!$A$121</definedName>
    <definedName name="mil20.28">'20.0'!$A$133</definedName>
    <definedName name="mil20.29">'20.0'!$A$139</definedName>
    <definedName name="mil20.40">'20.0'!$A$222</definedName>
    <definedName name="mil20.44">'20.0'!$A$241</definedName>
    <definedName name="mil20.47">'20.0'!$A$256</definedName>
    <definedName name="mil20.66">'20.0'!$F$309</definedName>
    <definedName name="mil20.67">'20.0'!$F$311</definedName>
    <definedName name="mil20.68">'20.0'!$F$313</definedName>
    <definedName name="mil21.00">'21.0'!$A$4</definedName>
    <definedName name="mil21.05">'21.0'!$A$29</definedName>
    <definedName name="mil21.15">'21.0'!$A$82</definedName>
    <definedName name="mil21.23">'21.0'!$D$113</definedName>
    <definedName name="mil21.26">'21.0'!$A$120</definedName>
    <definedName name="mil21.34">'21.0'!$A$157</definedName>
    <definedName name="mil21.35">'21.0'!$A$163</definedName>
    <definedName name="mil22.00">'22.0'!$A$4</definedName>
    <definedName name="mil22.00payeetotal">'22.0'!$D$31</definedName>
    <definedName name="mil22.00payortotal">'22.0'!$D$43</definedName>
    <definedName name="mil23.00">'23.0'!$A$4</definedName>
    <definedName name="mil23.00payeetotal">'23.0'!$D$27</definedName>
    <definedName name="mil23.00payortotal">'23.0'!$D$37</definedName>
    <definedName name="mil24.00">'24.0'!$A$4</definedName>
    <definedName name="mil24.10">'24.0'!$D$31</definedName>
    <definedName name="mil24.20">'24.0'!$D$60</definedName>
    <definedName name="mil24.21">'24.0'!$D$62</definedName>
    <definedName name="mil24.27">'24.0'!$D$74</definedName>
    <definedName name="mil24.28">'24.0'!$D$76</definedName>
    <definedName name="mil24.29">'24.0'!$D$78</definedName>
    <definedName name="mil24.30">'24.0'!$D$80</definedName>
    <definedName name="mil24.31">'24.0'!$D$82</definedName>
    <definedName name="mil24.32">'24.0'!$D$84</definedName>
    <definedName name="mil24.33">'24.0'!$D$86</definedName>
    <definedName name="mil24.34">'24.0'!$D$88</definedName>
    <definedName name="mil25.00">'25.0'!$A$4</definedName>
    <definedName name="mil25.02">'25.0'!$A$24</definedName>
    <definedName name="mil25.07">'25.0'!$A$76</definedName>
    <definedName name="mil25.08">'25.0'!$A$83</definedName>
    <definedName name="mil26.00">'26.0'!$A$4</definedName>
    <definedName name="mil26.10">'26.0'!$D$46</definedName>
    <definedName name="mil26.13">'26.0'!$D$57</definedName>
    <definedName name="mil26.14">'26.0'!$D$59</definedName>
    <definedName name="mil26.21">'26.0'!$D$84</definedName>
    <definedName name="mil26.22">'26.0'!$D$87</definedName>
    <definedName name="mil26.28">'26.0'!$D$111</definedName>
    <definedName name="mil26.29">'26.0'!$A$115</definedName>
    <definedName name="mil26.29extdate">'26.0'!$D$115</definedName>
    <definedName name="mil26.37">'26.0'!$A$155</definedName>
    <definedName name="mil26.46">'26.0'!$D$204</definedName>
    <definedName name="mil26.51">'26.0'!$D$231</definedName>
    <definedName name="mil26.52">'26.0'!$D$236</definedName>
    <definedName name="mil26.58">'26.0'!$D$251</definedName>
    <definedName name="nav.tips" localSheetId="62">#REF!</definedName>
    <definedName name="nav.tips">#REF!</definedName>
    <definedName name="_xlnm.Print_Area" localSheetId="16">'1.0'!$A$3:$D$119</definedName>
    <definedName name="_xlnm.Print_Area" localSheetId="25">'10.0'!$A$3:$D$503</definedName>
    <definedName name="_xlnm.Print_Area" localSheetId="26">'11.0'!$A$3:$D$169</definedName>
    <definedName name="_xlnm.Print_Area" localSheetId="27">'12.0'!$A$3:$D$166</definedName>
    <definedName name="_xlnm.Print_Area" localSheetId="28">'13.0'!$A$3:$D$249</definedName>
    <definedName name="_xlnm.Print_Area" localSheetId="29">'14.0'!$A$3:$D$114</definedName>
    <definedName name="_xlnm.Print_Area" localSheetId="30">'15.0'!$A$3:$D$86</definedName>
    <definedName name="_xlnm.Print_Area" localSheetId="31">'16.0'!$A$3:$D$447</definedName>
    <definedName name="_xlnm.Print_Area" localSheetId="32">'17.0'!$A$3:$D$489</definedName>
    <definedName name="_xlnm.Print_Area" localSheetId="33">'18.0'!$A$3:$D$624</definedName>
    <definedName name="_xlnm.Print_Area" localSheetId="34">'19.0'!$A$3:$G$607</definedName>
    <definedName name="_xlnm.Print_Area" localSheetId="17">'2.0'!$A$3:$H$789</definedName>
    <definedName name="_xlnm.Print_Area" localSheetId="35">'20.0'!$A$3:$K$331</definedName>
    <definedName name="_xlnm.Print_Area" localSheetId="36">'21.0'!$A$3:$J$169</definedName>
    <definedName name="_xlnm.Print_Area" localSheetId="37">'22.0'!$A$3:$D$45</definedName>
    <definedName name="_xlnm.Print_Area" localSheetId="38">'23.0'!$A$3:$E$37</definedName>
    <definedName name="_xlnm.Print_Area" localSheetId="39">'24.0'!$A$3:$D$88</definedName>
    <definedName name="_xlnm.Print_Area" localSheetId="40">'25.0'!$A$3:$G$145</definedName>
    <definedName name="_xlnm.Print_Area" localSheetId="41">'26.0'!$A$3:$K$275</definedName>
    <definedName name="_xlnm.Print_Area" localSheetId="18">'3.0'!$A$3:$I$382</definedName>
    <definedName name="_xlnm.Print_Area" localSheetId="19">'4.0'!$A$3:$E$64</definedName>
    <definedName name="_xlnm.Print_Area" localSheetId="20">'5.0'!$A$3:$D$121</definedName>
    <definedName name="_xlnm.Print_Area" localSheetId="21">'6.0'!$A$3:$H$503</definedName>
    <definedName name="_xlnm.Print_Area" localSheetId="22">'7.0'!$A$3:$D$516</definedName>
    <definedName name="_xlnm.Print_Area" localSheetId="23">'8.0'!$A$3:$D$94</definedName>
    <definedName name="_xlnm.Print_Area" localSheetId="24">'9.0'!$A$3:$E$879</definedName>
    <definedName name="_xlnm.Print_Area" localSheetId="43">'Cp1'!$A$3:$I$33</definedName>
    <definedName name="_xlnm.Print_Area" localSheetId="87">'Cp100'!$A$3:$I$16</definedName>
    <definedName name="_xlnm.Print_Area" localSheetId="88">Cp101to102!$A$3:$I$28</definedName>
    <definedName name="_xlnm.Print_Area" localSheetId="89">Cp103to107!$A$3:$H$24</definedName>
    <definedName name="_xlnm.Print_Area" localSheetId="50">Cp14to18!$A$3:$I$151</definedName>
    <definedName name="_xlnm.Print_Area" localSheetId="51">Cp19to21!$A$3:$J$134</definedName>
    <definedName name="_xlnm.Print_Area" localSheetId="91">'Cp200'!$A$3:$I$23</definedName>
    <definedName name="_xlnm.Print_Area" localSheetId="92">Cp201to205!$A$3:$I$58</definedName>
    <definedName name="_xlnm.Print_Area" localSheetId="93">Cp206to208!$A$3:$I$33</definedName>
    <definedName name="_xlnm.Print_Area" localSheetId="94">'Cp209'!$A$3:$J$55</definedName>
    <definedName name="_xlnm.Print_Area" localSheetId="95">'Cp210'!$A$3:$J$44</definedName>
    <definedName name="_xlnm.Print_Area" localSheetId="96">Cp211to213!$A$3:$J$63</definedName>
    <definedName name="_xlnm.Print_Area" localSheetId="97">'Cp214'!$A$3:$J$20</definedName>
    <definedName name="_xlnm.Print_Area" localSheetId="98">'Cp215'!$A$3:$I$35</definedName>
    <definedName name="_xlnm.Print_Area" localSheetId="52">Cp22to24!$A$3:$J$105</definedName>
    <definedName name="_xlnm.Print_Area" localSheetId="53">Cp25to26!$A$3:$J$68</definedName>
    <definedName name="_xlnm.Print_Area" localSheetId="54">Cp27to28!$A$3:$I$34</definedName>
    <definedName name="_xlnm.Print_Area" localSheetId="55">Cp29to31!$A$3:$J$151</definedName>
    <definedName name="_xlnm.Print_Area" localSheetId="44">Cp2to3!$A$3:$J$143</definedName>
    <definedName name="_xlnm.Print_Area" localSheetId="56">Cp32to34!$A$3:$J$156</definedName>
    <definedName name="_xlnm.Print_Area" localSheetId="57">Cp35to37!$A$3:$I$101</definedName>
    <definedName name="_xlnm.Print_Area" localSheetId="58">Cp38to40!$A$3:$J$136</definedName>
    <definedName name="_xlnm.Print_Area" localSheetId="45">'Cp4'!$A$3:$H$43</definedName>
    <definedName name="_xlnm.Print_Area" localSheetId="59">Cp41to43!$A$3:$I$85</definedName>
    <definedName name="_xlnm.Print_Area" localSheetId="60">'Cp44'!$A$3:$K$127</definedName>
    <definedName name="_xlnm.Print_Area" localSheetId="61">'Cp45'!$A$3:$H$13</definedName>
    <definedName name="_xlnm.Print_Area" localSheetId="62">'Cp46'!$A$3:$H$11</definedName>
    <definedName name="_xlnm.Print_Area" localSheetId="46">'Cp5'!$A$3:$J$94</definedName>
    <definedName name="_xlnm.Print_Area" localSheetId="64">'Cp50'!$A$3:$I$18</definedName>
    <definedName name="_xlnm.Print_Area" localSheetId="65">'Cp54'!$A$3:$J$44</definedName>
    <definedName name="_xlnm.Print_Area" localSheetId="66">Cp55to56!$A$3:$J$62</definedName>
    <definedName name="_xlnm.Print_Area" localSheetId="67">Cp57to61!$A$3:$I$63</definedName>
    <definedName name="_xlnm.Print_Area" localSheetId="47">'Cp6'!$A$3:$J$40</definedName>
    <definedName name="_xlnm.Print_Area" localSheetId="68">Cp62to64!$A$3:$J$48</definedName>
    <definedName name="_xlnm.Print_Area" localSheetId="69">'Cp65'!$A$3:$J$22</definedName>
    <definedName name="_xlnm.Print_Area" localSheetId="70">'Cp66'!$A$3:$I$23</definedName>
    <definedName name="_xlnm.Print_Area" localSheetId="71">'Cp67'!$A$3:$K$72</definedName>
    <definedName name="_xlnm.Print_Area" localSheetId="72">Cp68to72!$A$3:$I$73</definedName>
    <definedName name="_xlnm.Print_Area" localSheetId="48">'Cp7'!$A$3:$I$50</definedName>
    <definedName name="_xlnm.Print_Area" localSheetId="73">'Cp76'!$A$3:$I$43</definedName>
    <definedName name="_xlnm.Print_Area" localSheetId="74">'Cp77'!$A$3:$I$24</definedName>
    <definedName name="_xlnm.Print_Area" localSheetId="75">'Cp78'!$A$3:$J$123</definedName>
    <definedName name="_xlnm.Print_Area" localSheetId="76">'Cp79'!$A$3:$H$15</definedName>
    <definedName name="_xlnm.Print_Area" localSheetId="77">'Cp80'!$A$3:$I$14</definedName>
    <definedName name="_xlnm.Print_Area" localSheetId="78">'Cp81'!$A$3:$I$12</definedName>
    <definedName name="_xlnm.Print_Area" localSheetId="79">Cp82to84!$A$3:$I$121</definedName>
    <definedName name="_xlnm.Print_Area" localSheetId="80">Cp85to88!$A$3:$J$163</definedName>
    <definedName name="_xlnm.Print_Area" localSheetId="81">'Cp89'!$A$3:$H$17</definedName>
    <definedName name="_xlnm.Print_Area" localSheetId="49">Cp8to13!$A$3:$I$61</definedName>
    <definedName name="_xlnm.Print_Area" localSheetId="82">'Cp90'!$A$3:$I$20</definedName>
    <definedName name="_xlnm.Print_Area" localSheetId="83">'Cp91'!$A$3:$I$17</definedName>
    <definedName name="_xlnm.Print_Area" localSheetId="84">Cp92to94!$A$3:$I$64</definedName>
    <definedName name="_xlnm.Print_Area" localSheetId="85">'Cp95'!$A$3:$K$67</definedName>
    <definedName name="_xlnm.Print_Area" localSheetId="86">Cp96to99!$A$3:$I$37</definedName>
    <definedName name="_xlnm.Print_Area" localSheetId="42">CpContents!$A$3:$B$132</definedName>
    <definedName name="_xlnm.Print_Area" localSheetId="15">MILcover!$A$3:$H$72</definedName>
    <definedName name="_xlnm.Print_Area" localSheetId="99">SDL!$A$3:$C$469</definedName>
    <definedName name="_xlnm.Print_Area" localSheetId="2">'Ws1'!$A$3:$D$92</definedName>
    <definedName name="_xlnm.Print_Area" localSheetId="11">'Ws10'!$A$3:$D$47</definedName>
    <definedName name="_xlnm.Print_Area" localSheetId="12">'Ws13'!$A$3:$Q$21</definedName>
    <definedName name="_xlnm.Print_Area" localSheetId="13">'Ws14'!$A$3:$C$47</definedName>
    <definedName name="_xlnm.Print_Area" localSheetId="14">'Ws15'!$A$3:$L$12</definedName>
    <definedName name="_xlnm.Print_Area" localSheetId="3">'Ws2'!$A$3:$H$18</definedName>
    <definedName name="_xlnm.Print_Area" localSheetId="4">'Ws3'!$A$3:$K$20</definedName>
    <definedName name="_xlnm.Print_Area" localSheetId="5">'Ws4'!$A$3:$D$52</definedName>
    <definedName name="_xlnm.Print_Area" localSheetId="6">'Ws5'!$A$3:$M$20</definedName>
    <definedName name="_xlnm.Print_Area" localSheetId="7">'Ws6'!$A$3:$D$115</definedName>
    <definedName name="_xlnm.Print_Area" localSheetId="8">'Ws7'!$A$3:$C$46</definedName>
    <definedName name="_xlnm.Print_Area" localSheetId="9">'Ws8'!$A$3:$D$68</definedName>
    <definedName name="_xlnm.Print_Area" localSheetId="10">'Ws9'!$A$3:$J$19</definedName>
    <definedName name="_xlnm.Print_Area" localSheetId="1">WsContents!$A$3:$B$31</definedName>
    <definedName name="_xlnm.Print_Titles" localSheetId="16">'1.0'!$3:$3</definedName>
    <definedName name="_xlnm.Print_Titles" localSheetId="25">'10.0'!$3:$3</definedName>
    <definedName name="_xlnm.Print_Titles" localSheetId="26">'11.0'!$3:$3</definedName>
    <definedName name="_xlnm.Print_Titles" localSheetId="27">'12.0'!$3:$3</definedName>
    <definedName name="_xlnm.Print_Titles" localSheetId="28">'13.0'!$3:$3</definedName>
    <definedName name="_xlnm.Print_Titles" localSheetId="29">'14.0'!$3:$3</definedName>
    <definedName name="_xlnm.Print_Titles" localSheetId="30">'15.0'!$3:$3</definedName>
    <definedName name="_xlnm.Print_Titles" localSheetId="31">'16.0'!$3:$3</definedName>
    <definedName name="_xlnm.Print_Titles" localSheetId="32">'17.0'!$3:$3</definedName>
    <definedName name="_xlnm.Print_Titles" localSheetId="33">'18.0'!$3:$3</definedName>
    <definedName name="_xlnm.Print_Titles" localSheetId="34">'19.0'!$3:$3</definedName>
    <definedName name="_xlnm.Print_Titles" localSheetId="17">'2.0'!$3:$3</definedName>
    <definedName name="_xlnm.Print_Titles" localSheetId="35">'20.0'!$3:$3</definedName>
    <definedName name="_xlnm.Print_Titles" localSheetId="36">'21.0'!$3:$3</definedName>
    <definedName name="_xlnm.Print_Titles" localSheetId="37">'22.0'!$3:$3</definedName>
    <definedName name="_xlnm.Print_Titles" localSheetId="38">'23.0'!$3:$3</definedName>
    <definedName name="_xlnm.Print_Titles" localSheetId="39">'24.0'!$3:$3</definedName>
    <definedName name="_xlnm.Print_Titles" localSheetId="40">'25.0'!$3:$3</definedName>
    <definedName name="_xlnm.Print_Titles" localSheetId="41">'26.0'!$3:$3</definedName>
    <definedName name="_xlnm.Print_Titles" localSheetId="18">'3.0'!$3:$3</definedName>
    <definedName name="_xlnm.Print_Titles" localSheetId="19">'4.0'!$3:$3</definedName>
    <definedName name="_xlnm.Print_Titles" localSheetId="20">'5.0'!$3:$3</definedName>
    <definedName name="_xlnm.Print_Titles" localSheetId="21">'6.0'!$3:$3</definedName>
    <definedName name="_xlnm.Print_Titles" localSheetId="22">'7.0'!$3:$3</definedName>
    <definedName name="_xlnm.Print_Titles" localSheetId="23">'8.0'!$3:$3</definedName>
    <definedName name="_xlnm.Print_Titles" localSheetId="24">'9.0'!$3:$3</definedName>
    <definedName name="_xlnm.Print_Titles" localSheetId="43">'Cp1'!$3:$5</definedName>
    <definedName name="_xlnm.Print_Titles" localSheetId="87">'Cp100'!$3:$5</definedName>
    <definedName name="_xlnm.Print_Titles" localSheetId="88">Cp101to102!$3:$5</definedName>
    <definedName name="_xlnm.Print_Titles" localSheetId="89">Cp103to107!$3:$5</definedName>
    <definedName name="_xlnm.Print_Titles" localSheetId="50">Cp14to18!$3:$5</definedName>
    <definedName name="_xlnm.Print_Titles" localSheetId="51">Cp19to21!$3:$5</definedName>
    <definedName name="_xlnm.Print_Titles" localSheetId="91">'Cp200'!$3:$5</definedName>
    <definedName name="_xlnm.Print_Titles" localSheetId="92">Cp201to205!$3:$5</definedName>
    <definedName name="_xlnm.Print_Titles" localSheetId="93">Cp206to208!$3:$5</definedName>
    <definedName name="_xlnm.Print_Titles" localSheetId="94">'Cp209'!$3:$5</definedName>
    <definedName name="_xlnm.Print_Titles" localSheetId="95">'Cp210'!$3:$5</definedName>
    <definedName name="_xlnm.Print_Titles" localSheetId="96">Cp211to213!$3:$5</definedName>
    <definedName name="_xlnm.Print_Titles" localSheetId="97">'Cp214'!$3:$5</definedName>
    <definedName name="_xlnm.Print_Titles" localSheetId="98">'Cp215'!$3:$5</definedName>
    <definedName name="_xlnm.Print_Titles" localSheetId="52">Cp22to24!$3:$5</definedName>
    <definedName name="_xlnm.Print_Titles" localSheetId="53">Cp25to26!$3:$5</definedName>
    <definedName name="_xlnm.Print_Titles" localSheetId="54">Cp27to28!$3:$5</definedName>
    <definedName name="_xlnm.Print_Titles" localSheetId="55">Cp29to31!$3:$5</definedName>
    <definedName name="_xlnm.Print_Titles" localSheetId="44">Cp2to3!$3:$5</definedName>
    <definedName name="_xlnm.Print_Titles" localSheetId="56">Cp32to34!$3:$5</definedName>
    <definedName name="_xlnm.Print_Titles" localSheetId="57">Cp35to37!$3:$5</definedName>
    <definedName name="_xlnm.Print_Titles" localSheetId="58">Cp38to40!$3:$5</definedName>
    <definedName name="_xlnm.Print_Titles" localSheetId="45">'Cp4'!$3:$5</definedName>
    <definedName name="_xlnm.Print_Titles" localSheetId="59">Cp41to43!$3:$5</definedName>
    <definedName name="_xlnm.Print_Titles" localSheetId="60">'Cp44'!$3:$5</definedName>
    <definedName name="_xlnm.Print_Titles" localSheetId="61">'Cp45'!$3:$5</definedName>
    <definedName name="_xlnm.Print_Titles" localSheetId="62">'Cp46'!$3:$5</definedName>
    <definedName name="_xlnm.Print_Titles" localSheetId="46">'Cp5'!$3:$5</definedName>
    <definedName name="_xlnm.Print_Titles" localSheetId="64">'Cp50'!$3:$5</definedName>
    <definedName name="_xlnm.Print_Titles" localSheetId="65">'Cp54'!$3:$5</definedName>
    <definedName name="_xlnm.Print_Titles" localSheetId="66">Cp55to56!$3:$5</definedName>
    <definedName name="_xlnm.Print_Titles" localSheetId="67">Cp57to61!$3:$5</definedName>
    <definedName name="_xlnm.Print_Titles" localSheetId="47">'Cp6'!$3:$5</definedName>
    <definedName name="_xlnm.Print_Titles" localSheetId="68">Cp62to64!$3:$5</definedName>
    <definedName name="_xlnm.Print_Titles" localSheetId="69">'Cp65'!$3:$5</definedName>
    <definedName name="_xlnm.Print_Titles" localSheetId="70">'Cp66'!$3:$5</definedName>
    <definedName name="_xlnm.Print_Titles" localSheetId="71">'Cp67'!$3:$5</definedName>
    <definedName name="_xlnm.Print_Titles" localSheetId="72">Cp68to72!$3:$5</definedName>
    <definedName name="_xlnm.Print_Titles" localSheetId="48">'Cp7'!$3:$5</definedName>
    <definedName name="_xlnm.Print_Titles" localSheetId="73">'Cp76'!$3:$5</definedName>
    <definedName name="_xlnm.Print_Titles" localSheetId="74">'Cp77'!$3:$5</definedName>
    <definedName name="_xlnm.Print_Titles" localSheetId="75">'Cp78'!$3:$5</definedName>
    <definedName name="_xlnm.Print_Titles" localSheetId="76">'Cp79'!$3:$5</definedName>
    <definedName name="_xlnm.Print_Titles" localSheetId="77">'Cp80'!$3:$5</definedName>
    <definedName name="_xlnm.Print_Titles" localSheetId="78">'Cp81'!$3:$5</definedName>
    <definedName name="_xlnm.Print_Titles" localSheetId="79">Cp82to84!$3:$5</definedName>
    <definedName name="_xlnm.Print_Titles" localSheetId="80">Cp85to88!$3:$5</definedName>
    <definedName name="_xlnm.Print_Titles" localSheetId="81">'Cp89'!$3:$5</definedName>
    <definedName name="_xlnm.Print_Titles" localSheetId="49">Cp8to13!$3:$5</definedName>
    <definedName name="_xlnm.Print_Titles" localSheetId="82">'Cp90'!$3:$5</definedName>
    <definedName name="_xlnm.Print_Titles" localSheetId="83">'Cp91'!$3:$5</definedName>
    <definedName name="_xlnm.Print_Titles" localSheetId="84">Cp92to94!$3:$5</definedName>
    <definedName name="_xlnm.Print_Titles" localSheetId="85">'Cp95'!$3:$5</definedName>
    <definedName name="_xlnm.Print_Titles" localSheetId="86">Cp96to99!$3:$5</definedName>
    <definedName name="_xlnm.Print_Titles" localSheetId="42">CpContents!$3:$12</definedName>
    <definedName name="_xlnm.Print_Titles" localSheetId="15">MILcover!$3:$3</definedName>
    <definedName name="_xlnm.Print_Titles" localSheetId="99">SDL!$3:$11</definedName>
    <definedName name="_xlnm.Print_Titles" localSheetId="2">'Ws1'!$3:$3</definedName>
    <definedName name="_xlnm.Print_Titles" localSheetId="11">'Ws10'!$3:$3</definedName>
    <definedName name="_xlnm.Print_Titles" localSheetId="12">'Ws13'!$A:$A,'Ws13'!$3:$3</definedName>
    <definedName name="_xlnm.Print_Titles" localSheetId="13">'Ws14'!$3:$3</definedName>
    <definedName name="_xlnm.Print_Titles" localSheetId="14">'Ws15'!$3:$3</definedName>
    <definedName name="_xlnm.Print_Titles" localSheetId="3">'Ws2'!$3:$3</definedName>
    <definedName name="_xlnm.Print_Titles" localSheetId="4">'Ws3'!$3:$3</definedName>
    <definedName name="_xlnm.Print_Titles" localSheetId="5">'Ws4'!$3:$3</definedName>
    <definedName name="_xlnm.Print_Titles" localSheetId="6">'Ws5'!$3:$3</definedName>
    <definedName name="_xlnm.Print_Titles" localSheetId="7">'Ws6'!$3:$3</definedName>
    <definedName name="_xlnm.Print_Titles" localSheetId="8">'Ws7'!$3:$3</definedName>
    <definedName name="_xlnm.Print_Titles" localSheetId="9">'Ws8'!$3:$3</definedName>
    <definedName name="_xlnm.Print_Titles" localSheetId="10">'Ws9'!$3:$3</definedName>
    <definedName name="_xlnm.Print_Titles" localSheetId="1">WsContents!$3:$3</definedName>
    <definedName name="sdl_00">SDL!$A$12</definedName>
    <definedName name="sdl_00_dname">SDL!$C$9</definedName>
    <definedName name="sdl_01">SDL!$C$13</definedName>
    <definedName name="sdl_02">SDL!$C$18</definedName>
    <definedName name="sdl_03">SDL!$C$23</definedName>
    <definedName name="sdl_04">SDL!$C$26</definedName>
    <definedName name="sdl_05">SDL!$C$28</definedName>
    <definedName name="sdl_06">SDL!$C$30</definedName>
    <definedName name="sdl_07">SDL!$C$32</definedName>
    <definedName name="sdl_07a">SDL!$C$34</definedName>
    <definedName name="sdl_08">SDL!$C$36</definedName>
    <definedName name="sdl_09">SDL!$C$45</definedName>
    <definedName name="sdl_09b1">SDL!$C$50</definedName>
    <definedName name="sdl_10">SDL!$C$55</definedName>
    <definedName name="sdl_11">SDL!$C$57</definedName>
    <definedName name="sdl_12">SDL!$C$61</definedName>
    <definedName name="sdl_13">SDL!$C$63</definedName>
    <definedName name="sdl_14">SDL!$C$65</definedName>
    <definedName name="sdl_14a">SDL!$C$67</definedName>
    <definedName name="sdl_14b">SDL!$C$69</definedName>
    <definedName name="sdl_15">SDL!$C$71</definedName>
    <definedName name="sdl_16">SDL!$C$73</definedName>
    <definedName name="sdl_17">SDL!$C$75</definedName>
    <definedName name="sdl_17a">SDL!$C$77</definedName>
    <definedName name="sdl_17b">SDL!$C$79</definedName>
    <definedName name="sdl_18">SDL!$C$81</definedName>
    <definedName name="sdl_19">SDL!$C$87</definedName>
    <definedName name="sdl_20">SDL!$C$90</definedName>
    <definedName name="sdl_21">SDL!$C$92</definedName>
    <definedName name="sdl_22">SDL!$C$94</definedName>
    <definedName name="sdl_23">SDL!$C$96</definedName>
    <definedName name="sdl_24">SDL!$C$98</definedName>
    <definedName name="sdl_26">SDL!$C$103</definedName>
    <definedName name="sdl_27">SDL!$C$105</definedName>
    <definedName name="sdl_28">SDL!$C$108</definedName>
    <definedName name="sdl_29">SDL!$C$111</definedName>
    <definedName name="sdl_30">SDL!$C$113</definedName>
    <definedName name="sdl_31">SDL!$C$116</definedName>
    <definedName name="sdl_32">SDL!$C$119</definedName>
    <definedName name="sdl_32a">SDL!$A$121</definedName>
    <definedName name="sdl_32a1">SDL!$C$123</definedName>
    <definedName name="sdl_33">SDL!$C$127</definedName>
    <definedName name="sdl_36">SDL!$C$133</definedName>
    <definedName name="sdl_37">SDL!$C$138</definedName>
    <definedName name="sdl_38">SDL!$C$141</definedName>
    <definedName name="sdl_39">SDL!$C$144</definedName>
    <definedName name="sdl_39a">SDL!$C$147</definedName>
    <definedName name="sdl_40">SDL!$C$150</definedName>
    <definedName name="sdl_42">SDL!$C$154</definedName>
    <definedName name="sdl_43">SDL!$C$157</definedName>
    <definedName name="sdl_44">SDL!$C$161</definedName>
    <definedName name="sdl_45">SDL!$C$163</definedName>
    <definedName name="sdl_45a">SDL!$C$165</definedName>
    <definedName name="sdl_45b">SDL!$C$167</definedName>
    <definedName name="sdl_46">SDL!$C$169</definedName>
    <definedName name="sdl_46a">SDL!$C$172</definedName>
    <definedName name="sdl_46b">SDL!$C$173</definedName>
    <definedName name="sdl_47">SDL!$C$176</definedName>
    <definedName name="sdl_48">SDL!$C$178</definedName>
    <definedName name="sdl_49">SDL!$C$181</definedName>
    <definedName name="sdl_50">SDL!$C$184</definedName>
    <definedName name="sdl_51">SDL!$C$191</definedName>
    <definedName name="sdl_52">SDL!$C$198</definedName>
    <definedName name="sdl_53">SDL!$C$201</definedName>
    <definedName name="sdl_54">SDL!$C$208</definedName>
    <definedName name="sdl_54a">SDL!$C$210</definedName>
    <definedName name="sdl_54b">SDL!$C$211</definedName>
    <definedName name="sdl_54c">SDL!$C$212</definedName>
    <definedName name="sdl_55">SDL!$C$214</definedName>
    <definedName name="sdl_55a">SDL!$C$216</definedName>
    <definedName name="sdl_55b">SDL!$C$217</definedName>
    <definedName name="sdl_55c">SDL!$C$218</definedName>
    <definedName name="sdl_55d">SDL!$C$219</definedName>
    <definedName name="sdl_56a">SDL!$C$222</definedName>
    <definedName name="sdl_56b">SDL!$C$223</definedName>
    <definedName name="sdl_57">SDL!$C$226</definedName>
    <definedName name="sdl_58">SDL!$C$229</definedName>
    <definedName name="sdl_59">SDL!$C$232</definedName>
    <definedName name="sdl_60a">SDL!$C$237</definedName>
    <definedName name="sdl_61">SDL!$C$239</definedName>
    <definedName name="sdl_62">SDL!$C$255</definedName>
    <definedName name="sdl_63">SDL!$C$258</definedName>
    <definedName name="sdl_64b">SDL!$C$265</definedName>
    <definedName name="sdl_64c">SDL!$C$268</definedName>
    <definedName name="sdl_64d">SDL!$C$271</definedName>
    <definedName name="sdl_64e">SDL!$C$274</definedName>
    <definedName name="sdl_64f">SDL!$C$276</definedName>
    <definedName name="sdl_64g">SDL!$C$278</definedName>
    <definedName name="sdl_65b">SDL!$C$285</definedName>
    <definedName name="sdl_65c">SDL!$C$288</definedName>
    <definedName name="sdl_65d">SDL!$C$291</definedName>
    <definedName name="sdl_65e">SDL!$C$293</definedName>
    <definedName name="sdl_65f">SDL!$C$296</definedName>
    <definedName name="sdl_65g">SDL!$C$298</definedName>
    <definedName name="sdl_65h">SDL!$C$300</definedName>
    <definedName name="sdl_65i">SDL!$C$303</definedName>
    <definedName name="sdl_66a">SDL!$C$306</definedName>
    <definedName name="sdl_66b">SDL!$C$307</definedName>
    <definedName name="sdl_66c">SDL!$C$308</definedName>
    <definedName name="sdl_66d">SDL!$C$309</definedName>
    <definedName name="sdl_66e">SDL!$C$310</definedName>
    <definedName name="sdl_66f">SDL!$C$311</definedName>
    <definedName name="sdl_66g">SDL!$C$312</definedName>
    <definedName name="sdl_67">SDL!$C$314</definedName>
    <definedName name="sdl_68">SDL!$C$316</definedName>
    <definedName name="sdl_68a">SDL!$C$318</definedName>
    <definedName name="sdl_69">SDL!$C$320</definedName>
    <definedName name="sdl_70">SDL!$C$322</definedName>
    <definedName name="sdl_71">SDL!$C$324</definedName>
    <definedName name="sdl_72">SDL!$C$326</definedName>
    <definedName name="sdl_73">SDL!$C$328</definedName>
    <definedName name="sdl_74">SDL!$C$330</definedName>
    <definedName name="sdl_75">SDL!$C$332</definedName>
    <definedName name="sdl_76a">SDL!$C$335</definedName>
    <definedName name="sdl_76b">SDL!$C$336</definedName>
    <definedName name="sdl_76c">SDL!$C$337</definedName>
    <definedName name="sdl_77a">SDL!$C$340</definedName>
    <definedName name="sdl_77b">SDL!$C$341</definedName>
    <definedName name="sdl_77c">SDL!$C$342</definedName>
    <definedName name="sdl_77d">SDL!$C$343</definedName>
    <definedName name="sdl_77e">SDL!$C$344</definedName>
    <definedName name="sdl_77f">SDL!$C$345</definedName>
    <definedName name="sdl_77g">SDL!$C$346</definedName>
    <definedName name="sdl_77h">SDL!$C$347</definedName>
    <definedName name="sdl_77i">SDL!$C$348</definedName>
    <definedName name="sdl_78">SDL!$A$350</definedName>
    <definedName name="sdl_78a">SDL!$C$351</definedName>
    <definedName name="sdl_78b">SDL!$C$352</definedName>
    <definedName name="sdl_78c">SDL!$C$353</definedName>
    <definedName name="sdl_78d">SDL!$C$354</definedName>
    <definedName name="sdl_79">SDL!$A$356</definedName>
    <definedName name="sdl_79a">SDL!$C$357</definedName>
    <definedName name="sdl_79b">SDL!$C$358</definedName>
    <definedName name="sdl_80">SDL!$A$362</definedName>
    <definedName name="sdl_80a">SDL!$C$363</definedName>
    <definedName name="sdl_80b">SDL!$C$364</definedName>
    <definedName name="sdl_81a">SDL!$C$370</definedName>
    <definedName name="sdl_81b">SDL!$C$373</definedName>
    <definedName name="sdl_81c">SDL!$C$375</definedName>
    <definedName name="sdl_81d">SDL!$C$377</definedName>
    <definedName name="sdl_81e">SDL!$C$379</definedName>
    <definedName name="sdl_81f">SDL!$C$381</definedName>
    <definedName name="sdl_81h">SDL!$C$385</definedName>
    <definedName name="sdl_81i">SDL!$C$387</definedName>
    <definedName name="sdl_81j">SDL!$C$389</definedName>
    <definedName name="sdl_82a">SDL!$C$393</definedName>
    <definedName name="sdl_82b">SDL!$C$396</definedName>
    <definedName name="sdl_82d">SDL!$C$401</definedName>
    <definedName name="sdl_82e">SDL!$C$403</definedName>
    <definedName name="sdl_82f">SDL!$C$406</definedName>
    <definedName name="sdl_82g">SDL!$C$409</definedName>
    <definedName name="sdl_82h">SDL!$C$412</definedName>
    <definedName name="sdl_82i">SDL!$C$415</definedName>
    <definedName name="sdl_82j">SDL!$C$418</definedName>
    <definedName name="sdl_82k">SDL!$C$421</definedName>
    <definedName name="sdl_82l">SDL!$C$423</definedName>
    <definedName name="sdl_82m">SDL!$C$426</definedName>
    <definedName name="sdl_82n">SDL!$C$428</definedName>
    <definedName name="sdl_82o">SDL!$C$431</definedName>
    <definedName name="sdl_82p">SDL!$C$433</definedName>
    <definedName name="sdl_82q">SDL!$C$435</definedName>
    <definedName name="sdl_82r">SDL!$C$437</definedName>
    <definedName name="sdl_82t">SDL!$C$441</definedName>
    <definedName name="sdl_83a">SDL!$C$445</definedName>
    <definedName name="sdl_83aa">SDL!$C$458</definedName>
    <definedName name="sdl_83ab">SDL!$C$459</definedName>
    <definedName name="sdl_83b">SDL!$C$448</definedName>
    <definedName name="sdl_83c">SDL!$C$450</definedName>
    <definedName name="sdl_83d">SDL!$C$452</definedName>
    <definedName name="sdl_83e">SDL!$C$455</definedName>
    <definedName name="sdl_84a">SDL!$C$463</definedName>
    <definedName name="sdl_84b">SDL!$C$464</definedName>
    <definedName name="sdl_84c">SDL!$C$465</definedName>
    <definedName name="sdl_84d">SDL!$C$466</definedName>
    <definedName name="sdl_84e">SDL!$C$467</definedName>
    <definedName name="sdl_85">SDL!$C$469</definedName>
    <definedName name="worksheet00">WsContents!$A$4</definedName>
    <definedName name="worksheet01">'Ws1'!$A$4</definedName>
    <definedName name="worksheet01dname">'Ws1'!$A$5</definedName>
    <definedName name="worksheet02">'Ws2'!$A$4</definedName>
    <definedName name="worksheet02dname">'Ws2'!$A$5</definedName>
    <definedName name="worksheet03">'Ws3'!$A$4</definedName>
    <definedName name="worksheet03dname">'Ws3'!$A$5</definedName>
    <definedName name="worksheet04">'Ws4'!$A$4</definedName>
    <definedName name="worksheet04acctnum">'Ws4'!$C$17</definedName>
    <definedName name="worksheet04acctstyle">'Ws4'!$C$14</definedName>
    <definedName name="worksheet04bankname">'Ws4'!$C$11</definedName>
    <definedName name="worksheet04dname">'Ws4'!$C$5</definedName>
    <definedName name="worksheet04dod">'Ws4'!$C$8</definedName>
    <definedName name="worksheet04line01">'Ws4'!$D$22</definedName>
    <definedName name="worksheet04line03">'Ws4'!$D$37</definedName>
    <definedName name="worksheet04line04">'Ws4'!$D$40</definedName>
    <definedName name="worksheet04line06">'Ws4'!$D$50</definedName>
    <definedName name="worksheet04line07">'Ws4'!$D$52</definedName>
    <definedName name="worksheet05">'Ws5'!$A$4</definedName>
    <definedName name="worksheet05dname">'Ws5'!$A$5</definedName>
    <definedName name="worksheet06">'Ws6'!$A$4</definedName>
    <definedName name="worksheet06dname">'Ws6'!$A$5</definedName>
    <definedName name="worksheet06line01">'Ws6'!$D$8</definedName>
    <definedName name="worksheet06line02">'Ws6'!$D$10</definedName>
    <definedName name="worksheet06line04">'Ws6'!$D$17</definedName>
    <definedName name="worksheet06line05">'Ws6'!$D$20</definedName>
    <definedName name="worksheet06line06">'Ws6'!$D$23</definedName>
    <definedName name="worksheet06line07">'Ws6'!$D$26</definedName>
    <definedName name="worksheet06line08">'Ws6'!$D$29</definedName>
    <definedName name="worksheet06line09">'Ws6'!$D$32</definedName>
    <definedName name="worksheet06line10">'Ws6'!$D$34</definedName>
    <definedName name="worksheet06line11">'Ws6'!$D$36</definedName>
    <definedName name="worksheet06line13a_amount">'Ws6'!$D$45</definedName>
    <definedName name="worksheet06line13b_amount">'Ws6'!$D$51</definedName>
    <definedName name="worksheet06line13c_amount">'Ws6'!$D$57</definedName>
    <definedName name="worksheet06line13d_amount">'Ws6'!$D$63</definedName>
    <definedName name="worksheet06line13e_amount">'Ws6'!$D$69</definedName>
    <definedName name="worksheet06line13f_amount">'Ws6'!$D$75</definedName>
    <definedName name="worksheet06line13g_amount">'Ws6'!$D$81</definedName>
    <definedName name="worksheet06line13h_amount">'Ws6'!$D$87</definedName>
    <definedName name="worksheet06line13i_amount">'Ws6'!$D$93</definedName>
    <definedName name="worksheet06line15">'Ws6'!$D$98</definedName>
    <definedName name="worksheet06line16">'Ws6'!$D$100</definedName>
    <definedName name="worksheet07">'Ws7'!$A$4</definedName>
    <definedName name="worksheet07capmonths">'Ws7'!$C$45</definedName>
    <definedName name="worksheet07capvalue">'Ws7'!$C$46</definedName>
    <definedName name="worksheet07divordnum">'Ws7'!$C$11</definedName>
    <definedName name="worksheet07dname">'Ws7'!$A$5</definedName>
    <definedName name="worksheet07field">'Ws7'!$C$14</definedName>
    <definedName name="worksheet07payor">'Ws7'!$C$8</definedName>
    <definedName name="worksheet07royaltyavg">'Ws7'!$C$37</definedName>
    <definedName name="worksheet07royaltytotal">'Ws7'!$C$35</definedName>
    <definedName name="worksheet07unit">'Ws7'!$C$17</definedName>
    <definedName name="worksheet08">'Ws8'!$A$4</definedName>
    <definedName name="worksheet08dname">'Ws8'!$A$5</definedName>
    <definedName name="worksheet08line07">'Ws8'!$C$31</definedName>
    <definedName name="worksheet08line08">'Ws8'!$C$34</definedName>
    <definedName name="worksheet08line09">'Ws8'!$C$39</definedName>
    <definedName name="worksheet08line10">'Ws8'!$C$41</definedName>
    <definedName name="worksheet08line11">'Ws8'!$C$43</definedName>
    <definedName name="worksheet08line12">'Ws8'!$C$45</definedName>
    <definedName name="worksheet08line13">'Ws8'!$C$47</definedName>
    <definedName name="worksheet08line14">'Ws8'!$C$49</definedName>
    <definedName name="worksheet08line15">'Ws8'!$C$51</definedName>
    <definedName name="worksheet08line16">'Ws8'!$C$53</definedName>
    <definedName name="worksheet08line17">'Ws8'!$C$55</definedName>
    <definedName name="worksheet08line18">'Ws8'!$C$57</definedName>
    <definedName name="worksheet08line19">'Ws8'!$C$59</definedName>
    <definedName name="worksheet08line20">'Ws8'!$C$61</definedName>
    <definedName name="worksheet08line21">'Ws8'!$C$63</definedName>
    <definedName name="worksheet08line22">'Ws8'!$C$65</definedName>
    <definedName name="worksheet09">'Ws9'!$A$4</definedName>
    <definedName name="worksheet09dname">'Ws9'!$A$5</definedName>
    <definedName name="worksheet10">'Ws10'!$A$4</definedName>
    <definedName name="worksheet10dname">'Ws10'!$A$5</definedName>
    <definedName name="worksheet10line12">'Ws10'!$C$24</definedName>
    <definedName name="worksheet10line20">'Ws10'!$C$41</definedName>
    <definedName name="worksheet10netcashneeds">'Ws10'!$C$47</definedName>
    <definedName name="worksheet10totcashavail">'Ws10'!$C$46</definedName>
    <definedName name="worksheet10totcashneeds">'Ws10'!$C$45</definedName>
    <definedName name="worksheet13">'Ws13'!$B$11</definedName>
    <definedName name="worksheet13dname">'Ws13'!$A$5</definedName>
    <definedName name="worksheet14">'Ws14'!$A$4</definedName>
    <definedName name="worksheet14dname">'Ws14'!$A$5</definedName>
    <definedName name="worksheet14line01">'Ws14'!$C$10</definedName>
    <definedName name="worksheet14line03">'Ws14'!$C$21</definedName>
    <definedName name="worksheet14line04">'Ws14'!$C$23</definedName>
    <definedName name="worksheet14line05">'Ws14'!$C$25</definedName>
    <definedName name="worksheet14line06">'Ws14'!$C$27</definedName>
    <definedName name="worksheet14line07">'Ws14'!$C$30</definedName>
    <definedName name="worksheet14line08">'Ws14'!$C$32</definedName>
    <definedName name="worksheet14line09">'Ws14'!$C$34</definedName>
    <definedName name="worksheet14line10">'Ws14'!$C$36</definedName>
    <definedName name="worksheet14line11">'Ws14'!$C$40</definedName>
    <definedName name="worksheet14line12">'Ws14'!$C$42</definedName>
    <definedName name="worksheet14line13">'Ws14'!$C$44</definedName>
    <definedName name="worksheet14line14">'Ws14'!$C$46</definedName>
    <definedName name="worksheet14line2a">'Ws14'!$C$15</definedName>
    <definedName name="worksheet14line2b">'Ws14'!$C$17</definedName>
    <definedName name="worksheet14line2c">'Ws14'!$C$19</definedName>
    <definedName name="worksheet15">'Ws15'!$A$4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5" l="1"/>
  <c r="D111" i="86" l="1"/>
  <c r="F119" i="85"/>
  <c r="D88" i="84"/>
  <c r="D84" i="84"/>
  <c r="D78" i="84"/>
  <c r="D37" i="83"/>
  <c r="D27" i="83"/>
  <c r="D31" i="82"/>
  <c r="D43" i="82"/>
  <c r="D45" i="80" l="1"/>
  <c r="D512" i="67"/>
  <c r="D73" i="67"/>
  <c r="D68" i="67"/>
  <c r="F313" i="80" l="1"/>
  <c r="F369" i="79"/>
  <c r="D369" i="79"/>
  <c r="F296" i="79"/>
  <c r="D296" i="79"/>
  <c r="D66" i="73"/>
  <c r="G17" i="2" l="1"/>
  <c r="G14" i="2"/>
  <c r="G11" i="2"/>
  <c r="C358" i="59" l="1"/>
  <c r="C352" i="59"/>
  <c r="D388" i="66"/>
  <c r="D348" i="66"/>
  <c r="C21" i="99"/>
  <c r="C41" i="97"/>
  <c r="C46" i="97" s="1"/>
  <c r="C24" i="97"/>
  <c r="C45" i="97" s="1"/>
  <c r="C55" i="95"/>
  <c r="C59" i="95" s="1"/>
  <c r="C45" i="95"/>
  <c r="C49" i="95" s="1"/>
  <c r="C39" i="95"/>
  <c r="C63" i="95" s="1"/>
  <c r="D98" i="93"/>
  <c r="D36" i="93"/>
  <c r="D10" i="93"/>
  <c r="D50" i="91"/>
  <c r="D37" i="91"/>
  <c r="D40" i="91" s="1"/>
  <c r="D52" i="91" s="1"/>
  <c r="C8" i="91"/>
  <c r="A5" i="89"/>
  <c r="A5" i="88"/>
  <c r="B5" i="2"/>
  <c r="C47" i="97" l="1"/>
  <c r="C65" i="95"/>
  <c r="C23" i="99"/>
  <c r="C25" i="99" s="1"/>
  <c r="C30" i="99" s="1"/>
  <c r="C40" i="99" s="1"/>
  <c r="C42" i="99" s="1"/>
  <c r="C44" i="99" s="1"/>
  <c r="C61" i="95"/>
  <c r="D472" i="66"/>
  <c r="D471" i="66"/>
  <c r="D470" i="66"/>
  <c r="D466" i="66"/>
  <c r="D465" i="66"/>
  <c r="D464" i="66"/>
  <c r="C32" i="99" l="1"/>
  <c r="C34" i="99" s="1"/>
  <c r="C36" i="99" s="1"/>
  <c r="C46" i="99" s="1"/>
  <c r="C239" i="59" l="1"/>
  <c r="C459" i="59" l="1"/>
  <c r="C452" i="59"/>
  <c r="C455" i="59" s="1"/>
  <c r="C445" i="59"/>
  <c r="C437" i="59"/>
  <c r="C428" i="59"/>
  <c r="C433" i="59" s="1"/>
  <c r="C423" i="59"/>
  <c r="C415" i="59"/>
  <c r="C412" i="59"/>
  <c r="C409" i="59"/>
  <c r="C406" i="59"/>
  <c r="C426" i="59" s="1"/>
  <c r="C403" i="59"/>
  <c r="C396" i="59"/>
  <c r="C393" i="59"/>
  <c r="C377" i="59"/>
  <c r="C379" i="59" s="1"/>
  <c r="C370" i="59"/>
  <c r="C364" i="59"/>
  <c r="C341" i="59"/>
  <c r="C346" i="59" s="1"/>
  <c r="C347" i="59" s="1"/>
  <c r="C337" i="59"/>
  <c r="C332" i="59"/>
  <c r="C330" i="59"/>
  <c r="C326" i="59"/>
  <c r="C322" i="59"/>
  <c r="C318" i="59"/>
  <c r="C316" i="59"/>
  <c r="C311" i="59"/>
  <c r="C308" i="59"/>
  <c r="C307" i="59"/>
  <c r="C300" i="59"/>
  <c r="C293" i="59"/>
  <c r="C296" i="59" s="1"/>
  <c r="C298" i="59" s="1"/>
  <c r="C288" i="59"/>
  <c r="C291" i="59" s="1"/>
  <c r="C285" i="59"/>
  <c r="C278" i="59"/>
  <c r="C271" i="59"/>
  <c r="C274" i="59" s="1"/>
  <c r="C276" i="59" s="1"/>
  <c r="C268" i="59"/>
  <c r="C265" i="59"/>
  <c r="C258" i="59"/>
  <c r="C255" i="59"/>
  <c r="C226" i="59"/>
  <c r="C229" i="59" s="1"/>
  <c r="C201" i="59"/>
  <c r="C198" i="59"/>
  <c r="C191" i="59"/>
  <c r="C184" i="59"/>
  <c r="C176" i="59"/>
  <c r="D322" i="66"/>
  <c r="C167" i="59"/>
  <c r="C165" i="59"/>
  <c r="C157" i="59"/>
  <c r="C154" i="59"/>
  <c r="D167" i="66"/>
  <c r="C141" i="59"/>
  <c r="C138" i="59"/>
  <c r="C133" i="59"/>
  <c r="C108" i="59"/>
  <c r="C105" i="59"/>
  <c r="C98" i="59"/>
  <c r="C94" i="59"/>
  <c r="C96" i="59" s="1"/>
  <c r="C81" i="59"/>
  <c r="C87" i="59" s="1"/>
  <c r="C57" i="59"/>
  <c r="C214" i="59" s="1"/>
  <c r="C50" i="59"/>
  <c r="C23" i="59"/>
  <c r="C73" i="59" s="1"/>
  <c r="C18" i="59"/>
  <c r="C13" i="59"/>
  <c r="C9" i="59"/>
  <c r="D87" i="86"/>
  <c r="D113" i="81"/>
  <c r="D58" i="74"/>
  <c r="D394" i="70"/>
  <c r="D386" i="70"/>
  <c r="D170" i="70"/>
  <c r="D167" i="70"/>
  <c r="D164" i="70"/>
  <c r="D161" i="70"/>
  <c r="D137" i="70"/>
  <c r="D135" i="70"/>
  <c r="D133" i="70"/>
  <c r="D131" i="70"/>
  <c r="D825" i="69"/>
  <c r="D815" i="69"/>
  <c r="D698" i="69"/>
  <c r="D688" i="69"/>
  <c r="D570" i="69"/>
  <c r="D560" i="69"/>
  <c r="D531" i="69"/>
  <c r="D404" i="69"/>
  <c r="D439" i="69" s="1"/>
  <c r="D325" i="69"/>
  <c r="D311" i="69"/>
  <c r="D169" i="69"/>
  <c r="D159" i="69"/>
  <c r="D149" i="69"/>
  <c r="D143" i="69"/>
  <c r="D41" i="68"/>
  <c r="D516" i="67"/>
  <c r="D123" i="67"/>
  <c r="D453" i="69" l="1"/>
  <c r="C30" i="59"/>
  <c r="D445" i="69"/>
  <c r="C69" i="59"/>
  <c r="C418" i="59"/>
  <c r="C421" i="59" s="1"/>
  <c r="C55" i="59"/>
  <c r="C71" i="59"/>
  <c r="C34" i="59"/>
  <c r="C26" i="59"/>
  <c r="C36" i="59"/>
  <c r="C75" i="59"/>
  <c r="C28" i="59"/>
  <c r="C45" i="59"/>
  <c r="C67" i="59"/>
  <c r="C77" i="59"/>
  <c r="C63" i="59"/>
  <c r="C32" i="59"/>
  <c r="C65" i="59"/>
  <c r="C111" i="59"/>
  <c r="C116" i="59"/>
  <c r="D261" i="66" s="1"/>
  <c r="C219" i="59"/>
  <c r="C218" i="59"/>
  <c r="C217" i="59"/>
  <c r="C216" i="59"/>
  <c r="C61" i="59"/>
  <c r="C208" i="59"/>
  <c r="C210" i="59" s="1"/>
  <c r="C211" i="59" s="1"/>
  <c r="C212" i="59" s="1"/>
  <c r="C144" i="59"/>
  <c r="C169" i="59" s="1"/>
  <c r="C127" i="59"/>
  <c r="D267" i="66" s="1"/>
  <c r="C113" i="59"/>
  <c r="C181" i="59" s="1"/>
  <c r="D319" i="66"/>
  <c r="D5" i="66"/>
  <c r="D31" i="61"/>
  <c r="C35" i="94"/>
  <c r="D7" i="60"/>
  <c r="A5" i="99"/>
  <c r="C17" i="94"/>
  <c r="C14" i="94"/>
  <c r="C11" i="94"/>
  <c r="C8" i="94"/>
  <c r="C119" i="59" l="1"/>
  <c r="D264" i="66" s="1"/>
  <c r="C37" i="94"/>
  <c r="C46" i="94" s="1"/>
  <c r="D282" i="67"/>
  <c r="C147" i="59"/>
  <c r="C178" i="59"/>
  <c r="D29" i="93"/>
  <c r="D26" i="93"/>
  <c r="D23" i="93"/>
  <c r="D20" i="93"/>
  <c r="D17" i="93"/>
  <c r="D32" i="93" l="1"/>
  <c r="D34" i="93" s="1"/>
  <c r="D100" i="93" s="1"/>
  <c r="D83" i="71"/>
  <c r="D80" i="71"/>
  <c r="D77" i="71"/>
  <c r="D57" i="71"/>
  <c r="A5" i="98"/>
  <c r="A5" i="97"/>
  <c r="A5" i="96"/>
  <c r="A5" i="95"/>
  <c r="A5" i="94"/>
  <c r="A5" i="93"/>
  <c r="A5" i="92"/>
  <c r="A5" i="90"/>
  <c r="C5" i="91"/>
  <c r="D86" i="71" l="1"/>
  <c r="D89" i="71" s="1"/>
  <c r="B8" i="59" l="1"/>
</calcChain>
</file>

<file path=xl/sharedStrings.xml><?xml version="1.0" encoding="utf-8"?>
<sst xmlns="http://schemas.openxmlformats.org/spreadsheetml/2006/main" count="14777" uniqueCount="7783">
  <si>
    <t>Worksheets</t>
  </si>
  <si>
    <t>1: Initial Contact</t>
  </si>
  <si>
    <t>8–13: Employee and Government Benefits, Annuities, and IRAs</t>
  </si>
  <si>
    <t>2–3: Initial Interview</t>
  </si>
  <si>
    <t>4: Determining Proper Probate Procedure</t>
  </si>
  <si>
    <t>5: After Initial Interview</t>
  </si>
  <si>
    <t>6: Safe Deposit Box</t>
  </si>
  <si>
    <t>7: Insurance on D's Life</t>
  </si>
  <si>
    <t>14–18: Temporary Dependent Administration (TDA)</t>
  </si>
  <si>
    <t>19–21: Independent Administration (IA)</t>
  </si>
  <si>
    <t>22–24: Muniment of Title (MT)</t>
  </si>
  <si>
    <t>25–26: Proceedings to Declare Heirship (PDH)</t>
  </si>
  <si>
    <t>27–28: Small Estate (SE)</t>
  </si>
  <si>
    <t>29–31: Administration with Dependent Executor (ADE)</t>
  </si>
  <si>
    <t>32–34: Administration with Will Annexed (AWA)</t>
  </si>
  <si>
    <t>35–37: Regular Dependent Administration (RDA)</t>
  </si>
  <si>
    <t>38–40: Independent Administration by Agreement Where D Left a Will (TBA)</t>
  </si>
  <si>
    <t>41–43: Independent Administration by Agreement Where There Is No Will (IBA)</t>
  </si>
  <si>
    <t>44: Ancillary Probate of Will Previously Probated Elsewhere (AP)</t>
  </si>
  <si>
    <t>45: Recording of Will Previously Probated Elsewhere (RW)</t>
  </si>
  <si>
    <t>50: Digital Assets</t>
  </si>
  <si>
    <t>51–53: reserved</t>
  </si>
  <si>
    <t>54: Alternate Method of Proving D's Will</t>
  </si>
  <si>
    <t>55–56: Notices to Creditors</t>
  </si>
  <si>
    <t>57–61: Estate Bank Account and Accounting System</t>
  </si>
  <si>
    <t>62–64: Residence</t>
  </si>
  <si>
    <t>65: Other Leased Property</t>
  </si>
  <si>
    <t>66: Credit Cards and Charge Accounts</t>
  </si>
  <si>
    <t>67: Claims against D's Estate</t>
  </si>
  <si>
    <t>68–72: Other Insurance</t>
  </si>
  <si>
    <t>73–75: reserved</t>
  </si>
  <si>
    <t>76: Cash</t>
  </si>
  <si>
    <t>77: Subchapter S Corporations</t>
  </si>
  <si>
    <t>78: D's Lifetime Tax Liabilities</t>
  </si>
  <si>
    <t>79: Income Tax Returns for Estate</t>
  </si>
  <si>
    <t>80: Valuation</t>
  </si>
  <si>
    <t>81: Disclaimers</t>
  </si>
  <si>
    <t>82–84: Real Estate</t>
  </si>
  <si>
    <t>85–88: Securities</t>
  </si>
  <si>
    <t>89: Insurance on Life of Another</t>
  </si>
  <si>
    <t>90: Judgments, Notes, Accounts Receivable, and Contracts for Deed</t>
  </si>
  <si>
    <t>91: Transportation Equipment</t>
  </si>
  <si>
    <t>92–94: Disposition or Transfer of Personal Property</t>
  </si>
  <si>
    <t>95: Other Matters</t>
  </si>
  <si>
    <t>96–99: Inventory</t>
  </si>
  <si>
    <t>100: Family Allowance</t>
  </si>
  <si>
    <t>101–102: Setting Aside Exempt Property</t>
  </si>
  <si>
    <t>103–107: Federal Estate Tax</t>
  </si>
  <si>
    <r>
      <rPr>
        <sz val="11"/>
        <rFont val="Calibri"/>
        <family val="2"/>
      </rPr>
      <t xml:space="preserve">200: Texas Real Estate </t>
    </r>
    <r>
      <rPr>
        <i/>
        <sz val="11"/>
        <rFont val="Calibri"/>
        <family val="2"/>
      </rPr>
      <t>Not</t>
    </r>
    <r>
      <rPr>
        <sz val="11"/>
        <rFont val="Calibri"/>
        <family val="2"/>
      </rPr>
      <t xml:space="preserve"> in County of Probate</t>
    </r>
  </si>
  <si>
    <t>201–205: Court Authorization to Spend Funds</t>
  </si>
  <si>
    <t>206–208: Annual Accounts</t>
  </si>
  <si>
    <t>209: Determining Heirship</t>
  </si>
  <si>
    <t>210: Final Account</t>
  </si>
  <si>
    <t>Cp1</t>
  </si>
  <si>
    <t>Cp4</t>
  </si>
  <si>
    <t>Cp5</t>
  </si>
  <si>
    <t>Cp6</t>
  </si>
  <si>
    <t>Cp7</t>
  </si>
  <si>
    <t>Cp44</t>
  </si>
  <si>
    <t>Cp45</t>
  </si>
  <si>
    <t>Cp50</t>
  </si>
  <si>
    <t>Cp54</t>
  </si>
  <si>
    <t>Cp65</t>
  </si>
  <si>
    <t>Cp66</t>
  </si>
  <si>
    <t>Cp67</t>
  </si>
  <si>
    <t>reserved</t>
  </si>
  <si>
    <t>Cp76</t>
  </si>
  <si>
    <t>Cp77</t>
  </si>
  <si>
    <t>Cp78</t>
  </si>
  <si>
    <t>Cp79</t>
  </si>
  <si>
    <t>Cp80</t>
  </si>
  <si>
    <t>Cp81</t>
  </si>
  <si>
    <t>Cp89</t>
  </si>
  <si>
    <t>Cp90</t>
  </si>
  <si>
    <t>Cp91</t>
  </si>
  <si>
    <t>Cp95</t>
  </si>
  <si>
    <t>Cp100</t>
  </si>
  <si>
    <t>Cp200</t>
  </si>
  <si>
    <t>Cp209</t>
  </si>
  <si>
    <t>Cp210</t>
  </si>
  <si>
    <t>Winding Up</t>
  </si>
  <si>
    <t>Closing the Estate</t>
  </si>
  <si>
    <t>Distributing the Estate</t>
  </si>
  <si>
    <t>Final Account</t>
  </si>
  <si>
    <t>Determining Heirship</t>
  </si>
  <si>
    <t>Annual Accounts</t>
  </si>
  <si>
    <t>206–208</t>
  </si>
  <si>
    <t>Court Authorization to Spend Funds</t>
  </si>
  <si>
    <t>201–205</t>
  </si>
  <si>
    <t>Federal Estate Tax</t>
  </si>
  <si>
    <t>103–107</t>
  </si>
  <si>
    <t>Setting Aside Exempt Property</t>
  </si>
  <si>
    <t>101 and 102</t>
  </si>
  <si>
    <t>Family Allowance</t>
  </si>
  <si>
    <t>Inventory</t>
  </si>
  <si>
    <t>96–99</t>
  </si>
  <si>
    <t>Other Matters</t>
  </si>
  <si>
    <t>Disposition or Transfer of Personal Property</t>
  </si>
  <si>
    <t>92–94</t>
  </si>
  <si>
    <t>Transportation Equipment</t>
  </si>
  <si>
    <t>Judgments, Notes, Accounts Receivable, and Contracts for Deed</t>
  </si>
  <si>
    <t>Insurance on Life of Another</t>
  </si>
  <si>
    <t>Securities</t>
  </si>
  <si>
    <t>85–88</t>
  </si>
  <si>
    <t>Real Estate</t>
  </si>
  <si>
    <t>82–84</t>
  </si>
  <si>
    <t>Disclaimers</t>
  </si>
  <si>
    <t>Valuation</t>
  </si>
  <si>
    <t>Income Tax Returns for Estate</t>
  </si>
  <si>
    <t>D's Lifetime Tax Liabilities</t>
  </si>
  <si>
    <t>Subchapter S Corporations</t>
  </si>
  <si>
    <t>Cash</t>
  </si>
  <si>
    <t>[Checkplan Items 73–75 are reserved for expansion.]</t>
  </si>
  <si>
    <t>Other Insurance</t>
  </si>
  <si>
    <t>68–72</t>
  </si>
  <si>
    <t>Claims against D's Estate</t>
  </si>
  <si>
    <t>Credit Cards and Charge Accounts</t>
  </si>
  <si>
    <t>Other Leased Property</t>
  </si>
  <si>
    <t>Residence</t>
  </si>
  <si>
    <t>62–64</t>
  </si>
  <si>
    <t>Estate Bank Account and Accounting System</t>
  </si>
  <si>
    <t>57–61</t>
  </si>
  <si>
    <t>Notices to Creditors</t>
  </si>
  <si>
    <t>55 and 56</t>
  </si>
  <si>
    <t>Alternate Method of Proving D's Will</t>
  </si>
  <si>
    <t>[Checkplan Items 51–53 are reserved for expansion.]</t>
  </si>
  <si>
    <t>Digital Assets</t>
  </si>
  <si>
    <t>Recording of Will Previously Probated Elsewhere (RW)</t>
  </si>
  <si>
    <t>Ancillary Probate of Will Previously Probated Elsewhere (AP)</t>
  </si>
  <si>
    <t>Independent Administration by Agreement Where There Is No Will (IBA)</t>
  </si>
  <si>
    <t>41–43</t>
  </si>
  <si>
    <t>Independent Administration by Agreement Where D Left a Will (TBA)</t>
  </si>
  <si>
    <t>38–40</t>
  </si>
  <si>
    <t>Regular Dependent Administration (RDA)</t>
  </si>
  <si>
    <t>35–37</t>
  </si>
  <si>
    <t>Administration with Will Annexed (AWA)</t>
  </si>
  <si>
    <t>32–34</t>
  </si>
  <si>
    <t>Administration with Dependent Executor (ADE)</t>
  </si>
  <si>
    <t>29–31</t>
  </si>
  <si>
    <t>Small Estate (SE)</t>
  </si>
  <si>
    <t>27 and 28</t>
  </si>
  <si>
    <t>Proceedings to Declare Heirship (PDH)</t>
  </si>
  <si>
    <t>25 and 26</t>
  </si>
  <si>
    <t>Muniment of Title (MT)</t>
  </si>
  <si>
    <t>22–24</t>
  </si>
  <si>
    <t>Independent Administration (IA)</t>
  </si>
  <si>
    <t>19–21</t>
  </si>
  <si>
    <t>Temporary Dependent Administration (TDA)</t>
  </si>
  <si>
    <t>14–18</t>
  </si>
  <si>
    <t>Employee and Government Benefits, Annuities, and IRAs</t>
  </si>
  <si>
    <t>8–13</t>
  </si>
  <si>
    <t>Insurance on D's Life</t>
  </si>
  <si>
    <t>Safe Deposit Box</t>
  </si>
  <si>
    <t>After Initial Interview</t>
  </si>
  <si>
    <t>Determining Proper Probate Procedure</t>
  </si>
  <si>
    <t>Initial Interview</t>
  </si>
  <si>
    <t>2 and 3</t>
  </si>
  <si>
    <t>Initial Contact</t>
  </si>
  <si>
    <t>Title</t>
  </si>
  <si>
    <t>Item No.</t>
  </si>
  <si>
    <t>LEGEND:           NA-NOT APPLICABLE           L-LAWYER           S-SUPPORT STAFF</t>
  </si>
  <si>
    <r>
      <rPr>
        <b/>
        <i/>
        <sz val="11"/>
        <color indexed="8"/>
        <rFont val="Calibri"/>
        <family val="2"/>
      </rPr>
      <t>Note:</t>
    </r>
    <r>
      <rPr>
        <b/>
        <sz val="11"/>
        <color indexed="8"/>
        <rFont val="Calibri"/>
        <family val="2"/>
      </rPr>
      <t xml:space="preserve"> To the extent that the client elects to be responsible for any of these steps, the client MUST furnish copies of all outgoing and incoming correspondence and documents. Although these steps are listed in approximate chronological order, it is not necessary to follow them in the exact order set forth in this Checkplan.</t>
    </r>
  </si>
  <si>
    <t>NAME OF DECEDENT (D)</t>
  </si>
  <si>
    <t>TEXAS PROBATE SYSTEM
CHECKPLAN</t>
  </si>
  <si>
    <t>Prepare and send Letter 1 to the person who will be responsible for gathering the documents and information together with a copy of the Probate Information List (Form 1).</t>
  </si>
  <si>
    <t xml:space="preserve">i. </t>
  </si>
  <si>
    <t>Open office file.</t>
  </si>
  <si>
    <t xml:space="preserve">h. </t>
  </si>
  <si>
    <t>Consider sending flowers, contributions, or letters of sympathy.</t>
  </si>
  <si>
    <t xml:space="preserve">g. </t>
  </si>
  <si>
    <t>Make a prompt appointment to meet with client and members of the family.</t>
  </si>
  <si>
    <t xml:space="preserve">f. </t>
  </si>
  <si>
    <t>Explain the Probate Information List (Form 1) (see Special Instruction 1—Probate Information List for explanation of Form 1).</t>
  </si>
  <si>
    <t xml:space="preserve">e. </t>
  </si>
  <si>
    <t>Recommend a thorough search of D's home and place of business for credentials to digital assets, including user IDs, passwords, and challenge questions. See Special Instruction 83—Digital Assets.</t>
  </si>
  <si>
    <t xml:space="preserve">d. </t>
  </si>
  <si>
    <t>Recommend a thorough search of D's home and place of business for hidden assets.</t>
  </si>
  <si>
    <t xml:space="preserve">c. </t>
  </si>
  <si>
    <t>Advise family members to safeguard D's residence and to keep accurate records of all expenses incurred for the funeral, in notifying friends and relatives, and for other immediate arrangements.</t>
  </si>
  <si>
    <t xml:space="preserve">b. </t>
  </si>
  <si>
    <t>Notification of professional organizations and alumni associations</t>
  </si>
  <si>
    <t>(18)</t>
  </si>
  <si>
    <t>Continued employment and compensation of appropriate household and business employees</t>
  </si>
  <si>
    <t>(17)</t>
  </si>
  <si>
    <t>Termination of home deliveries</t>
  </si>
  <si>
    <t>(16)</t>
  </si>
  <si>
    <t>Security at homes of D's relatives</t>
  </si>
  <si>
    <t>(15)</t>
  </si>
  <si>
    <t>Security at home of D</t>
  </si>
  <si>
    <t>(14)</t>
  </si>
  <si>
    <t>Care of livestock, pets, plants, and other perishable property</t>
  </si>
  <si>
    <t>(13)</t>
  </si>
  <si>
    <t>Notification of clergyman, friends, relatives, and business associates</t>
  </si>
  <si>
    <t>(12)</t>
  </si>
  <si>
    <t>Flag from VA if D was a veteran</t>
  </si>
  <si>
    <t>(11)</t>
  </si>
  <si>
    <t>Care of minor or incapacitated children</t>
  </si>
  <si>
    <t>(10)</t>
  </si>
  <si>
    <t>Fraternal organizations (such as Masons, K. of C., VFW) to be contacted</t>
  </si>
  <si>
    <t>(9)</t>
  </si>
  <si>
    <t>Pallbearers</t>
  </si>
  <si>
    <t>(8)</t>
  </si>
  <si>
    <t>(7)</t>
  </si>
  <si>
    <t>Funeral arrangements</t>
  </si>
  <si>
    <t>(6)</t>
  </si>
  <si>
    <t>Selection of funeral home</t>
  </si>
  <si>
    <t>(5)</t>
  </si>
  <si>
    <t>Special burial, cremation, or donation instructions</t>
  </si>
  <si>
    <t>(4)</t>
  </si>
  <si>
    <t>Disposition of body</t>
  </si>
  <si>
    <t>(3)</t>
  </si>
  <si>
    <t>Donation of body and/or organs for medical use (check D's driver's license and with Living Bank)</t>
  </si>
  <si>
    <t>(2)</t>
  </si>
  <si>
    <t>Performance of an autopsy</t>
  </si>
  <si>
    <t>(1)</t>
  </si>
  <si>
    <t>Determine immediate needs concerning—</t>
  </si>
  <si>
    <t>a.</t>
  </si>
  <si>
    <r>
      <t xml:space="preserve">Do the following upon </t>
    </r>
    <r>
      <rPr>
        <b/>
        <sz val="11"/>
        <color indexed="8"/>
        <rFont val="Calibri"/>
        <family val="2"/>
      </rPr>
      <t>initial contact</t>
    </r>
    <r>
      <rPr>
        <sz val="11"/>
        <color theme="1"/>
        <rFont val="Calibri"/>
        <family val="2"/>
        <scheme val="minor"/>
      </rPr>
      <t xml:space="preserve"> and learning of D's death:</t>
    </r>
  </si>
  <si>
    <t>1.</t>
  </si>
  <si>
    <t>INITIALS</t>
  </si>
  <si>
    <t>DATE</t>
  </si>
  <si>
    <t>S</t>
  </si>
  <si>
    <t>L</t>
  </si>
  <si>
    <t>NA</t>
  </si>
  <si>
    <t>INITIAL CONTACT</t>
  </si>
  <si>
    <t>Prepare Worksheet 9 and place in file folder entitled "Notice to Beneficiaries."</t>
  </si>
  <si>
    <t>Prepare Beneficiary's Waiver of Notice (Form 100) for each devisee or legatee who is present at this initial meeting, have the waivers signed, and place them in file folder entitled "Notice to Beneficiaries."</t>
  </si>
  <si>
    <t>If not already done:</t>
  </si>
  <si>
    <r>
      <t xml:space="preserve">Prepare </t>
    </r>
    <r>
      <rPr>
        <b/>
        <sz val="11"/>
        <color indexed="8"/>
        <rFont val="Calibri"/>
        <family val="2"/>
      </rPr>
      <t>Receipt for Documents</t>
    </r>
    <r>
      <rPr>
        <sz val="11"/>
        <color theme="1"/>
        <rFont val="Calibri"/>
        <family val="2"/>
        <scheme val="minor"/>
      </rPr>
      <t xml:space="preserve"> (Form 3) for all original documents you retain and explain their use.</t>
    </r>
  </si>
  <si>
    <t>ad.</t>
  </si>
  <si>
    <r>
      <t xml:space="preserve">Prepare </t>
    </r>
    <r>
      <rPr>
        <b/>
        <sz val="11"/>
        <color indexed="8"/>
        <rFont val="Calibri"/>
        <family val="2"/>
      </rPr>
      <t>Authorization</t>
    </r>
    <r>
      <rPr>
        <sz val="11"/>
        <color theme="1"/>
        <rFont val="Calibri"/>
        <family val="2"/>
        <scheme val="minor"/>
      </rPr>
      <t xml:space="preserve"> (Form 2) on attorney's letterhead or plain paper and have a named executor, surviving spouse, major heir, or beneficiary sign copies (ten is a good starting point) and place in file folder entitled "Authorizations."</t>
    </r>
  </si>
  <si>
    <t>ac.</t>
  </si>
  <si>
    <r>
      <t xml:space="preserve">If you are </t>
    </r>
    <r>
      <rPr>
        <b/>
        <sz val="11"/>
        <color indexed="8"/>
        <rFont val="Calibri"/>
        <family val="2"/>
      </rPr>
      <t>not retained</t>
    </r>
    <r>
      <rPr>
        <sz val="11"/>
        <color theme="1"/>
        <rFont val="Calibri"/>
        <family val="2"/>
        <scheme val="minor"/>
      </rPr>
      <t>, prepare and send Letter 129 to confirm nonengagement.</t>
    </r>
  </si>
  <si>
    <r>
      <t xml:space="preserve">Deposit those funds into your </t>
    </r>
    <r>
      <rPr>
        <b/>
        <i/>
        <sz val="11"/>
        <color indexed="8"/>
        <rFont val="Calibri"/>
        <family val="2"/>
      </rPr>
      <t>trust</t>
    </r>
    <r>
      <rPr>
        <sz val="11"/>
        <color theme="1"/>
        <rFont val="Calibri"/>
        <family val="2"/>
        <scheme val="minor"/>
      </rPr>
      <t xml:space="preserve"> account (see Special Instruction 6—Handling Funds Received from Client).</t>
    </r>
  </si>
  <si>
    <t>Obtain a deposit for costs and expenses.</t>
  </si>
  <si>
    <t>Obtain a retainer roughly equal to the value of the work to be performed before the first billing.</t>
  </si>
  <si>
    <t>Reach an agreement to represent your client, how your fee will be determined, and when and by whom it will be paid, and complete Item 25.02 of MIL.</t>
  </si>
  <si>
    <t>Introduce client and family to your staff member(s) who will be assisting you in this estate, write down name of staff member(s) for your client, and enter the name(s) as Item 5.04 of MIL (Master Information List).</t>
  </si>
  <si>
    <t>Emphasize the need for your office (and not the funeral home or insurance agent) to collect life insurance benefits.</t>
  </si>
  <si>
    <t>Describe the services to be performed by your office.</t>
  </si>
  <si>
    <t>See Special Instruction 2—Ethics and Attorney's Fees.</t>
  </si>
  <si>
    <t>Discuss services and fees.</t>
  </si>
  <si>
    <t>ab.</t>
  </si>
  <si>
    <t>aa.</t>
  </si>
  <si>
    <t>Give client a list of additional documents and information that will be required. This can be done by properly marking client's copy of the Probate Information List (Form 1), making a copy for your file, and returning the original to client.</t>
  </si>
  <si>
    <t>z.</t>
  </si>
  <si>
    <t>Request information from the principal heirs and beneficiaries about their personal income tax brackets.</t>
  </si>
  <si>
    <t>y.</t>
  </si>
  <si>
    <t>Advise donor or donor's spouse of the fact that the income tax basis of that property will not be "stepped up" to date-of-death valuation.</t>
  </si>
  <si>
    <t>Determine if donor or donor's spouse will receive that property under D's will or by inheritance from D.</t>
  </si>
  <si>
    <t>If D received appreciated property by gift within one year before D's death, do the following:</t>
  </si>
  <si>
    <t>x.</t>
  </si>
  <si>
    <t>Advise donees of tax problems that might arise out of their disposition of assets given to them by D within three years before D's death.</t>
  </si>
  <si>
    <t>w.</t>
  </si>
  <si>
    <t>Determine if any real estate owned by D was subject to a transfer on death deed.</t>
  </si>
  <si>
    <t>v.</t>
  </si>
  <si>
    <t>If an asset was community property subject to D's sole or joint management, control, and disposition during marriage, it continues to be subject to D's liabilities without regard to the right of survivorship of D's spouse.</t>
  </si>
  <si>
    <t>Note:</t>
  </si>
  <si>
    <t>Take appropriate action to assist in transferring title to all of D's interest to D's spouse.</t>
  </si>
  <si>
    <t>Refer to Estates Code, Chapter 112, to determine if the agreement complies with applicable law.</t>
  </si>
  <si>
    <r>
      <t xml:space="preserve">Determine if D and D's spouse entered into a </t>
    </r>
    <r>
      <rPr>
        <b/>
        <sz val="11"/>
        <color indexed="8"/>
        <rFont val="Calibri"/>
        <family val="2"/>
      </rPr>
      <t>survivorship agreement</t>
    </r>
    <r>
      <rPr>
        <sz val="11"/>
        <color theme="1"/>
        <rFont val="Calibri"/>
        <family val="2"/>
        <scheme val="minor"/>
      </rPr>
      <t xml:space="preserve"> as to one or more accounts or other assets. If so, do the following:</t>
    </r>
  </si>
  <si>
    <t>u.</t>
  </si>
  <si>
    <t>Determine the extent of contribution to any joint accounts or other property held jointly by D and other joint tenants.</t>
  </si>
  <si>
    <t>t.</t>
  </si>
  <si>
    <t>If D died accidently while on a common carrier using a ticket purchased with a credit card, determine if travel accident insurance was provided by the credit card company or is otherwise available.</t>
  </si>
  <si>
    <t>s.</t>
  </si>
  <si>
    <t>Inquire about circumstances surrounding D's death to determine if there may be a cause of action against one or more persons and whether to pursue the claims.</t>
  </si>
  <si>
    <t>r.</t>
  </si>
  <si>
    <t>Inquire about whether any member of the family desires psychotherapeutic consultation and, if so, make proper referral.</t>
  </si>
  <si>
    <t>q.</t>
  </si>
  <si>
    <t>Discuss function of probate and give a rough outline of what client should expect.</t>
  </si>
  <si>
    <t>p.</t>
  </si>
  <si>
    <t>Determine if there was a contract for the purchase or sale of any real estate pending on date of D's death and, if so, take appropriate action.</t>
  </si>
  <si>
    <t>o.</t>
  </si>
  <si>
    <t>Determine if there is perishable property that must be disposed of immediately. If so, review procedures for temporary administration (see Special Instruction 57—Temporary Dependent Administration (TDA)) and, if required, see Item 14 of this Checkplan and take appropriate action.</t>
  </si>
  <si>
    <t>n.</t>
  </si>
  <si>
    <t xml:space="preserve">Determine immediate needs of family. If there is an urgent and immediate need for the appointment of a temporary administrator, determine identity, qualification, and priority rights to appointment of proposed temporary administrator (see Special Instruction 5—Qualification of and Priority Rights to Be Appointed Administrator or Executor, Special Instruction 57—Temporary Dependent Administration (TDA), and Item 14 of this Checkplan) and take appropriate action. </t>
  </si>
  <si>
    <t>m.</t>
  </si>
  <si>
    <t>Determine if D's surviving spouse and children have any homestead or other rights with respect to the assets (see Special Instruction 49—Marital Property Rights).</t>
  </si>
  <si>
    <t>l.</t>
  </si>
  <si>
    <t>The existence of such claims may create conflicts of interest both for the lawyer and for a surviving spouse who is serving as D's executor or administrator. Failure to assert a claim may result in taxable gifts to the surviving spouse or to heirs and devisees. A claim for reimbursement against D would be a debt of D's estate. A claim for reimbursement by D would be an asset of D's estate.</t>
  </si>
  <si>
    <t>Determine nature and extent of rights of reimbursement between D's community and separate estates and whether any of D's separate property assets had been converted from community property (see Special Instruction 49—Marital Property Rights and Special Instruction 76—Reimbursement).</t>
  </si>
  <si>
    <t>k.</t>
  </si>
  <si>
    <t>Determine D's ownership in each asset, whether separate or community, and the rights of D to manage the asset during D's life (see Special Instruction 72—Spousal Liability).</t>
  </si>
  <si>
    <t>j.</t>
  </si>
  <si>
    <t>If D did not have a will, explain Texas laws concerning inheritance rights (see Special Instruction 58—Who Inherits When There Is No Will).</t>
  </si>
  <si>
    <t>i.</t>
  </si>
  <si>
    <t>Determine if there is any likelihood of a will contest.</t>
  </si>
  <si>
    <t>h.</t>
  </si>
  <si>
    <t>Prepare a summary and analysis of D's will.</t>
  </si>
  <si>
    <t>(21)</t>
  </si>
  <si>
    <t>Refer to Special Instruction 25—Disclaimers and caution family members, heirs, and beneficiaries about accepting any property or its benefits if that property is being considered for disclaimer.</t>
  </si>
  <si>
    <t>(20)</t>
  </si>
  <si>
    <t>Advise client, all proposed personal representatives, heirs, and beneficiaries of personal liability for distributing assets before satisfying all debts and taxes due to United States.</t>
  </si>
  <si>
    <t>(19)</t>
  </si>
  <si>
    <t>If D was a "personality," review Property Code, Chapter 26, to determine rights to the use of D's name, voice, signature, photograph, or likeness if these rights were not provided for by D's will or during D's lifetime.</t>
  </si>
  <si>
    <t>Determine if there is a necessity for a proceeding to construe D's will.</t>
  </si>
  <si>
    <t>Renounce or disclaim one or more powers</t>
  </si>
  <si>
    <t>(d)</t>
  </si>
  <si>
    <t>Waive fees in whole or in part</t>
  </si>
  <si>
    <t>(c)</t>
  </si>
  <si>
    <t>Renounce the appointment</t>
  </si>
  <si>
    <t>(b)</t>
  </si>
  <si>
    <t>Decline to serve</t>
  </si>
  <si>
    <t>(a)</t>
  </si>
  <si>
    <t>Determine if any nominated executor or trustee should do any one or more of the following:</t>
  </si>
  <si>
    <t>Determine if a child was born to or adopted by D after the date of the will or codicil(s) and, if so, whether portions thereof were revoked or modified by operation of law.</t>
  </si>
  <si>
    <t>Determine if D's will and codicil(s) disposed of all of D's property and, if not, consider filing Application to Declare Heirship (Form 77) at same time as filing application to probate will and also follow Item 209 of this Checkplan.</t>
  </si>
  <si>
    <t>If any beneficiary predeceased D, determine whether the gift(s) lapsed or passed to someone else.</t>
  </si>
  <si>
    <t>Determine if D attempted to make a gift of a copyright to someone other than D's surviving spouse and children.</t>
  </si>
  <si>
    <t>Determine if there are any libelous statements in D's will.</t>
  </si>
  <si>
    <r>
      <rPr>
        <i/>
        <sz val="11"/>
        <color indexed="8"/>
        <rFont val="Calibri"/>
        <family val="2"/>
      </rPr>
      <t>Any</t>
    </r>
    <r>
      <rPr>
        <sz val="11"/>
        <color theme="1"/>
        <rFont val="Calibri"/>
        <family val="2"/>
        <scheme val="minor"/>
      </rPr>
      <t xml:space="preserve"> coverage of this tax is beyond the scope of this System.</t>
    </r>
  </si>
  <si>
    <r>
      <t xml:space="preserve">Determine if D's death caused D to be treated as a "deemed transferor" for purposes of the </t>
    </r>
    <r>
      <rPr>
        <b/>
        <sz val="11"/>
        <color indexed="8"/>
        <rFont val="Calibri"/>
        <family val="2"/>
      </rPr>
      <t>generation-skipping transfer tax</t>
    </r>
    <r>
      <rPr>
        <sz val="11"/>
        <color theme="1"/>
        <rFont val="Calibri"/>
        <family val="2"/>
        <scheme val="minor"/>
      </rPr>
      <t>.</t>
    </r>
  </si>
  <si>
    <r>
      <t xml:space="preserve">Determine if D possessed a </t>
    </r>
    <r>
      <rPr>
        <b/>
        <sz val="11"/>
        <color indexed="8"/>
        <rFont val="Calibri"/>
        <family val="2"/>
      </rPr>
      <t>general power of appointment</t>
    </r>
    <r>
      <rPr>
        <sz val="11"/>
        <color theme="1"/>
        <rFont val="Calibri"/>
        <family val="2"/>
        <scheme val="minor"/>
      </rPr>
      <t xml:space="preserve"> and whether it was exercised.</t>
    </r>
  </si>
  <si>
    <r>
      <t xml:space="preserve">Determine if D provided for any </t>
    </r>
    <r>
      <rPr>
        <b/>
        <sz val="11"/>
        <color indexed="8"/>
        <rFont val="Calibri"/>
        <family val="2"/>
      </rPr>
      <t>charitable gifts</t>
    </r>
    <r>
      <rPr>
        <sz val="11"/>
        <color theme="1"/>
        <rFont val="Calibri"/>
        <family val="2"/>
        <scheme val="minor"/>
      </rPr>
      <t>. If so, consider timing of satisfaction of those gifts and take appropriate action.</t>
    </r>
  </si>
  <si>
    <r>
      <t xml:space="preserve">Determine if inheritance and estate </t>
    </r>
    <r>
      <rPr>
        <b/>
        <sz val="11"/>
        <color indexed="8"/>
        <rFont val="Calibri"/>
        <family val="2"/>
      </rPr>
      <t>taxes</t>
    </r>
    <r>
      <rPr>
        <sz val="11"/>
        <color theme="1"/>
        <rFont val="Calibri"/>
        <family val="2"/>
        <scheme val="minor"/>
      </rPr>
      <t xml:space="preserve"> are </t>
    </r>
    <r>
      <rPr>
        <b/>
        <sz val="11"/>
        <color indexed="8"/>
        <rFont val="Calibri"/>
        <family val="2"/>
      </rPr>
      <t>payable</t>
    </r>
    <r>
      <rPr>
        <sz val="11"/>
        <color theme="1"/>
        <rFont val="Calibri"/>
        <family val="2"/>
        <scheme val="minor"/>
      </rPr>
      <t xml:space="preserve"> out of the residue of D's estate or if they are apportioned (see Special Instruction 71—Apportionment of Taxes). </t>
    </r>
  </si>
  <si>
    <r>
      <t xml:space="preserve">Determine if D directed </t>
    </r>
    <r>
      <rPr>
        <b/>
        <sz val="11"/>
        <color indexed="8"/>
        <rFont val="Calibri"/>
        <family val="2"/>
      </rPr>
      <t>perpetual cemetery care</t>
    </r>
    <r>
      <rPr>
        <sz val="11"/>
        <color theme="1"/>
        <rFont val="Calibri"/>
        <family val="2"/>
        <scheme val="minor"/>
      </rPr>
      <t>. If so, make appropriate payment.</t>
    </r>
  </si>
  <si>
    <t>Determine whether circumstances exist under which the terms of the will should be modified or reformed in accordance with Estates Code, Sections 255.451 through 255.455, and, if so, take appropriate action. Further coverage is beyond the scope of this System.</t>
  </si>
  <si>
    <r>
      <t xml:space="preserve">Determine if D made any </t>
    </r>
    <r>
      <rPr>
        <b/>
        <sz val="11"/>
        <color indexed="8"/>
        <rFont val="Calibri"/>
        <family val="2"/>
      </rPr>
      <t>specific bequests</t>
    </r>
    <r>
      <rPr>
        <sz val="11"/>
        <color theme="1"/>
        <rFont val="Calibri"/>
        <family val="2"/>
        <scheme val="minor"/>
      </rPr>
      <t>. If so, consider timing of satisfaction of those bequests and take appropriate action including supervision of any selection process. Note that income from specifically devised or bequeathed property is to be distributed with that property.</t>
    </r>
  </si>
  <si>
    <t>This System assumes that you will not represent multiple clients but that you will represent one executor or administrator and that there will be no conflicts of interest. In other situations, your engagement agreement must be modified accordingly.</t>
  </si>
  <si>
    <t>Identify your client in case a conflict of interest exists or could arise in the future.</t>
  </si>
  <si>
    <r>
      <t xml:space="preserve">Check your records to determine possible </t>
    </r>
    <r>
      <rPr>
        <b/>
        <sz val="11"/>
        <color indexed="8"/>
        <rFont val="Calibri"/>
        <family val="2"/>
      </rPr>
      <t>conflicts of interest</t>
    </r>
    <r>
      <rPr>
        <sz val="11"/>
        <color theme="1"/>
        <rFont val="Calibri"/>
        <family val="2"/>
        <scheme val="minor"/>
      </rPr>
      <t>.</t>
    </r>
  </si>
  <si>
    <t>Determine capacity and authority of person proposing to retain you. If will names multiple fiduciaries, reach understanding as to your ability to continue to represent one or more of them in the event of a dispute among them.</t>
  </si>
  <si>
    <t>Obtain IRS Form W-9, Request for Taxpayer Identification Number and Certification (FF 15), from all heirs, devisees, legatees, and beneficiaries who are at the meeting.</t>
  </si>
  <si>
    <t>(g)</t>
  </si>
  <si>
    <t>If independent administration is contemplated, obtain Waiver of Right to Receive Inventory and Appraisement (Form 122) from devisees and legatees who are at the meeting.</t>
  </si>
  <si>
    <t>(f)</t>
  </si>
  <si>
    <t>Prepare and enter information on Worksheet 9.</t>
  </si>
  <si>
    <t>(e)</t>
  </si>
  <si>
    <t>Obtain Beneficiary's Waiver of Notice (Form 100) from devisees and legatees who are at the meeting.</t>
  </si>
  <si>
    <t>Determine identity and address for all legatees and devisees.</t>
  </si>
  <si>
    <t>If so, and D's will was executed on or after September 1, 1997, review Estates Code, Section 254.003, to determine if gift is void.</t>
  </si>
  <si>
    <t>Determine if there is a gift to an attorney who prepared or supervised the preparation of the will and/or codicil (or to the attorney's heir or employee) in which the gift is contained.</t>
  </si>
  <si>
    <t>The unlimited marital deduction may not be available if D's will was executed before September 13, 1981, or if D's surviving spouse is not a U.S. citizen (see Special Instruction 42—The Marital Deduction).</t>
  </si>
  <si>
    <t>Read will and codicil(s) and explain plan of disposition of D's estate.</t>
  </si>
  <si>
    <r>
      <t xml:space="preserve">Review D's </t>
    </r>
    <r>
      <rPr>
        <b/>
        <sz val="11"/>
        <color indexed="8"/>
        <rFont val="Calibri"/>
        <family val="2"/>
      </rPr>
      <t>will and codicil(s)</t>
    </r>
    <r>
      <rPr>
        <sz val="11"/>
        <color theme="1"/>
        <rFont val="Calibri"/>
        <family val="2"/>
        <scheme val="minor"/>
      </rPr>
      <t>. See Special Instruction 36—Execution of Wills and Special Instruction 38—Reading the Will.</t>
    </r>
  </si>
  <si>
    <t>g.</t>
  </si>
  <si>
    <r>
      <t xml:space="preserve">If D's original will and codicil(s) are not produced, determine if there is a </t>
    </r>
    <r>
      <rPr>
        <b/>
        <sz val="11"/>
        <color indexed="8"/>
        <rFont val="Calibri"/>
        <family val="2"/>
      </rPr>
      <t>safe deposit box</t>
    </r>
    <r>
      <rPr>
        <sz val="11"/>
        <color theme="1"/>
        <rFont val="Calibri"/>
        <family val="2"/>
        <scheme val="minor"/>
      </rPr>
      <t xml:space="preserve"> and, if so, see Special Instruction 4—Safe Deposit Boxes and follow procedure set forth in Item 6 of this Checkplan.</t>
    </r>
  </si>
  <si>
    <t>f.</t>
  </si>
  <si>
    <r>
      <t xml:space="preserve">Review D's </t>
    </r>
    <r>
      <rPr>
        <b/>
        <sz val="11"/>
        <color indexed="8"/>
        <rFont val="Calibri"/>
        <family val="2"/>
      </rPr>
      <t>income tax returns for last three years</t>
    </r>
    <r>
      <rPr>
        <sz val="11"/>
        <color theme="1"/>
        <rFont val="Calibri"/>
        <family val="2"/>
        <scheme val="minor"/>
      </rPr>
      <t xml:space="preserve"> to look for dividends, interest, annuities, rents, royalties, and other investment income from sources you cannot account for (see Special Instruction 3—Income Tax Returns Can Lead You to Assets and Liabilities).</t>
    </r>
  </si>
  <si>
    <t>e.</t>
  </si>
  <si>
    <t>Determine if D left a memorandum concerning the disposition of personal property and take appropriate action.</t>
  </si>
  <si>
    <t>d.</t>
  </si>
  <si>
    <t>Determine if there may be any alleged illegitimate children and whether they or any other person had been adopted into or out of D's family.</t>
  </si>
  <si>
    <t>c.</t>
  </si>
  <si>
    <t>Determine the identity, address, Social Security number, marital status, citizenship, and relationship to D, of D's spouse and all of D's heirs, legatees, other beneficiaries who are not heirs, and all others who are necessary or proper parties to the probate proceedings.</t>
  </si>
  <si>
    <t>b.</t>
  </si>
  <si>
    <t>Policies insuring life of D or D's spouse</t>
  </si>
  <si>
    <t>(u)</t>
  </si>
  <si>
    <t>Safekeeping and agency accounts</t>
  </si>
  <si>
    <t>(t)</t>
  </si>
  <si>
    <t>Powers of attorney for D and D's spouse</t>
  </si>
  <si>
    <t>(s)</t>
  </si>
  <si>
    <t>Guaranty agreements</t>
  </si>
  <si>
    <t>(r)</t>
  </si>
  <si>
    <t>Notes payable</t>
  </si>
  <si>
    <t>(q)</t>
  </si>
  <si>
    <t>Notes receivable</t>
  </si>
  <si>
    <t>(p)</t>
  </si>
  <si>
    <t>Oil and gas division orders</t>
  </si>
  <si>
    <t>(o)</t>
  </si>
  <si>
    <t>Leases (apartment, office, mineral, and other)</t>
  </si>
  <si>
    <t>(n)</t>
  </si>
  <si>
    <t>Copyrights</t>
  </si>
  <si>
    <t>(m)</t>
  </si>
  <si>
    <t>Patents</t>
  </si>
  <si>
    <t>(l)</t>
  </si>
  <si>
    <t>Franchises</t>
  </si>
  <si>
    <t>(k)</t>
  </si>
  <si>
    <t>Annuities</t>
  </si>
  <si>
    <t>(j)</t>
  </si>
  <si>
    <t>Profit-sharing plans</t>
  </si>
  <si>
    <t>(i)</t>
  </si>
  <si>
    <t>Pensions, including information regarding survivorship rights</t>
  </si>
  <si>
    <t>(h)</t>
  </si>
  <si>
    <t>Stock option agreements</t>
  </si>
  <si>
    <t>Stock purchase (buy-sell) agreements</t>
  </si>
  <si>
    <t>Employment agreements</t>
  </si>
  <si>
    <t>Buy-sell agreements</t>
  </si>
  <si>
    <t>Partnership agreements</t>
  </si>
  <si>
    <t>Agreements incident to divorce, other settlement agreements, divorce decrees, and other agreements relating to D's prior marriages</t>
  </si>
  <si>
    <t>Marital, premarital, partition, and survivorship agreements between D and D's present spouse</t>
  </si>
  <si>
    <t>Other agreements to which D or D's spouse was a party, such as—</t>
  </si>
  <si>
    <t>Will and codicil(s) of surviving spouse</t>
  </si>
  <si>
    <t>Documents relating to railroad retirement benefits being received by or payable to D or D's spouse or because of D's death</t>
  </si>
  <si>
    <t>Documents relating to veterans benefits being received by or payable to D or D's spouse or because of D's death</t>
  </si>
  <si>
    <t>Documents relating to Social Security benefits being received by or payable to D or D's spouse or because of D's death</t>
  </si>
  <si>
    <t>All casualty insurance policies on which any personal property is separately scheduled (listed) and valued</t>
  </si>
  <si>
    <t>Wills, inheritance tax returns, estate tax returns, and audit adjustments for estates of persons from whom D inherited property within ten years before D's death</t>
  </si>
  <si>
    <t>All trusts (especially living trusts) created by or for the benefit of D or D's spouse and current inventory of each trust</t>
  </si>
  <si>
    <t>All gift tax returns ever filed by D or D's spouse</t>
  </si>
  <si>
    <t>Declaration of estimated tax for D and D's spouse for year before and year of D's death</t>
  </si>
  <si>
    <t>Income tax returns (federal, state, and city) for last three years for D and D's spouse</t>
  </si>
  <si>
    <t>Most recent financial statements for D and D's spouse</t>
  </si>
  <si>
    <t>Financial statements and tax returns of closely held businesses and partnerships for five years immediately before D's death and other items relating to value of and dividends and income from them</t>
  </si>
  <si>
    <t>D's military discharge papers and other documents relating to military or veterans (VA) benefits being received by D or D's spouse or payable because of D's death</t>
  </si>
  <si>
    <t>D's obituary notice and any newspaper articles if D's death was due to other than natural causes</t>
  </si>
  <si>
    <t>D's death certificate (one certified copy for each policy of insurance on D's life, plus one additional certified copy for the file). Confirm all information on it, particularly the exact dates of death and birth.</t>
  </si>
  <si>
    <t>Review Probate Information List (Form 1) and items brought by client, discuss all items with client, obtain as much information as possible regarding D and D's assets, and obtain originals or copies of each of the following:</t>
  </si>
  <si>
    <t>Do the following at initial interview:</t>
  </si>
  <si>
    <t>3.</t>
  </si>
  <si>
    <t>Texas Probate System</t>
  </si>
  <si>
    <t>All open and closed files for D's matters handled by your office, including spouse's will file</t>
  </si>
  <si>
    <t>Memoranda for disposition of personal effects</t>
  </si>
  <si>
    <t>D's original will and all codicil(s) or file copies if originals are not available</t>
  </si>
  <si>
    <r>
      <t xml:space="preserve">Plan for the </t>
    </r>
    <r>
      <rPr>
        <b/>
        <sz val="11"/>
        <color indexed="8"/>
        <rFont val="Calibri"/>
        <family val="2"/>
      </rPr>
      <t>initial interview</t>
    </r>
    <r>
      <rPr>
        <sz val="11"/>
        <color theme="1"/>
        <rFont val="Calibri"/>
        <family val="2"/>
        <scheme val="minor"/>
      </rPr>
      <t>. See Special Instruction 2—Ethics and Attorney's Fees. Immediately before that interview, gather all the following from your files and have available:</t>
    </r>
  </si>
  <si>
    <t>2.</t>
  </si>
  <si>
    <t>INITIAL INTERVIEW</t>
  </si>
  <si>
    <t>If recording of foreign will (RW) appears to be the proper procedure, enter "RW" on cover page of MIL and on Probate Chart (Worksheet 15).</t>
  </si>
  <si>
    <t>If ancillary probate of will previously probated elsewhere (AP) appears to be the proper procedure, determine identity and qualification of proposed executor(s) (see Special Instruction 5—Qualification of and Priority Rights to Be Appointed Administrator or Executor) and enter "AP" on cover page of MIL and on Probate Chart (Worksheet 15).</t>
  </si>
  <si>
    <t>If independent administration by agreement where there is no will (IBA) appears to be the proper procedure, determine identity, qualification, and priority rights of proposed administrator(s) (see Special Instruction 5—Qualification of and Priority Rights to Be Appointed Administrator or Executor) and enter "IBA" on cover page of MIL and on Probate Chart (Worksheet 15).</t>
  </si>
  <si>
    <t>If independent administration by agreement where D left a will (TBA) appears to be the proper procedure, determine identity and qualification of proposed executor(s) or administrator(s) (see Special Instruction 5—Qualification of and Priority Rights to Be Appointed Administrator or Executor) and enter "TBA" on cover page of MIL and on Probate Chart (Worksheet 15).</t>
  </si>
  <si>
    <t>If regular dependent administration (RDA) appears to be the proper procedure, determine identity, qualification, and priority rights of proposed administrator(s) (see Special Instruction 5—Qualification of and Priority Rights to Be Appointed Administrator or Executor) and enter "RDA" on cover page of MIL and on Probate Chart (Worksheet 15).</t>
  </si>
  <si>
    <t>If a proceeding to declare heirship (PDH) appears to be the proper procedure, enter "PDH" on cover page of MIL and on Probate Chart (Worksheet 15).</t>
  </si>
  <si>
    <t>If a small estate proceeding (SE) appears to be the proper procedure, enter "SE" on cover page of MIL and on Probate Chart (Worksheet 15).</t>
  </si>
  <si>
    <t>If administration with will annexed (AWA) appears to be the proper procedure, determine identity and qualification of proposed administrator(s) (see Special Instruction 5—Qualification of and Priority Rights to Be Appointed Administrator or Executor) and enter "AWA" on cover page of MIL and on Probate Chart (Worksheet 15).</t>
  </si>
  <si>
    <t>If administration with dependent executor (ADE) appears to be the proper procedure, determine identity and qualification of proposed executor(s) (see Special Instruction 5—Qualification of and Priority Rights to Be Appointed Administrator or Executor) and enter "ADE" on cover page of MIL and on Probate Chart (Worksheet 15).</t>
  </si>
  <si>
    <t>If independent administration (IA) appears to be the proper procedure, determine identity and qualification of proposed executor(s) (see Special Instruction 5—Qualification of and Priority Rights to Be Appointed Administrator or Executor) and enter "IA" on cover page of MIL and on Probate Chart (Worksheet 15).</t>
  </si>
  <si>
    <t>If muniment of title (MT) appears to be the proper procedure, enter "MT" on cover page of MIL and on Probate Chart (Worksheet 15).</t>
  </si>
  <si>
    <t>If temporary dependent administration (TDA) appears to be the proper procedure, enter "TDA" on cover page of MIL and on Probate Chart (Worksheet 15).</t>
  </si>
  <si>
    <t xml:space="preserve">a. </t>
  </si>
  <si>
    <t>Complete Worksheet 1 to determine proper probate procedure.</t>
  </si>
  <si>
    <t>4.</t>
  </si>
  <si>
    <t>DETERMINING PROPER PROBATE PROCEDURE</t>
  </si>
  <si>
    <r>
      <t>If D was a lawyer, as shown at MIL 1.28, see Special Instruction 78</t>
    </r>
    <r>
      <rPr>
        <sz val="11"/>
        <color indexed="8"/>
        <rFont val="Calibri"/>
        <family val="2"/>
      </rPr>
      <t>—</t>
    </r>
    <r>
      <rPr>
        <sz val="11"/>
        <color theme="1"/>
        <rFont val="Calibri"/>
        <family val="2"/>
        <scheme val="minor"/>
      </rPr>
      <t>Death of a Lawyer. Consider filing application to close D's law practice, pursuant to Texas Rules of Disciplinary Procedure, Rule 13.02, before filing probate application. If no Rule 13.02 appointment is made to close D's practice, see Item 95f of this Checkplan.</t>
    </r>
  </si>
  <si>
    <t>Determine if there are assets outside Texas that will require ancillary administration or probate proceedings to transfer title.</t>
  </si>
  <si>
    <t xml:space="preserve">j. </t>
  </si>
  <si>
    <t>Review D's check registers for full year before death for record of payments to insurance companies, to brokerage firms, and for rental of safe deposit box and mini-warehouse, and for recurring payments such as mortgages, alimony, and child support.</t>
  </si>
  <si>
    <t>On receipt of copies of tax returns from the IRS, place in file folder entitled "Income Tax Returns."</t>
  </si>
  <si>
    <t xml:space="preserve">(d) </t>
  </si>
  <si>
    <t>When signed copy of IRS Form 4506, Request for Copy of Tax Return (FF 1), has been returned and all attachments have been obtained, determine correct charge, arrange for payment, charge client's account, and send to the Internal Revenue Service Center. No cover letter is required.</t>
  </si>
  <si>
    <t xml:space="preserve">(c) </t>
  </si>
  <si>
    <t>If required, obtain letters testamentary or letters of administration. If ordering by mail, determine appropriate number of letters and the correct charge, arrange for payment, charge to client's account, and prepare and send Letter 2 to clerk of court.</t>
  </si>
  <si>
    <t xml:space="preserve">(b) </t>
  </si>
  <si>
    <t>Arrange to have IRS Form 4506, Request for Copy of Tax Return (FF 1), signed by proper person.</t>
  </si>
  <si>
    <t xml:space="preserve">(a) </t>
  </si>
  <si>
    <t>If D's surviving spouse was a joint filer with D for the tax year(s) in question, the form may be signed by that spouse. If D was not married and/or if D did not have the same spouse for the tax year(s) in question, the form must be signed by the personal representatives and letters testamentary or letters of administration must be attached. Contact the IRS for alternate instructions if you are trying to obtain copies of returns and there is no executor or administrator.</t>
  </si>
  <si>
    <t xml:space="preserve">Note: </t>
  </si>
  <si>
    <r>
      <t xml:space="preserve">If requesting </t>
    </r>
    <r>
      <rPr>
        <b/>
        <sz val="11"/>
        <color indexed="8"/>
        <rFont val="Calibri"/>
        <family val="2"/>
      </rPr>
      <t>copies</t>
    </r>
    <r>
      <rPr>
        <sz val="11"/>
        <color theme="1"/>
        <rFont val="Calibri"/>
        <family val="2"/>
        <scheme val="minor"/>
      </rPr>
      <t xml:space="preserve"> of tax forms, prepare IRS Form 4506, Request for Copy of Tax Return (FF 1). The form is available online at </t>
    </r>
    <r>
      <rPr>
        <b/>
        <sz val="11"/>
        <color indexed="8"/>
        <rFont val="Calibri"/>
        <family val="2"/>
      </rPr>
      <t>IRS.gov/Form 4506</t>
    </r>
    <r>
      <rPr>
        <sz val="11"/>
        <color theme="1"/>
        <rFont val="Calibri"/>
        <family val="2"/>
        <scheme val="minor"/>
      </rPr>
      <t>.</t>
    </r>
  </si>
  <si>
    <t>On receipt of transcripts from the IRS, place in file folder entitled "Income Tax Returns."</t>
  </si>
  <si>
    <t>When signed copy of IRS Form 4506-T, Request for Transcript of Tax Return (FF 5), has been returned and all attachments have been obtained, send to the Internal Revenue Service Center. No cover letter is required.</t>
  </si>
  <si>
    <t>Arrange for IRS Form 4506-T, Request for Transcript of Tax Return (FF 5), to be signed by proper person.</t>
  </si>
  <si>
    <t>If D's surviving spouse was a joint filer with D for the tax year(s) in question, the form may be signed by that spouse. If D was not married and/or if D did not have the same spouse for the tax year(s) in question, the form must be signed by the personal representatives and letters testamentary or letters of administration must be attached. Contact the IRS for alternate instructions if you are trying to obtain transcripts and there is no executor or administrator.</t>
  </si>
  <si>
    <r>
      <t xml:space="preserve">If requesting </t>
    </r>
    <r>
      <rPr>
        <b/>
        <sz val="11"/>
        <color indexed="8"/>
        <rFont val="Calibri"/>
        <family val="2"/>
      </rPr>
      <t>transcripts only</t>
    </r>
    <r>
      <rPr>
        <sz val="11"/>
        <color theme="1"/>
        <rFont val="Calibri"/>
        <family val="2"/>
        <scheme val="minor"/>
      </rPr>
      <t>, prepare IRS Form 4506-</t>
    </r>
    <r>
      <rPr>
        <sz val="11"/>
        <color theme="1"/>
        <rFont val="Calibri"/>
        <family val="2"/>
        <scheme val="minor"/>
      </rPr>
      <t xml:space="preserve">T, Request for Transcript of Tax Return (FF 5). The form is available online at </t>
    </r>
    <r>
      <rPr>
        <b/>
        <sz val="11"/>
        <color indexed="8"/>
        <rFont val="Calibri"/>
        <family val="2"/>
      </rPr>
      <t>IRS.gov</t>
    </r>
    <r>
      <rPr>
        <sz val="11"/>
        <color theme="1"/>
        <rFont val="Calibri"/>
        <family val="2"/>
        <scheme val="minor"/>
      </rPr>
      <t xml:space="preserve"> (click on "Order Transcript").</t>
    </r>
  </si>
  <si>
    <t>Determine the address used on the return(s), whether D filed separately or jointly for the year(s) in question, and the Internal Revenue Service Center(s) where filed.</t>
  </si>
  <si>
    <t>If any tax returns were not produced by client, try to obtain them from D's tax return preparer or consider requesting transcripts or copies from IRS. See Special Instruction 3—Income Tax Returns Can Lead You to Assets and Liabilities and do the following:</t>
  </si>
  <si>
    <t>If any releases, deeds, or mortgages were unrecorded, consider recording them.</t>
  </si>
  <si>
    <t>Notify anyone to whom D had given a power of attorney that the power terminated at D's death and, if necessary, prepare termination of power to be recorded.</t>
  </si>
  <si>
    <t>If not prepared to file application immediately, file will as required by Estates Code, Section 252.201. Prepare Letter 127, enclose original will and codicil(s), and mail or deliver to clerk of probate court that has jurisdiction of D's estate.</t>
  </si>
  <si>
    <r>
      <t xml:space="preserve">If you have D's original will and codicil(s), make one copy of each for each client plus six file copies of each. </t>
    </r>
    <r>
      <rPr>
        <i/>
        <sz val="11"/>
        <color indexed="8"/>
        <rFont val="Calibri"/>
        <family val="2"/>
      </rPr>
      <t>Do not unstaple</t>
    </r>
    <r>
      <rPr>
        <sz val="11"/>
        <color theme="1"/>
        <rFont val="Calibri"/>
        <family val="2"/>
        <scheme val="minor"/>
      </rPr>
      <t xml:space="preserve"> pages or remove from manuscript cover ("blue back"). Place file copies in file folder entitled "Will and Codicil(s)."</t>
    </r>
  </si>
  <si>
    <t>Miscellaneous</t>
  </si>
  <si>
    <t>(30)</t>
  </si>
  <si>
    <t>(29)</t>
  </si>
  <si>
    <t>Agreements between D and D's Spouse</t>
  </si>
  <si>
    <t>(28)</t>
  </si>
  <si>
    <t>(27)</t>
  </si>
  <si>
    <t>Notice to Beneficiaries</t>
  </si>
  <si>
    <t>(26)</t>
  </si>
  <si>
    <t>Debts, Claims, and Expenses (Unpaid)</t>
  </si>
  <si>
    <t>(25)</t>
  </si>
  <si>
    <t>Debts, Claims, and Expenses (Paid)</t>
  </si>
  <si>
    <t>(24)</t>
  </si>
  <si>
    <t>Funeral Expenses</t>
  </si>
  <si>
    <t>(23)</t>
  </si>
  <si>
    <t>(22)</t>
  </si>
  <si>
    <t>Trusts</t>
  </si>
  <si>
    <t>Personal Property</t>
  </si>
  <si>
    <t>Partnerships, Trusts, and Other Unincorporated Businesses</t>
  </si>
  <si>
    <t>Fiduciary Income Tax Returns</t>
  </si>
  <si>
    <t>Other Tax Returns</t>
  </si>
  <si>
    <t>Gift Tax Returns</t>
  </si>
  <si>
    <t>Income Tax Returns</t>
  </si>
  <si>
    <t>Real Estate (including mineral and royalty interest, leases, and contracts for deed when purchasing)</t>
  </si>
  <si>
    <t>Letters Testamentary or of Administration</t>
  </si>
  <si>
    <t>Court Proceedings</t>
  </si>
  <si>
    <t>Death Certificates</t>
  </si>
  <si>
    <t>Life Insurance</t>
  </si>
  <si>
    <t xml:space="preserve">Authorizations </t>
  </si>
  <si>
    <t>Will and Codicil(s)</t>
  </si>
  <si>
    <t>Sort and classify loose documents and place into separate file folders for the following categories as applicable:</t>
  </si>
  <si>
    <t>If RW, prepare and send Letter 118 together with a copy of the Texas Lawyer's Creed (Form 99).</t>
  </si>
  <si>
    <t>If AP with dependent executor(s), prepare and send Letter 115 together with a copy of the Texas Lawyer's Creed (Form 99).</t>
  </si>
  <si>
    <t>If AP with independent executor(s), prepare and send Letter 114 together with a copy of the Texas Lawyer's Creed (Form 99).</t>
  </si>
  <si>
    <t>If IBA, prepare and send Letter 107 together with a copy of the Texas Lawyer's Creed (Form 99).</t>
  </si>
  <si>
    <t>If TBA, prepare and send Letter 106 together with a copy of the Texas Lawyer's Creed (Form 99).</t>
  </si>
  <si>
    <t>If SE, prepare and send Letter 87 together with a copy of the Texas Lawyer's Creed (Form 99).</t>
  </si>
  <si>
    <t>If PDH, prepare and send Letter 85 together with a copy of the Texas Lawyer's Creed (Form 99).</t>
  </si>
  <si>
    <t>If RDA, prepare and send Letter 83 together with a copy of the Texas Lawyer's Creed (Form 99).</t>
  </si>
  <si>
    <t>If TDA, prepare and send Letter 74 together with a copy of the Texas Lawyer's Creed (Form 99).</t>
  </si>
  <si>
    <t>If MT, prepare and send Letter 64 together with a copy of the Texas Lawyer's Creed (Form 99).</t>
  </si>
  <si>
    <t>If AWA or ADE, prepare and send Letter 59 together with a copy of the Texas Lawyer's Creed (Form 99).</t>
  </si>
  <si>
    <t>If IA, prepare and send Letter 3 together with a copy of the Texas Lawyer's Creed (Form 99).</t>
  </si>
  <si>
    <t>Write to client to confirm representation and to outline services and fee.</t>
  </si>
  <si>
    <t>Review all items on SDL to become aware of due dates and deadlines and enter critical dates into office reminder system and on Probate Chart (Worksheet 15).</t>
  </si>
  <si>
    <t>Review all items in this Checkplan to get an overview of this estate and to assign responsibilities for future actions.</t>
  </si>
  <si>
    <t>Meet with your staff assistant(s) to:</t>
  </si>
  <si>
    <r>
      <rPr>
        <b/>
        <sz val="11"/>
        <color indexed="8"/>
        <rFont val="Calibri"/>
        <family val="2"/>
      </rPr>
      <t>Immediately after the initial interview</t>
    </r>
    <r>
      <rPr>
        <sz val="11"/>
        <color theme="1"/>
        <rFont val="Calibri"/>
        <family val="2"/>
        <scheme val="minor"/>
      </rPr>
      <t>, do the following:</t>
    </r>
  </si>
  <si>
    <t>5.</t>
  </si>
  <si>
    <t>AFTER INITIAL INTERVIEW</t>
  </si>
  <si>
    <t>Conform file copies of all documents for dates and signature.</t>
  </si>
  <si>
    <t>If MT, SE, or PDH, distribute to appropriate heirs and beneficiaries.</t>
  </si>
  <si>
    <t>If IA, TBA, IBA, ADE, AWA, RDA, AP, or TDA, deposit refund into estate account.</t>
  </si>
  <si>
    <t xml:space="preserve">If box is relinquished, determine if refund is available. If refund is received, list amount as an account receivable in Section 12.0 of MIL. </t>
  </si>
  <si>
    <t>When inventory is made, obtain copy for file and place in file folder entitled "Safe Deposit Box."</t>
  </si>
  <si>
    <t>If insurance policies are located and are to be delivered to a named beneficiary rather than to you or to your client, take extensive notes to be sure you get at least all the following for each policy: name and address of insurance company, policy number, face amount, type of policy, date of issuance, name of insured, name of beneficiary, name of agent, and premium information.</t>
  </si>
  <si>
    <t>It is common practice for the attorney to obtain possession of the original will and codicil(s) for use in preparing documents to be filed with the court, and these originals are customarily filed at the same time as (rather than before) filing an application to probate the will.</t>
  </si>
  <si>
    <t>If D's original will and codicil(s) are located, they are to be delivered to clerk of court. Obtain copies before delivery.</t>
  </si>
  <si>
    <t>If no further action is required before removing items from box, take those items that are necessary, make appropriate copies, and furnish client with a Receipt for Documents (Form 3) for all original items you retain.</t>
  </si>
  <si>
    <t>Meet with client and officer and make inventory of box.</t>
  </si>
  <si>
    <t>Present order to bank or other institution named as respondent.</t>
  </si>
  <si>
    <t>Make appointment with bank or other institution to meet with one of its officers.</t>
  </si>
  <si>
    <t>Locate key. If key cannot be located, arrange with bank or other institution to have locksmith open box.</t>
  </si>
  <si>
    <t>Obtain signed copy of order.</t>
  </si>
  <si>
    <t>Have judge sign the order.</t>
  </si>
  <si>
    <t>Determine from clerk if this is the docket number of the estate for this purpose only or if it also will be the docket number when the application to commence probate proceedings is filed. If this number will be used for all proceedings, enter it as Item 6.01 of MIL. If not, make no MIL entry at this time.</t>
  </si>
  <si>
    <t>File Motion to Open Safe Deposit Box and to Examine Papers and Order thereon (Form 4) with clerk of court.</t>
  </si>
  <si>
    <t>Determine amount of filing fee, arrange for payment, and charge to client's account.</t>
  </si>
  <si>
    <t>In some counties the probate court prefers to use its own printed forms for this procedure. You should investigate your local practice concerning this.</t>
  </si>
  <si>
    <t>Prepare Motion to Open Safe Deposit Box and to Examine Papers and Order thereon (Form 4).</t>
  </si>
  <si>
    <t>If original will, life insurance policies, and other important documents are believed to be in safe deposit box but access is denied except upon court order, do the following:</t>
  </si>
  <si>
    <t>If MT, SE, or PDH, distribute refund to appropriate heirs and beneficiaries.</t>
  </si>
  <si>
    <t>If box is relinquished, determine if refund is available. If refund is received, list amount as an account receivable in Section 12.0 of MIL.</t>
  </si>
  <si>
    <t>If some desired items cannot be removed without letters testamentary, letters of administration, or a court order, make list of those items desired. After obtaining letters testamentary, letters of administration, or a court order to the bank or other institution, have client open the box, remove those items, and bring them to your office. Make appropriate copies and furnish client with a Receipt for Documents (Form 3) for all original items you retain.</t>
  </si>
  <si>
    <t>Obtain copy of inventory for file and place in file folder entitled "Safe Deposit Box."</t>
  </si>
  <si>
    <t>Meet with client and make inventory of box.</t>
  </si>
  <si>
    <t>Determine if there is a joint holder who can gain access without intervention of personnel of bank or other institution and, if so, have joint holder open box, remove contents, and bring contents to your office. Prepare a Receipt for Documents (Form 3) for all original items you retain.</t>
  </si>
  <si>
    <t>If entry will be attempted without court order, do the following:</t>
  </si>
  <si>
    <t>See Special Instruction 4—Safe Deposit Boxes.</t>
  </si>
  <si>
    <r>
      <t xml:space="preserve">If D had a </t>
    </r>
    <r>
      <rPr>
        <b/>
        <sz val="11"/>
        <color indexed="8"/>
        <rFont val="Calibri"/>
        <family val="2"/>
      </rPr>
      <t>safe deposit box</t>
    </r>
    <r>
      <rPr>
        <sz val="11"/>
        <color theme="1"/>
        <rFont val="Calibri"/>
        <family val="2"/>
        <scheme val="minor"/>
      </rPr>
      <t>, do the following:</t>
    </r>
  </si>
  <si>
    <t>6.</t>
  </si>
  <si>
    <t>SAFE DEPOSIT BOX</t>
  </si>
  <si>
    <t>On receipt of IRS Form 712, Life Insurance Statement (FF 2), from the insurance company, review Special Instruction 7—Insurance on Decedent's Life, complete the remainder of Section 13.0 of MIL, and place IRS Form 712, Life Insurance Statement (FF 2), in file folder entitled "Federal Estate Tax."</t>
  </si>
  <si>
    <t>Obtain copy of policy and place in file folder entitled "Life Insurance."</t>
  </si>
  <si>
    <t>Prepare and send Letter 9 to insurance company for each policy for which proceeds are to be excluded as indicated in Item 13.52 of MIL.</t>
  </si>
  <si>
    <r>
      <t xml:space="preserve">If seeking to </t>
    </r>
    <r>
      <rPr>
        <b/>
        <sz val="11"/>
        <color indexed="8"/>
        <rFont val="Calibri"/>
        <family val="2"/>
      </rPr>
      <t>exclude proceeds</t>
    </r>
    <r>
      <rPr>
        <sz val="11"/>
        <color theme="1"/>
        <rFont val="Calibri"/>
        <family val="2"/>
        <scheme val="minor"/>
      </rPr>
      <t xml:space="preserve"> from D's estate, do the following:</t>
    </r>
  </si>
  <si>
    <t xml:space="preserve">l. </t>
  </si>
  <si>
    <t>Determine if death benefits are provided through automobile insurance policies, credit card companies, travel clubs, automobile associations, or other organizations. If so, complete Item 21.26 of MIL and take actions indicated in this Item 7 of this Checkplan.</t>
  </si>
  <si>
    <t xml:space="preserve">k. </t>
  </si>
  <si>
    <t>When signed copy of Letter 8 has been returned, substitute it for file copy.</t>
  </si>
  <si>
    <t>If proceeds were mailed, attach return receipt to file copy of Letter 8.</t>
  </si>
  <si>
    <t>If proceeds were mailed, attach mailing receipt to file copy of Letter 8.</t>
  </si>
  <si>
    <t>If proceeds were sent to beneficiary in care of your office, make a copy of check for file and deliver to beneficiary. If mailing, prepare and send by certified or registered mail two copies of Letter 8 to beneficiary together with check.</t>
  </si>
  <si>
    <t>On receipt of IRS Forms 712, Life Insurance Statement (FF 2), from the insurance companies, review Special Instruction 7—Insurance on Decedent's Life, complete the remainder of Section 13.0 of MIL, and place IRS Forms 712, Life Insurance Statement (FF 2), in file folder entitled "Life Insurance."</t>
  </si>
  <si>
    <t>When received, attach return receipt to file copy of Letter 7.</t>
  </si>
  <si>
    <t>As responses are received and other steps are completed, be sure to check completed steps on Worksheet 2.</t>
  </si>
  <si>
    <t>Attach mailing receipt to file copy of Letter 7.</t>
  </si>
  <si>
    <t xml:space="preserve">Prepare and send by certified or registered mail Letter 7, together with policy and required documents, to insurance company for each policy for which proceeds are to be collected as indicated in Item 13.40 of MIL. </t>
  </si>
  <si>
    <t>Review response to Letter 5 and assemble all required documents. If claim form is required, complete it, have it properly signed, and make a copy for file.</t>
  </si>
  <si>
    <t>Obtain original policy.</t>
  </si>
  <si>
    <t>For each policy do the following:</t>
  </si>
  <si>
    <t>Determine if payment options are available and, if so, select option most favorable to beneficiaries (see Special Instruction 9—Surviving Spouse's Federal Income Tax Elections for possible income tax advantage to a surviving spouse).</t>
  </si>
  <si>
    <t>Determine the identity of the primary beneficiaries and whether these beneficiaries survived D by 120 hours. If not, determine same information regarding contingent beneficiaries.</t>
  </si>
  <si>
    <t>For deaths occurring in larger cities, such as Houston, death certificates also may be obtained locally from the city health department.</t>
  </si>
  <si>
    <t>Obtain one copy of death certificate for each policy. If certificate is not otherwise available and if D died in Texas, prepare and send Letter 6 to Department of State Health Services, arrange for payment, and charge to client's account (see Special Instruction 8—Death, Birth, Marriage, and Divorce Records for additional information regarding death certificates).</t>
  </si>
  <si>
    <r>
      <t xml:space="preserve">Prepare and send Letter 5 to the </t>
    </r>
    <r>
      <rPr>
        <i/>
        <sz val="11"/>
        <color indexed="8"/>
        <rFont val="Calibri"/>
        <family val="2"/>
      </rPr>
      <t>home</t>
    </r>
    <r>
      <rPr>
        <sz val="11"/>
        <color theme="1"/>
        <rFont val="Calibri"/>
        <family val="2"/>
        <scheme val="minor"/>
      </rPr>
      <t xml:space="preserve"> office of the insurance company for each policy not already sent for payment as indicated in Item 13.40 of MIL.</t>
    </r>
  </si>
  <si>
    <r>
      <t xml:space="preserve">Prepare and send Letter 4 to the </t>
    </r>
    <r>
      <rPr>
        <i/>
        <sz val="11"/>
        <color indexed="8"/>
        <rFont val="Calibri"/>
        <family val="2"/>
      </rPr>
      <t>home</t>
    </r>
    <r>
      <rPr>
        <sz val="11"/>
        <color theme="1"/>
        <rFont val="Calibri"/>
        <family val="2"/>
        <scheme val="minor"/>
      </rPr>
      <t xml:space="preserve"> office of each insurance company to which a policy has already been sent for payment as indicated in Item 13.39 of MIL.</t>
    </r>
  </si>
  <si>
    <t>If there is more than one policy, prepare Worksheet 2—Insurance on D's Life and place in file folder entitled "Life Insurance."</t>
  </si>
  <si>
    <t>Review the payment provisions and beneficiary designations and complete as much of Section 13.0 of MIL as possible for each policy.</t>
  </si>
  <si>
    <t>Determine source of funds for payment of premiums.</t>
  </si>
  <si>
    <t>Determine actual ownership of each policy.</t>
  </si>
  <si>
    <t>Review beneficiary designations to ensure compliance with divorce decrees, property settlement agreements, and other contractual obligations.</t>
  </si>
  <si>
    <t>Review conditional premium receipts for any recently purchased policies on D's life.</t>
  </si>
  <si>
    <t>Recommend immediate payment of overdue premiums on policies insuring D's life.</t>
  </si>
  <si>
    <t>Obtain unpaid premium notices and all original policies insuring D's life and place in file folder entitled "Life Insurance."</t>
  </si>
  <si>
    <t>See Special Instruction 7—Insurance on Decedent's Life.</t>
  </si>
  <si>
    <r>
      <t xml:space="preserve">If there was </t>
    </r>
    <r>
      <rPr>
        <b/>
        <sz val="11"/>
        <color indexed="8"/>
        <rFont val="Calibri"/>
        <family val="2"/>
      </rPr>
      <t>insurance on D's life</t>
    </r>
    <r>
      <rPr>
        <sz val="11"/>
        <color theme="1"/>
        <rFont val="Calibri"/>
        <family val="2"/>
        <scheme val="minor"/>
      </rPr>
      <t>, do the following:</t>
    </r>
  </si>
  <si>
    <t>7.</t>
  </si>
  <si>
    <t>INSURANCE ON D'S LIFE</t>
  </si>
  <si>
    <r>
      <t xml:space="preserve">TAXATION OF IRAS VARIES DEPENDING ON IDENTITY OF THE PAYEE AND THE MANNER OF PAYMENT OF BENEFITS. </t>
    </r>
    <r>
      <rPr>
        <b/>
        <sz val="11"/>
        <color indexed="8"/>
        <rFont val="Calibri"/>
        <family val="2"/>
      </rPr>
      <t>EXTREME CARE</t>
    </r>
    <r>
      <rPr>
        <sz val="11"/>
        <color theme="1"/>
        <rFont val="Calibri"/>
        <family val="2"/>
        <scheme val="minor"/>
      </rPr>
      <t xml:space="preserve"> MUST BE EXERCISED IN SELECTING LUMP-SUM OR INSTALLMENT PAYMENTS OR IF ATTEMPTING A "ROLLOVER" OF BENEFITS.</t>
    </r>
  </si>
  <si>
    <t xml:space="preserve">NOTE: </t>
  </si>
  <si>
    <t>Place claim forms and other documents in file folder entitled "Employee and Government Benefits, Annuities and IRAs."</t>
  </si>
  <si>
    <t>Complete Section 19.0 of MIL.</t>
  </si>
  <si>
    <t>See Special Instruction 14—Individual Retirement Arrangements (IRA).</t>
  </si>
  <si>
    <r>
      <t xml:space="preserve">Determine whether D or D's spouse had an </t>
    </r>
    <r>
      <rPr>
        <b/>
        <sz val="11"/>
        <color indexed="8"/>
        <rFont val="Calibri"/>
        <family val="2"/>
      </rPr>
      <t>IRA account</t>
    </r>
    <r>
      <rPr>
        <sz val="11"/>
        <color theme="1"/>
        <rFont val="Calibri"/>
        <family val="2"/>
        <scheme val="minor"/>
      </rPr>
      <t xml:space="preserve"> and, if so, do the following:</t>
    </r>
  </si>
  <si>
    <t>13.</t>
  </si>
  <si>
    <t>Determine if D had employee stock options, date(s) for their exercise, and whether to exercise them.</t>
  </si>
  <si>
    <r>
      <t xml:space="preserve">TAXATION OF RETIREMENT PLANS VARIES DEPENDING ON IDENTITY OF THE PAYEE AND THE MANNER OF PAYMENT OF BENEFITS. </t>
    </r>
    <r>
      <rPr>
        <b/>
        <sz val="11"/>
        <color indexed="8"/>
        <rFont val="Calibri"/>
        <family val="2"/>
      </rPr>
      <t>EXTREME CARE</t>
    </r>
    <r>
      <rPr>
        <sz val="11"/>
        <color theme="1"/>
        <rFont val="Calibri"/>
        <family val="2"/>
        <scheme val="minor"/>
      </rPr>
      <t xml:space="preserve"> MUST BE EXERCISED IN SELECTING LUMP-SUM OR INSTALLMENT PAYMENTS OR IF ATTEMPTING A "ROLLOVER" OF BENEFITS.</t>
    </r>
  </si>
  <si>
    <t>Place claim forms and other documents in file folder entitled "Employee and Government Benefits, Annuities, and IRAs."</t>
  </si>
  <si>
    <r>
      <t xml:space="preserve">Determine if D owned interests in </t>
    </r>
    <r>
      <rPr>
        <b/>
        <sz val="11"/>
        <color indexed="8"/>
        <rFont val="Calibri"/>
        <family val="2"/>
      </rPr>
      <t>qualified employer plans</t>
    </r>
    <r>
      <rPr>
        <sz val="11"/>
        <color theme="1"/>
        <rFont val="Calibri"/>
        <family val="2"/>
        <scheme val="minor"/>
      </rPr>
      <t xml:space="preserve"> and, if so, complete Section 19.0 of MIL.</t>
    </r>
  </si>
  <si>
    <t>Obtain copy of D's final W-2 form and place in file folder entitled "Income Tax Returns."</t>
  </si>
  <si>
    <t>If payment options are available, select option most favorable to beneficiaries (see Special Instruction 13—Employee Benefit Plans).</t>
  </si>
  <si>
    <t>If there are such benefits, assist in collecting them.</t>
  </si>
  <si>
    <t>12.</t>
  </si>
  <si>
    <t>Place annuity documents in file folder entitled "Employee and Government Benefits, Annuities, and IRAs."</t>
  </si>
  <si>
    <t>If an annuity will be paid to any beneficiary by reason of the beneficiary's surviving D, determine if pursuant to an approved plan and the ratio of D's contribution to its total purchase price and complete applicable portion of Section 19.0 of MIL.</t>
  </si>
  <si>
    <t>If D was receiving an annuity, determine if paid pursuant to an approved plan and the ratio of D's contribution to its total purchase price and complete applicable portion of Section 19.0 of MIL.</t>
  </si>
  <si>
    <t>See Special Instruction 62—Annuities.</t>
  </si>
  <si>
    <r>
      <t xml:space="preserve">Determine if D or D's spouse was receiving an </t>
    </r>
    <r>
      <rPr>
        <b/>
        <sz val="11"/>
        <color indexed="8"/>
        <rFont val="Calibri"/>
        <family val="2"/>
      </rPr>
      <t>annuity</t>
    </r>
    <r>
      <rPr>
        <sz val="11"/>
        <color theme="1"/>
        <rFont val="Calibri"/>
        <family val="2"/>
        <scheme val="minor"/>
      </rPr>
      <t xml:space="preserve"> and, if so, do the following:</t>
    </r>
  </si>
  <si>
    <t>11.</t>
  </si>
  <si>
    <t>Children's benefits</t>
  </si>
  <si>
    <t>Surviving spouse benefit</t>
  </si>
  <si>
    <t>Lump-sum death benefit</t>
  </si>
  <si>
    <t>Funeral benefit</t>
  </si>
  <si>
    <t>Determine if one or more of the following benefits is available to D's estate or family and, if so, assist in collecting the benefits (see Section 19.0 of MIL):</t>
  </si>
  <si>
    <t>Return of checks is mandatory. This letter should be addressed to the Regional VA Office in the area where D resided.</t>
  </si>
  <si>
    <t>If D was receiving monthly payments and checks are received after D's death, prepare and send Letter 11 to Department of Veterans Affairs to return those checks. Similar action may be required if funds were received by direct deposit to D's account.</t>
  </si>
  <si>
    <t>See Special Instruction 12—Veterans (VA) Benefits.</t>
  </si>
  <si>
    <r>
      <t xml:space="preserve">Determine if D was receiving </t>
    </r>
    <r>
      <rPr>
        <b/>
        <sz val="11"/>
        <color indexed="8"/>
        <rFont val="Calibri"/>
        <family val="2"/>
      </rPr>
      <t>veterans benefits</t>
    </r>
    <r>
      <rPr>
        <sz val="11"/>
        <color theme="1"/>
        <rFont val="Calibri"/>
        <family val="2"/>
        <scheme val="minor"/>
      </rPr>
      <t xml:space="preserve"> or if veterans benefits will be available to members of D's family and, if so, do the following:</t>
    </r>
  </si>
  <si>
    <t>10.</t>
  </si>
  <si>
    <t>If D was receiving monthly payments and checks are received after D's death, adapt and send Letter 10 to Railroad Retirement Board to return those checks. Similar action may be required if funds were received by direct deposit to D's account.</t>
  </si>
  <si>
    <t>See Special Instruction 11—Railroad Retirement Benefits.</t>
  </si>
  <si>
    <r>
      <t xml:space="preserve">Determine if D was receiving </t>
    </r>
    <r>
      <rPr>
        <b/>
        <sz val="11"/>
        <color indexed="8"/>
        <rFont val="Calibri"/>
        <family val="2"/>
      </rPr>
      <t>railroad retirement benefits</t>
    </r>
    <r>
      <rPr>
        <sz val="11"/>
        <color theme="1"/>
        <rFont val="Calibri"/>
        <family val="2"/>
        <scheme val="minor"/>
      </rPr>
      <t xml:space="preserve"> or if railroad retirement fund benefits will be available to members of D's family and, if so, do the following:</t>
    </r>
  </si>
  <si>
    <t>9.</t>
  </si>
  <si>
    <t>Return of checks is mandatory. This letter should be addressed to the Social Security Administration Office in the area where D resided.</t>
  </si>
  <si>
    <t>If D was receiving monthly payments and checks are received after D's death, prepare and send Letter 10 to Social Security Administration to return those checks. Similar action may be required if funds were received by direct deposit to D's account.</t>
  </si>
  <si>
    <t>See Special Instruction 10—Social Security Benefits.</t>
  </si>
  <si>
    <r>
      <t xml:space="preserve">Determine if D was receiving </t>
    </r>
    <r>
      <rPr>
        <b/>
        <sz val="11"/>
        <color indexed="8"/>
        <rFont val="Calibri"/>
        <family val="2"/>
      </rPr>
      <t>Social Security benefits</t>
    </r>
    <r>
      <rPr>
        <sz val="11"/>
        <color theme="1"/>
        <rFont val="Calibri"/>
        <family val="2"/>
        <scheme val="minor"/>
      </rPr>
      <t xml:space="preserve"> or if Social Security benefits will be available to members of D's family and, if so, do the following: </t>
    </r>
  </si>
  <si>
    <t>8.</t>
  </si>
  <si>
    <t>EMPLOYEE AND GOVERNMENT BENEFITS, ANNUITIES,
AND IRAS</t>
  </si>
  <si>
    <t>If representation was limited to temporary administration, close office file. Otherwise, continue to take actions indicated by this Checkplan.</t>
  </si>
  <si>
    <t xml:space="preserve">r. </t>
  </si>
  <si>
    <t>Review file, locate all original documents that you need not retain, and prepare and send Letter 63 to return all items to person who furnished them. When signed letter has been returned, substitute for file copy.</t>
  </si>
  <si>
    <t xml:space="preserve">q. </t>
  </si>
  <si>
    <t>Collect balance due for attorney's fees and expenses.</t>
  </si>
  <si>
    <t xml:space="preserve">p. </t>
  </si>
  <si>
    <t>Prepare and send Letter 79 to the surety, together with a copy of Order Closing Temporary Administration (Form 95).</t>
  </si>
  <si>
    <t xml:space="preserve">o. </t>
  </si>
  <si>
    <t>Conform file copies of all documents for dates and signatures.</t>
  </si>
  <si>
    <t xml:space="preserve">n. </t>
  </si>
  <si>
    <t>If hearing was not required, determine date judge signed Order Closing Temporary Administration (Form 95). Complete Item 84e of SDL.</t>
  </si>
  <si>
    <t xml:space="preserve">m. </t>
  </si>
  <si>
    <t>Attend hearing, present proof necessary for approval, and have judge sign Order Closing Temporary Administration (Form 95). Complete Item 84e of SDL.</t>
  </si>
  <si>
    <t>File closing report. Complete Item 84d of SDL.</t>
  </si>
  <si>
    <t>Determine date for filing closing report. Complete Item 84c of SDL.</t>
  </si>
  <si>
    <t>Arrange for time and date of hearing. Complete Item 84b of SDL.</t>
  </si>
  <si>
    <t>Determine if court hearing is required and, if so, do the following:</t>
  </si>
  <si>
    <t>File Application to Close Temporary Administration (Form 94) and Order Closing Temporary Administration (Form 95) with clerk of court. Complete Item 84a of SDL.</t>
  </si>
  <si>
    <t>Arrange for signature by temporary administrator of Application to Close Temporary Administration (Form 94).</t>
  </si>
  <si>
    <t>Prepare Application to Close Temporary Administration (Form 94) and Order Closing Temporary Administration (Form 95).</t>
  </si>
  <si>
    <t>After judge has signed Order Approving Final Account of Temporary Administrator (Form 93), distribute remainder of property on hand to persons listed in Order Approving Final Account of Temporary Administrator (Form 93) and obtain proper Receipt and Release (Form 30) from each such person.</t>
  </si>
  <si>
    <t>Attend hearing, present proof necessary for approval, and have judge sign Order Approving Final Account of Temporary Administrator (Form 93). Complete Item 83d of SDL.</t>
  </si>
  <si>
    <t xml:space="preserve">Arrange for time and date of hearing on Final Account of Temporary Administrator (Form 92). Complete Item 83c of SDL. </t>
  </si>
  <si>
    <t>Arrange to have citation issued by clerk of court. Enter return date as Item 83b of SDL.</t>
  </si>
  <si>
    <t xml:space="preserve">File Final Account of Temporary Administrator (Form 92), together with Order Approving Final Account of Temporary Administrator (Form 93), with clerk of court. Complete Item 83a of SDL. </t>
  </si>
  <si>
    <t>Arrange for temporary administrator to sign and swear to Final Account of Temporary Administrator (Form 92).</t>
  </si>
  <si>
    <t>Prepare Order Approving Final Account of Temporary Administrator (Form 93).</t>
  </si>
  <si>
    <t>Determine identity of persons to whom remainder of property on hand is to be distributed and prepare Receipt and Release (Form 30) for each such person.</t>
  </si>
  <si>
    <t>Prepare Final Account of Temporary Administrator (Form 92).</t>
  </si>
  <si>
    <r>
      <t xml:space="preserve">If administration is not made permanent, do the following to </t>
    </r>
    <r>
      <rPr>
        <b/>
        <sz val="11"/>
        <color indexed="8"/>
        <rFont val="Calibri"/>
        <family val="2"/>
      </rPr>
      <t>close</t>
    </r>
    <r>
      <rPr>
        <sz val="11"/>
        <color theme="1"/>
        <rFont val="Calibri"/>
        <family val="2"/>
        <scheme val="minor"/>
      </rPr>
      <t xml:space="preserve"> the </t>
    </r>
    <r>
      <rPr>
        <b/>
        <sz val="11"/>
        <color indexed="8"/>
        <rFont val="Calibri"/>
        <family val="2"/>
      </rPr>
      <t>temporary administration</t>
    </r>
    <r>
      <rPr>
        <sz val="11"/>
        <color theme="1"/>
        <rFont val="Calibri"/>
        <family val="2"/>
        <scheme val="minor"/>
      </rPr>
      <t>:</t>
    </r>
  </si>
  <si>
    <t>18.</t>
  </si>
  <si>
    <t>Order two letters of administration from clerk of court and, if you paid for them, charge to client's account. If ordering by mail, determine appropriate number of letters and the correct charge, arrange for payment, charge to client's account, and prepare and send Letter 2 to clerk of court. When received, place in file folder entitled "Letters Testamentary or of Administration."</t>
  </si>
  <si>
    <t>If you paid the premium for the bond, charge to client's account.</t>
  </si>
  <si>
    <t>When the bond has been signed by administrator and surety, file with clerk of court and obtain approval by judge.</t>
  </si>
  <si>
    <t>When the bond has been signed by administrator, have it signed by surety.</t>
  </si>
  <si>
    <t>Arrange to have the bond signed by administrator.</t>
  </si>
  <si>
    <t>Ask insurance agent to prepare the bond for signature by administrator. Determine if a power of attorney is required and, if so, that it has been attached to the original bond.</t>
  </si>
  <si>
    <t>Complete Items 6.27 through 6.34 of MIL.</t>
  </si>
  <si>
    <t>Bond must be filed within 20 days of the appointment.</t>
  </si>
  <si>
    <r>
      <t xml:space="preserve">Determine if </t>
    </r>
    <r>
      <rPr>
        <i/>
        <sz val="11"/>
        <color indexed="8"/>
        <rFont val="Calibri"/>
        <family val="2"/>
      </rPr>
      <t>new</t>
    </r>
    <r>
      <rPr>
        <sz val="11"/>
        <color theme="1"/>
        <rFont val="Calibri"/>
        <family val="2"/>
        <scheme val="minor"/>
      </rPr>
      <t xml:space="preserve"> bond is required and, if so, do the following (see Special Instruction 46—Bond):</t>
    </r>
  </si>
  <si>
    <r>
      <t xml:space="preserve">File </t>
    </r>
    <r>
      <rPr>
        <i/>
        <sz val="11"/>
        <color indexed="8"/>
        <rFont val="Calibri"/>
        <family val="2"/>
      </rPr>
      <t>new</t>
    </r>
    <r>
      <rPr>
        <sz val="11"/>
        <color theme="1"/>
        <rFont val="Calibri"/>
        <family val="2"/>
        <scheme val="minor"/>
      </rPr>
      <t xml:space="preserve"> Oath of Administrator (Form 86) with clerk of court.</t>
    </r>
  </si>
  <si>
    <r>
      <t xml:space="preserve">Arrange to have </t>
    </r>
    <r>
      <rPr>
        <i/>
        <sz val="11"/>
        <color indexed="8"/>
        <rFont val="Calibri"/>
        <family val="2"/>
      </rPr>
      <t>new</t>
    </r>
    <r>
      <rPr>
        <sz val="11"/>
        <color theme="1"/>
        <rFont val="Calibri"/>
        <family val="2"/>
        <scheme val="minor"/>
      </rPr>
      <t xml:space="preserve"> Oath of Administrator (Form 86) signed by administrator.</t>
    </r>
  </si>
  <si>
    <r>
      <t xml:space="preserve">Prepare </t>
    </r>
    <r>
      <rPr>
        <i/>
        <sz val="11"/>
        <color indexed="8"/>
        <rFont val="Calibri"/>
        <family val="2"/>
      </rPr>
      <t>new</t>
    </r>
    <r>
      <rPr>
        <sz val="11"/>
        <color theme="1"/>
        <rFont val="Calibri"/>
        <family val="2"/>
        <scheme val="minor"/>
      </rPr>
      <t xml:space="preserve"> Oath of Administrator (Form 86). </t>
    </r>
  </si>
  <si>
    <t>If hearing will not be required, determine date judge signed Order Making Temporary Administration Permanent (Form 91). Complete Item 82t of SDL.</t>
  </si>
  <si>
    <t>Attend hearing and present proof necessary for judge to sign Order Making Temporary Administration Permanent (Form 91).</t>
  </si>
  <si>
    <t>Arrange for time and date of hearing.</t>
  </si>
  <si>
    <t>It is not necessary to have citation issued.</t>
  </si>
  <si>
    <t>Determine if court hearing will be required and, if so, do the following:</t>
  </si>
  <si>
    <t>File Order Making Temporary Administration Permanent (Form 91) with clerk of court.</t>
  </si>
  <si>
    <t>Prepare Order Making Temporary Administration Permanent (Form 91).</t>
  </si>
  <si>
    <r>
      <t xml:space="preserve">If during the temporary administration the court decides to make the </t>
    </r>
    <r>
      <rPr>
        <b/>
        <sz val="11"/>
        <color indexed="8"/>
        <rFont val="Calibri"/>
        <family val="2"/>
      </rPr>
      <t>administration permanent</t>
    </r>
    <r>
      <rPr>
        <sz val="11"/>
        <color theme="1"/>
        <rFont val="Calibri"/>
        <family val="2"/>
        <scheme val="minor"/>
      </rPr>
      <t>, do the following:</t>
    </r>
  </si>
  <si>
    <t>17.</t>
  </si>
  <si>
    <t>Assist temporary administrator in taking appropriate action(s).</t>
  </si>
  <si>
    <t>If you paid the premium for the additional bond, charge to client's account.</t>
  </si>
  <si>
    <t>Order two letters of temporary administration from clerk of court and, if you paid for them, charge to client's account. When received, place in file folder entitled "Letters Testamentary or of Administration."</t>
  </si>
  <si>
    <r>
      <t xml:space="preserve">Obtain </t>
    </r>
    <r>
      <rPr>
        <i/>
        <sz val="11"/>
        <color indexed="8"/>
        <rFont val="Calibri"/>
        <family val="2"/>
      </rPr>
      <t>new</t>
    </r>
    <r>
      <rPr>
        <sz val="11"/>
        <color theme="1"/>
        <rFont val="Calibri"/>
        <family val="2"/>
        <scheme val="minor"/>
      </rPr>
      <t xml:space="preserve"> letters of temporary administration. If clerk of court does not prepare them, prepare Letters of Temporary Administration (Form 88) and deliver to clerk of court for approval and signature. In either event, determine that the powers listed in the Letters of Temporary Administration (Form 88 or the letters issued by clerk of court) are identical to the powers specified in the Order Appointing Temporary Administrator (Form 85) plus those in the Order Granting Additional Powers to Temporary Administrator (Form 90).</t>
    </r>
  </si>
  <si>
    <t>If hearing will not be required, determine date judge signed Order Granting Additional Powers to Temporary Administrator (Form 90).</t>
  </si>
  <si>
    <t>If bond is required for first time, go to Item 15f of this Checkplan and take appropriate action.</t>
  </si>
  <si>
    <t>Determine if bond will be required or increased.</t>
  </si>
  <si>
    <t>Attend hearing, present proof necessary for court's approval of Application for Enlargement of Powers of Temporary Administrator (Form 89), and have Order Granting Additional Powers to Temporary Administrator (Form 90) signed by judge.</t>
  </si>
  <si>
    <t>Arrange for time and date of hearing on Application for Enlargement of Powers of Temporary Administrator (Form 89).</t>
  </si>
  <si>
    <t>File Application for Enlargement of Powers of Temporary Administrator (Form 89) with, and deliver Order Granting Additional Powers to Temporary Administrator (Form 90) to, clerk of court.</t>
  </si>
  <si>
    <t>Arrange for temporary administrator to sign Application for Enlargement of Powers of Temporary Administrator (Form 89).</t>
  </si>
  <si>
    <t>Prepare Order Granting Additional Powers to Temporary Administrator (Form 90).</t>
  </si>
  <si>
    <t>Prepare Application for Enlargement of Powers of Temporary Administrator (Form 89).</t>
  </si>
  <si>
    <r>
      <t xml:space="preserve">If during the administration it is necessary for temporary administrator to obtain </t>
    </r>
    <r>
      <rPr>
        <b/>
        <sz val="11"/>
        <color indexed="8"/>
        <rFont val="Calibri"/>
        <family val="2"/>
      </rPr>
      <t>additional powers</t>
    </r>
    <r>
      <rPr>
        <sz val="11"/>
        <color theme="1"/>
        <rFont val="Calibri"/>
        <family val="2"/>
        <scheme val="minor"/>
      </rPr>
      <t>, do the following:</t>
    </r>
  </si>
  <si>
    <t>16.</t>
  </si>
  <si>
    <t>Arrange for signature by temporary administrator. See Special Instruction 84—Execution of Documents regarding proper execution of documents by client.</t>
  </si>
  <si>
    <t>This letter must be prepared for the signature of and actually be signed by temporary administrator.</t>
  </si>
  <si>
    <t>On date that clerk of court issues letters of temporary administration, prepare Letter 98 for all known heirs.</t>
  </si>
  <si>
    <t>The clerk of court is required to issue letters of temporary administration within three days after the date the temporary administrator qualifies and to provide notice of appointment by posting.</t>
  </si>
  <si>
    <t>When the bond has been signed by temporary administrator and surety, file with clerk of court and obtain approval by judge.</t>
  </si>
  <si>
    <t>When the bond has been signed by temporary administrator, have it signed by surety.</t>
  </si>
  <si>
    <t>Arrange to have the bond signed by temporary administrator.</t>
  </si>
  <si>
    <t xml:space="preserve">Ask insurance agent to prepare the bond for signature by temporary administrator. Determine if a power of attorney is required and, if so, that it has been attached to the bond. </t>
  </si>
  <si>
    <r>
      <t xml:space="preserve">The bond </t>
    </r>
    <r>
      <rPr>
        <i/>
        <sz val="11"/>
        <color indexed="8"/>
        <rFont val="Calibri"/>
        <family val="2"/>
      </rPr>
      <t>must</t>
    </r>
    <r>
      <rPr>
        <sz val="11"/>
        <color theme="1"/>
        <rFont val="Calibri"/>
        <family val="2"/>
        <scheme val="minor"/>
      </rPr>
      <t xml:space="preserve"> be filed within three business days of the date of the order.</t>
    </r>
  </si>
  <si>
    <t>Determine if bond is required and, if so, do the following (see Special Instruction 46—Bond):</t>
  </si>
  <si>
    <t>Determine if local rules of court require different or additional documents or procedures and, if so, take appropriate action.</t>
  </si>
  <si>
    <t>Certified copy of D's death certificate if available</t>
  </si>
  <si>
    <t>Original copy of Oath of Temporary Administrator (Form 87)</t>
  </si>
  <si>
    <t xml:space="preserve">Original copy of Order Appointing Temporary Administrator (Form 85) </t>
  </si>
  <si>
    <t>Original copy of proof of death and other facts (if required by local practice) for person who will testify as to death, etc.</t>
  </si>
  <si>
    <t>Assemble the following documents and take to hearing:</t>
  </si>
  <si>
    <r>
      <t xml:space="preserve">For the </t>
    </r>
    <r>
      <rPr>
        <b/>
        <sz val="11"/>
        <color indexed="8"/>
        <rFont val="Calibri"/>
        <family val="2"/>
      </rPr>
      <t>hearing</t>
    </r>
    <r>
      <rPr>
        <sz val="11"/>
        <color theme="1"/>
        <rFont val="Calibri"/>
        <family val="2"/>
        <scheme val="minor"/>
      </rPr>
      <t xml:space="preserve"> itself, do the following—</t>
    </r>
  </si>
  <si>
    <t>15.</t>
  </si>
  <si>
    <t>One business day before the hearing, call to remind proposed temporary administrator and all witnesses of the time, date, and place of hearing.</t>
  </si>
  <si>
    <r>
      <t xml:space="preserve">Citation is prepared by the clerk of court and is posted </t>
    </r>
    <r>
      <rPr>
        <i/>
        <sz val="11"/>
        <color indexed="8"/>
        <rFont val="Calibri"/>
        <family val="2"/>
      </rPr>
      <t>after</t>
    </r>
    <r>
      <rPr>
        <sz val="11"/>
        <color theme="1"/>
        <rFont val="Calibri"/>
        <family val="2"/>
        <scheme val="minor"/>
      </rPr>
      <t xml:space="preserve"> the appointment of the temporary administrator.</t>
    </r>
  </si>
  <si>
    <t>Prepare Oath of Temporary Administrator (Form 87) and place in file folder entitled "Court Proceedings."</t>
  </si>
  <si>
    <t>Prepare Order Appointing Temporary Administrator (Form 85) and place in file folder entitled "Court Proceedings."</t>
  </si>
  <si>
    <t>Some courts may require the use of separate written testimony at the hearing. Proof of Death and Other Facts (Form 7 or Form 75) can be adapted for local practice. If required, place completed form in file folder entitled "Court Proceedings."</t>
  </si>
  <si>
    <t>Prepare Application for Temporary Administration (Form 83 or Form 84), arrange for proper signature by applicant before a notary, and place in file folder entitled "Court Proceedings."</t>
  </si>
  <si>
    <t>Prepare Waiver and Renunciation of Right to Letters of Administration (Form 74) for those preferentially entitled to serve as administrator who do not wish to serve, arrange for proper signature before a notary, and place in file folder entitled "Court Proceedings."</t>
  </si>
  <si>
    <t>See Special Instruction 5—Qualification of and Priority Rights to Be Appointed Administrator or Executor and Special Instruction 57—Temporary Dependent Administration (TDA) to determine if applicant qualifies to serve as temporary administrator.</t>
  </si>
  <si>
    <t>This System contemplates that for temporary dependent administration, all documents will be hand carried to the courthouse for prompt action, that the applicant will accompany you, that the judge will be available, that the surety will be available to sign the bond, that all steps can be concluded in one day, and that local rules of court do not require different or additional actions.</t>
  </si>
  <si>
    <t>14.</t>
  </si>
  <si>
    <t>TEMPORARY DEPENDENT ADMINISTRATION (TDA)</t>
  </si>
  <si>
    <t>Skip to Item 55 of this Checkplan.</t>
  </si>
  <si>
    <t>Prepare and send Letter 23 to executor(s) to advise of nature and extent of the duties of office and actions that will follow.</t>
  </si>
  <si>
    <t>Refer to Special Instruction 84—Execution of Documents regarding proper execution of documents by client.</t>
  </si>
  <si>
    <t>File signed Affidavit of Notice of Probate (Form 101) or Certificate of Notice of Probate (Form 102) together with all waivers (Form 100) with clerk of court.</t>
  </si>
  <si>
    <t>If attorney is to sign, prepare Certificate of Notice of Probate (Form 102) and attach all waivers (Form 100).</t>
  </si>
  <si>
    <t>Determine whether executor will sign the Affidavit of Notice of Probate (Form 101) or if attorney will sign the Certificate of Notice of Probate (Form 102).</t>
  </si>
  <si>
    <t>By the date shown in Item 32 of SDL (ninety days after will admitted to probate), do the following:</t>
  </si>
  <si>
    <t>If not already done, prepare Worksheet 9 and place in folder entitled "Notice to Beneficiaries."</t>
  </si>
  <si>
    <t>Review D's will and codicil(s) to identify all devisees and legatees.</t>
  </si>
  <si>
    <t>By the date shown in Item 31 of SDL (sixty days after will admitted to probate), do the following:</t>
  </si>
  <si>
    <t>When all oaths are signed and returned, file all Oaths (Form 18 or Form 19) with clerk of court.</t>
  </si>
  <si>
    <t>21.</t>
  </si>
  <si>
    <t xml:space="preserve">Order two letters testamentary from clerk of court and, if you paid for them, charge to client's account. If ordering by mail, determine appropriate number of letters and correct charge, arrange for payment, charge to client's account, and prepare and send Letter 2 to clerk of court. When received, place in file folder entitled "Letters Testamentary." </t>
  </si>
  <si>
    <t>Original copy of Order Admitting Will to Probate and Authorizing Letters Testamentary (Form 17).</t>
  </si>
  <si>
    <t>Original copy of Proof by Subscribing Witness (Form 8) or Proof of Decedent's Handwriting and Signature (Form 14) for each appropriate witness who will appear in court.</t>
  </si>
  <si>
    <t>Original copy of Proof of Death and Other Facts (Form 7) for person who will testify as to death, etc.</t>
  </si>
  <si>
    <r>
      <t xml:space="preserve">For the </t>
    </r>
    <r>
      <rPr>
        <b/>
        <sz val="11"/>
        <color indexed="8"/>
        <rFont val="Calibri"/>
        <family val="2"/>
      </rPr>
      <t>hearing</t>
    </r>
    <r>
      <rPr>
        <sz val="11"/>
        <color theme="1"/>
        <rFont val="Calibri"/>
        <family val="2"/>
        <scheme val="minor"/>
      </rPr>
      <t xml:space="preserve"> itself, do the following:</t>
    </r>
  </si>
  <si>
    <t>20.</t>
  </si>
  <si>
    <t xml:space="preserve">s. </t>
  </si>
  <si>
    <t>Prepare Order Admitting Will to Probate and Authorizing Letters Testamentary (Form 17) and place in file folder entitled "Court Proceedings."</t>
  </si>
  <si>
    <r>
      <t xml:space="preserve">Repeat procedures in this Item 19n for each </t>
    </r>
    <r>
      <rPr>
        <b/>
        <sz val="11"/>
        <color indexed="8"/>
        <rFont val="Calibri"/>
        <family val="2"/>
      </rPr>
      <t>holographic codicil</t>
    </r>
    <r>
      <rPr>
        <sz val="11"/>
        <color theme="1"/>
        <rFont val="Calibri"/>
        <family val="2"/>
        <scheme val="minor"/>
      </rPr>
      <t>.</t>
    </r>
  </si>
  <si>
    <t>Prepare Proof of Decedent's Handwriting and Signature (Form 14) for each witness and place in file folder entitled "Court Proceedings."</t>
  </si>
  <si>
    <r>
      <t xml:space="preserve">For </t>
    </r>
    <r>
      <rPr>
        <i/>
        <sz val="11"/>
        <color indexed="8"/>
        <rFont val="Calibri"/>
        <family val="2"/>
      </rPr>
      <t>both</t>
    </r>
    <r>
      <rPr>
        <sz val="11"/>
        <color theme="1"/>
        <rFont val="Calibri"/>
        <family val="2"/>
        <scheme val="minor"/>
      </rPr>
      <t xml:space="preserve"> of these witnesses who will testify in court, do the following:</t>
    </r>
  </si>
  <si>
    <r>
      <t xml:space="preserve">Repeat procedures in this Item 19m for each </t>
    </r>
    <r>
      <rPr>
        <b/>
        <sz val="11"/>
        <color indexed="8"/>
        <rFont val="Calibri"/>
        <family val="2"/>
      </rPr>
      <t>attested codicil</t>
    </r>
    <r>
      <rPr>
        <sz val="11"/>
        <color indexed="8"/>
        <rFont val="Calibri"/>
        <family val="2"/>
      </rPr>
      <t>, referring to Items 2.20 and 2.170 of MIL regarding witnesses</t>
    </r>
    <r>
      <rPr>
        <sz val="11"/>
        <color theme="1"/>
        <rFont val="Calibri"/>
        <family val="2"/>
        <scheme val="minor"/>
      </rPr>
      <t>.</t>
    </r>
  </si>
  <si>
    <t>If witness(es) to signature cannot testify that D was of sound mind and over eighteen years of age at execution of will, applicant will need to do so.</t>
  </si>
  <si>
    <t>Prepare Proof by Subscribing Witness (Form 8) and place in file folder entitled "Court Proceedings."</t>
  </si>
  <si>
    <t>If D's will is not self-proved or attested, but is holographic, skip to Item 19n of this Checkplan.</t>
  </si>
  <si>
    <t>If D's will is self-proved, skip to Item 19o of this Checkplan.</t>
  </si>
  <si>
    <t>Prepare Proof of Death and Other Facts (Form 7) and place in file folder entitled "Court Proceedings."</t>
  </si>
  <si>
    <t>When signed Appointment of Resident Agent (Form 15 or Form 16) is received, file with clerk of court.</t>
  </si>
  <si>
    <t>Prepare and send Letter 18 to each nonresident executor, together with the original and one copy of Appointment of Resident Agent (Form 15 or Form 16).</t>
  </si>
  <si>
    <t>Prepare Appointment of Resident Agent (Form 15 for each nonresident individual executor and Form 16 for each nonresident corporate executor) and place in file folder entitled "Court Proceedings."</t>
  </si>
  <si>
    <r>
      <t xml:space="preserve">Determine if any proposed </t>
    </r>
    <r>
      <rPr>
        <b/>
        <sz val="11"/>
        <color indexed="8"/>
        <rFont val="Calibri"/>
        <family val="2"/>
      </rPr>
      <t>executor</t>
    </r>
    <r>
      <rPr>
        <sz val="11"/>
        <color theme="1"/>
        <rFont val="Calibri"/>
        <family val="2"/>
        <scheme val="minor"/>
      </rPr>
      <t xml:space="preserve"> is a </t>
    </r>
    <r>
      <rPr>
        <b/>
        <sz val="11"/>
        <color indexed="8"/>
        <rFont val="Calibri"/>
        <family val="2"/>
      </rPr>
      <t>nonresident</t>
    </r>
    <r>
      <rPr>
        <sz val="11"/>
        <color theme="1"/>
        <rFont val="Calibri"/>
        <family val="2"/>
        <scheme val="minor"/>
      </rPr>
      <t xml:space="preserve"> of Texas. If so, do the following:</t>
    </r>
  </si>
  <si>
    <t>Wills are not required to be filed electronically, but doing so aids the clerk in matching the original will with the e-filed application. Regardless, the original will must be filed with the clerk of the court within three business days after the application is filed.</t>
  </si>
  <si>
    <t>Prepare Waiver and Renunciation of Right to Letters Testamentary (Form 96) for those preferentially entitled to serve as executor who do not wish to serve and arrange for proper signature before a notary.</t>
  </si>
  <si>
    <t>See Special Instruction 5—Qualification of and Priority Rights to Be Appointed Administrator or Executor to determine that applicant qualifies to serve as executor.</t>
  </si>
  <si>
    <t>See Special Instruction 68—Independent Administration (IA).</t>
  </si>
  <si>
    <r>
      <t xml:space="preserve">If </t>
    </r>
    <r>
      <rPr>
        <b/>
        <sz val="11"/>
        <color indexed="8"/>
        <rFont val="Calibri"/>
        <family val="2"/>
      </rPr>
      <t>independent administration (IA)</t>
    </r>
    <r>
      <rPr>
        <sz val="11"/>
        <color theme="1"/>
        <rFont val="Calibri"/>
        <family val="2"/>
        <scheme val="minor"/>
      </rPr>
      <t xml:space="preserve"> is not the proper probate procedure, mark Items 19 through 21 of this Checkplan as not applicable and go to Item 22. If IA is the proper probate procedure, go to Items 22 through 45 and indicate that they are not applicable, and return here to do the following:</t>
    </r>
  </si>
  <si>
    <t>19.</t>
  </si>
  <si>
    <t>INDEPENDENT ADMINISTRATION (IA)</t>
  </si>
  <si>
    <t>Skip to Item 62 of this Checkplan.</t>
  </si>
  <si>
    <t>When Affidavit Regarding Fulfillment of Will Admitted to Probate as a Muniment of Title (Form 97) has been properly signed and sworn to by client, file with clerk of court.</t>
  </si>
  <si>
    <t>Arrange for client to sign and swear to the Affidavit Regarding Fulfillment of Will Admitted to Probate as a Muniment of Title (Form 97). If mailing, prepare and send Letter 48 to client, together with original and all copies of Affidavit Regarding Fulfillment of Will Admitted to Probate as a Muniment of Title (Form 97).</t>
  </si>
  <si>
    <t>Prepare Affidavit Regarding Fulfillment of Will Admitted to Probate as a Muniment of Title (Form 97).</t>
  </si>
  <si>
    <r>
      <t xml:space="preserve">Determine status of </t>
    </r>
    <r>
      <rPr>
        <b/>
        <sz val="11"/>
        <color indexed="8"/>
        <rFont val="Calibri"/>
        <family val="2"/>
      </rPr>
      <t>fulfillment of the terms of D's will</t>
    </r>
    <r>
      <rPr>
        <sz val="11"/>
        <color theme="1"/>
        <rFont val="Calibri"/>
        <family val="2"/>
        <scheme val="minor"/>
      </rPr>
      <t>.</t>
    </r>
  </si>
  <si>
    <t>Before the date shown in Item 33 of SDL, do the following if required by the order of the court:</t>
  </si>
  <si>
    <t>Prepare and send Letter 66 to client to explain muniment of title procedure and actions that will follow.</t>
  </si>
  <si>
    <r>
      <rPr>
        <b/>
        <sz val="11"/>
        <color indexed="8"/>
        <rFont val="Calibri"/>
        <family val="2"/>
      </rPr>
      <t>Follow-up</t>
    </r>
    <r>
      <rPr>
        <sz val="11"/>
        <color theme="1"/>
        <rFont val="Calibri"/>
        <family val="2"/>
        <scheme val="minor"/>
      </rPr>
      <t>.</t>
    </r>
  </si>
  <si>
    <t>24.</t>
  </si>
  <si>
    <t>Order certified copy of will, codicil(s), and Order Admitting Will to Probate as a Muniment of Title (Form 32) from clerk of court and, if you paid for them, charge to client's account. If ordering by mail, determine correct charge, arrange for payment, charge to client's account, and prepare and send Letter 69 to clerk of court. When received, place in file folder entitled "Will and Codicil(s)."</t>
  </si>
  <si>
    <t>Redacted copy and original of MERP Authorization and Certification form (FF 17).</t>
  </si>
  <si>
    <t>Original copy of Order Admitting Will to Probate as a Muniment of Title (Form 32).</t>
  </si>
  <si>
    <t>Original copy of Proof of Death and Other Facts (Form 31) for person who will testify as to death, etc.</t>
  </si>
  <si>
    <t>23.</t>
  </si>
  <si>
    <t>Prepare Order Admitting Will to Probate as a Muniment of Title (Form 32) and place in file folder entitled "Court Proceedings."</t>
  </si>
  <si>
    <r>
      <t>Repeat procedures in this Item 22</t>
    </r>
    <r>
      <rPr>
        <i/>
        <sz val="11"/>
        <color indexed="8"/>
        <rFont val="Calibri"/>
        <family val="2"/>
      </rPr>
      <t>l</t>
    </r>
    <r>
      <rPr>
        <sz val="11"/>
        <color theme="1"/>
        <rFont val="Calibri"/>
        <family val="2"/>
        <scheme val="minor"/>
      </rPr>
      <t xml:space="preserve"> for each </t>
    </r>
    <r>
      <rPr>
        <b/>
        <sz val="11"/>
        <color indexed="8"/>
        <rFont val="Calibri"/>
        <family val="2"/>
      </rPr>
      <t>holographic codicil</t>
    </r>
    <r>
      <rPr>
        <sz val="11"/>
        <color theme="1"/>
        <rFont val="Calibri"/>
        <family val="2"/>
        <scheme val="minor"/>
      </rPr>
      <t>.</t>
    </r>
  </si>
  <si>
    <r>
      <t xml:space="preserve">Repeat procedures in this Item 22k for each </t>
    </r>
    <r>
      <rPr>
        <b/>
        <sz val="11"/>
        <color indexed="8"/>
        <rFont val="Calibri"/>
        <family val="2"/>
      </rPr>
      <t>attested codicil</t>
    </r>
    <r>
      <rPr>
        <sz val="11"/>
        <color indexed="8"/>
        <rFont val="Calibri"/>
        <family val="2"/>
      </rPr>
      <t>, referring to Items 2.20 and 2.170 of MIL regarding witnesses</t>
    </r>
    <r>
      <rPr>
        <sz val="11"/>
        <color theme="1"/>
        <rFont val="Calibri"/>
        <family val="2"/>
        <scheme val="minor"/>
      </rPr>
      <t>.</t>
    </r>
  </si>
  <si>
    <r>
      <t>If D's will is not self-proved or attested, but is holographic, skip to Item 22</t>
    </r>
    <r>
      <rPr>
        <i/>
        <sz val="11"/>
        <color indexed="8"/>
        <rFont val="Calibri"/>
        <family val="2"/>
      </rPr>
      <t>l</t>
    </r>
    <r>
      <rPr>
        <sz val="11"/>
        <color theme="1"/>
        <rFont val="Calibri"/>
        <family val="2"/>
        <scheme val="minor"/>
      </rPr>
      <t xml:space="preserve"> of this Checkplan.</t>
    </r>
  </si>
  <si>
    <t>If D's will is self-proved, skip to Item 22m of this Checkplan.</t>
  </si>
  <si>
    <t>Prepare Proof of Death and Other Facts (Form 31) and place in file folder entitled "Court Proceedings."</t>
  </si>
  <si>
    <t>If filing for probate more than four years after D's death, notice by service of process must also be given to D's heirs as required by Estates Code, Section 258.051. Service may be waived by a statutory affidavit. If seeking waiver, prepare Waiver of Notice under Texas Estates Code, Section 258.051 (Form 132), and send a copy to each heir. For heirs from whom executed waivers are not received, request service of process by clerk.</t>
  </si>
  <si>
    <t>Complete Item 21.35 of MIL.</t>
  </si>
  <si>
    <t>When completed MERP form (FF 17) is received from MERP, copy it, redact D's identifying number(s) from the original for use in evidence, and place original in file folder entitled "Court Proceedings."</t>
  </si>
  <si>
    <t>When signed MERP form (FF 17) is received, forward to MERP as directed on form. If mailing, prepare and send Letter 121, together with signed copy of MERP form (FF 17).</t>
  </si>
  <si>
    <t>When signed MERP form (FF 17) is received, repeat if there is a second heir or beneficiary who will sign.</t>
  </si>
  <si>
    <t>Arrange for an heir or beneficiary to sign MERP form (FF 17). If mailing, prepare and send Letter 120 to that person, together with two copies of the MERP form (FF 17).</t>
  </si>
  <si>
    <t>Complete applicable portions of MERP form (FF 17).</t>
  </si>
  <si>
    <t>Complete Item 21.34 of MIL. If D received Medicaid benefits, do the following:</t>
  </si>
  <si>
    <t>See Special Instruction 73—Muniment of Title (MT).</t>
  </si>
  <si>
    <r>
      <t xml:space="preserve">If </t>
    </r>
    <r>
      <rPr>
        <b/>
        <sz val="11"/>
        <color indexed="8"/>
        <rFont val="Calibri"/>
        <family val="2"/>
      </rPr>
      <t>muniment of title (MT)</t>
    </r>
    <r>
      <rPr>
        <sz val="11"/>
        <color theme="1"/>
        <rFont val="Calibri"/>
        <family val="2"/>
        <scheme val="minor"/>
      </rPr>
      <t xml:space="preserve"> is not the proper probate procedure, mark Items 22 through 24 of this Checkplan as not applicable and go to Item 25. If MT is the proper probate procedure, go to Items 25 through 45, indicate that they are not applicable, and return here to do the following:</t>
    </r>
  </si>
  <si>
    <t>22.</t>
  </si>
  <si>
    <t>MUNIMENT OF TITLE (MT)</t>
  </si>
  <si>
    <t>Order certified copy of Judgment Declaring Heirship (Form 81) from clerk of court and, if you paid for it, charge to client's account. If ordering by mail, determine correct charge, arrange for payment, charge to client's account, and prepare and send Letter 86 to clerk of court. When received, place in file folder entitled "Court Proceedings."</t>
  </si>
  <si>
    <t>Original copy of Judgment Declaring Heirship (Form 81).</t>
  </si>
  <si>
    <t>Original copy of Statement of Facts (Form 80) for each witness who will testify in court.</t>
  </si>
  <si>
    <r>
      <t xml:space="preserve">For the </t>
    </r>
    <r>
      <rPr>
        <b/>
        <sz val="11"/>
        <color indexed="8"/>
        <rFont val="Calibri"/>
        <family val="2"/>
      </rPr>
      <t>hearing</t>
    </r>
    <r>
      <rPr>
        <sz val="11"/>
        <color theme="1"/>
        <rFont val="Calibri"/>
        <family val="2"/>
        <scheme val="minor"/>
      </rPr>
      <t>, do the following:</t>
    </r>
  </si>
  <si>
    <t>26.</t>
  </si>
  <si>
    <t xml:space="preserve">t. </t>
  </si>
  <si>
    <t>Prepare Judgment Declaring Heirship (Form 81) and place in file folder entitled "Court Proceedings."</t>
  </si>
  <si>
    <t>Prepare Statement of Facts (Form 80) for each witness and place in file folder entitled "Court Proceedings."</t>
  </si>
  <si>
    <t>File signed Affidavit of Service of Citation (Form 104) or Certificate of Service of Citation (Form 105) with clerk of court.</t>
  </si>
  <si>
    <t>If attorney is to sign, prepare Certificate of Service of Citation (Form 105).</t>
  </si>
  <si>
    <t>Determine whether applicant will sign the Affidavit of Service of Citation (Form 104) or if attorney will sign the Certificate of Service of Citation (Form 105).</t>
  </si>
  <si>
    <r>
      <t xml:space="preserve">Review clerk's file to ensure that a copy of all citations required by Estates Code, Chapter 202, and proof of delivery have been filed. </t>
    </r>
    <r>
      <rPr>
        <b/>
        <sz val="11"/>
        <color indexed="8"/>
        <rFont val="Calibri"/>
        <family val="2"/>
      </rPr>
      <t>If D died on or after January 1, 2014</t>
    </r>
    <r>
      <rPr>
        <sz val="11"/>
        <color theme="1"/>
        <rFont val="Calibri"/>
        <family val="2"/>
        <scheme val="minor"/>
      </rPr>
      <t>, do the following:</t>
    </r>
  </si>
  <si>
    <t>On receipt of all properly signed and sworn [Distributee's/Defendant's] Waiver of Citation and Notice Regarding Proceeding to Declare Heirship (Form 107), file with clerk of court.</t>
  </si>
  <si>
    <t>Prepare [Distributee's/Defendant's] Waiver of Citation and Notice Regarding Proceeding to Declare Heirship (Form 107). Prepare and send Letter 48 to each distributee other than applicant and to any owner of a real property interest not a distributee ("Defendant"), together with two copies of [Distributee's/Defendant's] Waiver of Citation and Notice Regarding Proceeding to Declare Heirship (Form 107). Enclose one copy of the Application to Declare Heirship (Form 77).</t>
  </si>
  <si>
    <t>When citation has been published and publisher's affidavit has been received, file with clerk of court.</t>
  </si>
  <si>
    <t>Prepare and send Letter 84 to newspaper, together with citation and payment of charges for publication.</t>
  </si>
  <si>
    <t>Determine charge for publication, arrange for payment, and charge to client's account.</t>
  </si>
  <si>
    <t>Select newspaper in which to publish citation.</t>
  </si>
  <si>
    <t>When Application to Declare Heirship (Form 77) has been signed, place in file folder entitled "Court Proceedings."</t>
  </si>
  <si>
    <t xml:space="preserve">Arrange for one heir to sign and swear to Application to Declare Heirship (Form 77). If mailing, prepare and send Letter 48 to the heir, together with two copies of Application to Declare Heirship (Form 77). </t>
  </si>
  <si>
    <t>See Special Instruction 58—Who Inherits When There Is No Will and determine the identity of D's heirs to whom D's estate is to be distributed.</t>
  </si>
  <si>
    <t>See Special Instruction 60—Proceedings to Declare Heirship (PDH).</t>
  </si>
  <si>
    <r>
      <t xml:space="preserve">If </t>
    </r>
    <r>
      <rPr>
        <b/>
        <sz val="11"/>
        <color indexed="8"/>
        <rFont val="Calibri"/>
        <family val="2"/>
      </rPr>
      <t>proceedings to declare heirship (PDH)</t>
    </r>
    <r>
      <rPr>
        <sz val="11"/>
        <color theme="1"/>
        <rFont val="Calibri"/>
        <family val="2"/>
        <scheme val="minor"/>
      </rPr>
      <t xml:space="preserve"> is not the proper probate procedure, mark Items 25 and 26 of this Checkplan as not applicable and go to Item 27. If PDH is the proper probate procedure, go to Items 27 through 45, indicate that they are not applicable, and return here to do the following:</t>
    </r>
  </si>
  <si>
    <t>25.</t>
  </si>
  <si>
    <t>PROCEEDINGS TO DECLARE HEIRSHIP (PDH)</t>
  </si>
  <si>
    <t>When the Small Estate Affidavit and Order (Form 82) has been recorded, send a copy to each heir and distributee who is entitled to an interest in D's homestead.</t>
  </si>
  <si>
    <t>Record certified copy of Small Estate Affidavit and Order (Form 82) in the official public records of real property (deed records) in the county in which D's homestead is located. If mailing, prepare and send Letter 61 to county clerk of the county in which D's homestead is located.</t>
  </si>
  <si>
    <t>Determine amount of recording charges, arrange for payment, charge to client's account, and enter amount as Item 25.08 of MIL.</t>
  </si>
  <si>
    <r>
      <rPr>
        <b/>
        <sz val="11"/>
        <color indexed="8"/>
        <rFont val="Calibri"/>
        <family val="2"/>
      </rPr>
      <t>Perfecting title to D's homestead</t>
    </r>
    <r>
      <rPr>
        <sz val="11"/>
        <color theme="1"/>
        <rFont val="Calibri"/>
        <family val="2"/>
        <scheme val="minor"/>
      </rPr>
      <t>. Determine if clerk of court automatically prepares certified copy of the Small Estate Affidavit and Order (Form 82) and has it recorded in the official public records of real property (deed records) in the county in which D's homestead is located. If not, do the following:</t>
    </r>
  </si>
  <si>
    <t>Conform file copies of all documents for dates and signatures and send a copy to each heir, distributee, and witness.</t>
  </si>
  <si>
    <t>Order certified copy of Small Estate Affidavit and Order (Form 82) from clerk of court and, if you paid for it, charge to client's account. If ordering by mail, determine correct charge, arrange for payment, charge to client's account, and prepare and send Letter 89 to clerk of court. When received, place in file folder entitled "Court Proceedings."</t>
  </si>
  <si>
    <t xml:space="preserve">If required, attend hearing. </t>
  </si>
  <si>
    <t>28.</t>
  </si>
  <si>
    <t>Repeat for each heir, distributee, and disinterested witness until original and all copies have been signed and sworn to by all heirs, distributees, and disinterested witnesses. When the original and all copies of Small Estate Affidavit and Order (Form 82) have been signed, place in file folder entitled "Court Proceedings."</t>
  </si>
  <si>
    <t>Arrange for one heir, distributee, or witness to sign and swear to original and all copies of Small Estate Affidavit and Order (Form 82). If mailing, prepare and send Letter 92 to that person, together with original and all copies of Small Estate Affidavit and Order (Form 82).</t>
  </si>
  <si>
    <t>See Special Instruction 58—Who Inherits When There Is No Will and determine the identity of D's heirs and "distributees" to whom D's estate is to be distributed and the identity of two disinterested witnesses who can verify D's family history.</t>
  </si>
  <si>
    <t>See Special Instruction 63—Small Estates (SE).</t>
  </si>
  <si>
    <r>
      <t xml:space="preserve">If </t>
    </r>
    <r>
      <rPr>
        <b/>
        <sz val="11"/>
        <color indexed="8"/>
        <rFont val="Calibri"/>
        <family val="2"/>
      </rPr>
      <t>small estate (SE)</t>
    </r>
    <r>
      <rPr>
        <sz val="11"/>
        <color theme="1"/>
        <rFont val="Calibri"/>
        <family val="2"/>
        <scheme val="minor"/>
      </rPr>
      <t xml:space="preserve"> is not the proper probate procedure, mark Items 27 and 28 of this Checkplan as not applicable and go to Item 29. If SE is the proper probate procedure, go to Items 29 through 45, indicate that they are not applicable, and return here to do the following:</t>
    </r>
  </si>
  <si>
    <t>27.</t>
  </si>
  <si>
    <t>SMALL ESTATE (SE)</t>
  </si>
  <si>
    <t>Prepare and send Letter 73 to executor(s) to advise of nature and extent of the duties of office and actions that will follow.</t>
  </si>
  <si>
    <t>When all Oaths (Form 18 or Form 19) are returned, file all oaths with clerk of court.</t>
  </si>
  <si>
    <t>31.</t>
  </si>
  <si>
    <t>When the bond has been signed by all executors and surety, file with clerk of court and obtain approval by judge.</t>
  </si>
  <si>
    <t>When the bond has been signed by all executors, have it signed by surety.</t>
  </si>
  <si>
    <t>Arrange to have the bond signed by all executors.</t>
  </si>
  <si>
    <t>Ask insurance agent to prepare the bond for signature by executor. Determine if a power of attorney is required and, if so, that it has been attached to the bond.</t>
  </si>
  <si>
    <t xml:space="preserve">Order two letters testamentary from clerk of court and, if you paid for them, charge to client's account. If ordering by mail, determine appropriate number of letters and correct charge, arrange for payment, charge to client's account, and prepare and send Letter 2 to clerk of court. When received, place in file folder entitled "Letters Testamentary or of Administration." </t>
  </si>
  <si>
    <t>Original copy of Order Admitting Will to Probate and Authorizing Letters Testamentary (Form 33).</t>
  </si>
  <si>
    <t>Original copy of Proof of Death and Other Facts (Form 29) for person who will testify as to death, etc.</t>
  </si>
  <si>
    <t>30.</t>
  </si>
  <si>
    <t>Prepare Order Admitting Will to Probate and Authorizing Letters Testamentary (Form 33) and place in file folder entitled "Court Proceedings."</t>
  </si>
  <si>
    <r>
      <t xml:space="preserve">Repeat procedures in this Item 29n for each </t>
    </r>
    <r>
      <rPr>
        <b/>
        <sz val="11"/>
        <color indexed="8"/>
        <rFont val="Calibri"/>
        <family val="2"/>
      </rPr>
      <t>holographic codicil</t>
    </r>
    <r>
      <rPr>
        <sz val="11"/>
        <color theme="1"/>
        <rFont val="Calibri"/>
        <family val="2"/>
        <scheme val="minor"/>
      </rPr>
      <t>.</t>
    </r>
  </si>
  <si>
    <r>
      <t xml:space="preserve">Repeat procedures in this Item 29m for each </t>
    </r>
    <r>
      <rPr>
        <b/>
        <sz val="11"/>
        <color indexed="8"/>
        <rFont val="Calibri"/>
        <family val="2"/>
      </rPr>
      <t>attested codicil</t>
    </r>
    <r>
      <rPr>
        <sz val="11"/>
        <color indexed="8"/>
        <rFont val="Calibri"/>
        <family val="2"/>
      </rPr>
      <t>, referring to Items 2.20 and 2.170 of MIL regarding witnesses</t>
    </r>
    <r>
      <rPr>
        <sz val="11"/>
        <color theme="1"/>
        <rFont val="Calibri"/>
        <family val="2"/>
        <scheme val="minor"/>
      </rPr>
      <t>.</t>
    </r>
  </si>
  <si>
    <t>If D's will is not self-proved or attested, but is holographic, skip to Item 29n of this Checkplan.</t>
  </si>
  <si>
    <t>If D's will is self-proved, skip to Item 29o of this Checkplan.</t>
  </si>
  <si>
    <t>Prepare Proof of Death and Other Facts (Form 29) and place in file folder entitled "Court Proceedings."</t>
  </si>
  <si>
    <t>When signed Appointment of Resident Agent (Form 15 or Form 16) is received, file with the clerk.</t>
  </si>
  <si>
    <t>See Special Instruction 5—Qualification of and Priority Rights to Be Appointed Administrator or Executor and determine if applicant qualifies to serve as executor.</t>
  </si>
  <si>
    <t>See Special Instruction 65—Administration with Dependent Executor (ADE).</t>
  </si>
  <si>
    <r>
      <t xml:space="preserve">If </t>
    </r>
    <r>
      <rPr>
        <b/>
        <sz val="11"/>
        <color indexed="8"/>
        <rFont val="Calibri"/>
        <family val="2"/>
      </rPr>
      <t>administration with dependent executor (ADE)</t>
    </r>
    <r>
      <rPr>
        <sz val="11"/>
        <color theme="1"/>
        <rFont val="Calibri"/>
        <family val="2"/>
        <scheme val="minor"/>
      </rPr>
      <t xml:space="preserve"> is not the proper probate procedure, mark Items 29 through 31 of this Checkplan as not applicable and go to Item 32. If ADE is the proper probate procedure, go to Items 32 through 45, indicate that they are not applicable, and return here to do the following:</t>
    </r>
  </si>
  <si>
    <t>29.</t>
  </si>
  <si>
    <t>ADMINISTRATION WITH DEPENDENT EXECUTOR (ADE)</t>
  </si>
  <si>
    <t>Prepare and send Letter 73 to administrator to advise of nature and extent of the duties of office and actions that will follow.</t>
  </si>
  <si>
    <t>Determine whether administrator will sign the Affidavit of Notice of Probate (Form 101) or if attorney will sign the Certificate of Notice of Probate (Form 102).</t>
  </si>
  <si>
    <t>When signed Oath (Form 18) is returned, file with clerk of court.</t>
  </si>
  <si>
    <r>
      <rPr>
        <b/>
        <sz val="11"/>
        <color indexed="8"/>
        <rFont val="Calibri"/>
        <family val="2"/>
      </rPr>
      <t>Follow-up</t>
    </r>
    <r>
      <rPr>
        <sz val="11"/>
        <color theme="1"/>
        <rFont val="Calibri"/>
        <family val="2"/>
        <scheme val="minor"/>
      </rPr>
      <t>. Refer to Item 2.58 of MIL. If administrator did not sign Oath (Form 18) before a court official, prepare and send Letter 20 to administrator, together with the original and one copy of Oath (Form 18).</t>
    </r>
  </si>
  <si>
    <t>34.</t>
  </si>
  <si>
    <t>Ask insurance agent to prepare the bond for signature by administrator. Determine if a power of attorney is required and, if so, that it has been attached to the bond.</t>
  </si>
  <si>
    <t>Order two letters of administration from clerk of court and, if you paid for them, charge to client's account. If ordering by mail, determine appropriate number of letters and correct charge, arrange for payment, charge to client's account, and prepare and send Letter 2 to clerk of court. When received, place in file folder entitled "Letters Testamentary or of Administration."</t>
  </si>
  <si>
    <t>Original copy of Oath (Form 18) if administrator will sign oath in court.</t>
  </si>
  <si>
    <t>Original copy of Order Admitting Will to Probate and Authorizing Letters of Administration with Will Annexed (Form 72).</t>
  </si>
  <si>
    <t>Original copy of Proof of Death and Other Facts (Form 71) for person who will testify as to death, etc.</t>
  </si>
  <si>
    <t>33.</t>
  </si>
  <si>
    <t>Prepare Order Admitting Will to Probate and Authorizing Letters of Administration with Will Annexed (Form 72) and place in file folder entitled "Court Proceedings."</t>
  </si>
  <si>
    <r>
      <t xml:space="preserve">Repeat procedures in this item 32n for each </t>
    </r>
    <r>
      <rPr>
        <b/>
        <sz val="11"/>
        <color indexed="8"/>
        <rFont val="Calibri"/>
        <family val="2"/>
      </rPr>
      <t>holographic codicil</t>
    </r>
    <r>
      <rPr>
        <sz val="11"/>
        <color theme="1"/>
        <rFont val="Calibri"/>
        <family val="2"/>
        <scheme val="minor"/>
      </rPr>
      <t>.</t>
    </r>
  </si>
  <si>
    <r>
      <t xml:space="preserve">Repeat procedures in this Item 32m for each </t>
    </r>
    <r>
      <rPr>
        <b/>
        <sz val="11"/>
        <color indexed="8"/>
        <rFont val="Calibri"/>
        <family val="2"/>
      </rPr>
      <t>attested codicil</t>
    </r>
    <r>
      <rPr>
        <sz val="11"/>
        <color indexed="8"/>
        <rFont val="Calibri"/>
        <family val="2"/>
      </rPr>
      <t>, referring to Items 2.20 and 2.170 of MIL regarding witnesses</t>
    </r>
    <r>
      <rPr>
        <sz val="11"/>
        <color theme="1"/>
        <rFont val="Calibri"/>
        <family val="2"/>
        <scheme val="minor"/>
      </rPr>
      <t>.</t>
    </r>
  </si>
  <si>
    <t>If D's will is not self-proved or attested, but is holographic, skip to Item 32n of this Checkplan.</t>
  </si>
  <si>
    <t>If D's will is self-proved, skip to Item 32o of this Checkplan.</t>
  </si>
  <si>
    <t>Prepare Proof of Death and Other Facts (Form 71) and place in file folder entitled "Court Proceedings."</t>
  </si>
  <si>
    <t>When signed Appointment of Resident Agent (Form 15) is received, file with clerk of court.</t>
  </si>
  <si>
    <t>Prepare and send Letter 18 to proposed administrator, together with the original and one copy of Appointment of Resident Agent (Form 15).</t>
  </si>
  <si>
    <t>Prepare Appointment of Resident Agent (Form 15) and place in file folder entitled "Court Proceedings."</t>
  </si>
  <si>
    <r>
      <t xml:space="preserve">Determine if the proposed </t>
    </r>
    <r>
      <rPr>
        <b/>
        <sz val="11"/>
        <color indexed="8"/>
        <rFont val="Calibri"/>
        <family val="2"/>
      </rPr>
      <t>administrator</t>
    </r>
    <r>
      <rPr>
        <sz val="11"/>
        <color theme="1"/>
        <rFont val="Calibri"/>
        <family val="2"/>
        <scheme val="minor"/>
      </rPr>
      <t xml:space="preserve"> is a </t>
    </r>
    <r>
      <rPr>
        <b/>
        <sz val="11"/>
        <color indexed="8"/>
        <rFont val="Calibri"/>
        <family val="2"/>
      </rPr>
      <t>nonresident</t>
    </r>
    <r>
      <rPr>
        <sz val="11"/>
        <color theme="1"/>
        <rFont val="Calibri"/>
        <family val="2"/>
        <scheme val="minor"/>
      </rPr>
      <t xml:space="preserve"> of Texas. If so, do the following:</t>
    </r>
  </si>
  <si>
    <t>Prepare Waiver and Renunciation of Right to Letters of Administration with Will Annexed (Form 70) for those preferentially entitled to serve as administrator who do not wish to serve and arrange for proper signature before a notary.</t>
  </si>
  <si>
    <t xml:space="preserve">See Special Instruction 5—Qualification of and Priority Rights to Be Appointed Administrator or Executor and determine if applicant qualifies to serve as administrator. </t>
  </si>
  <si>
    <t>See Special Instruction 67—Administration with Will Annexed (AWA).</t>
  </si>
  <si>
    <r>
      <t xml:space="preserve">If </t>
    </r>
    <r>
      <rPr>
        <b/>
        <sz val="11"/>
        <color indexed="8"/>
        <rFont val="Calibri"/>
        <family val="2"/>
      </rPr>
      <t>administration with will annexed (AWA)</t>
    </r>
    <r>
      <rPr>
        <sz val="11"/>
        <color theme="1"/>
        <rFont val="Calibri"/>
        <family val="2"/>
        <scheme val="minor"/>
      </rPr>
      <t xml:space="preserve"> is not the proper probate procedure, mark Items 32 through 34 of this Checkplan as not applicable and go to Item 35. If AWA is the proper probate procedure, go to Items 35 through 45, indicate that they are not applicable, and return here to do the following:</t>
    </r>
  </si>
  <si>
    <t>32.</t>
  </si>
  <si>
    <t>ADMINISTRATION WITH WILL ANNEXED (AWA)</t>
  </si>
  <si>
    <t>Prepare and send Letter 94 to administrator to advise of nature and extent of the duties of office and actions that will follow.</t>
  </si>
  <si>
    <r>
      <rPr>
        <b/>
        <sz val="11"/>
        <color indexed="8"/>
        <rFont val="Calibri"/>
        <family val="2"/>
      </rPr>
      <t>Follow-up</t>
    </r>
    <r>
      <rPr>
        <sz val="11"/>
        <color theme="1"/>
        <rFont val="Calibri"/>
        <family val="2"/>
        <scheme val="minor"/>
      </rPr>
      <t>. Refer to Item 2.58 of MIL. If administrator did not sign Oath (Form 86) before a court official, prepare and send Letter 20 to administrator, together with the original and one copy of Oath (Form 86).</t>
    </r>
  </si>
  <si>
    <t>37.</t>
  </si>
  <si>
    <t>Original copy of Oath (Form 86) if administrator will sign oath in court.</t>
  </si>
  <si>
    <t>Original copy of Order Authorizing Letters of Administration (Form 76).</t>
  </si>
  <si>
    <t>Certified copy of D's death certificate if required by local practice.</t>
  </si>
  <si>
    <t>Original copy of Proof of Death and Other Facts (Form 75) for person who will testify as to death, etc.</t>
  </si>
  <si>
    <t>36.</t>
  </si>
  <si>
    <t>Prepare Order Authorizing Letters of Administration (Form 76) and place in file folder entitled "Court Proceedings."</t>
  </si>
  <si>
    <t>Prepare Proof of Death and Other Facts (Form 75) and place in file folder entitled "Court Proceedings."</t>
  </si>
  <si>
    <r>
      <t xml:space="preserve">Determine if proposed </t>
    </r>
    <r>
      <rPr>
        <b/>
        <sz val="11"/>
        <color indexed="8"/>
        <rFont val="Calibri"/>
        <family val="2"/>
      </rPr>
      <t>administrator</t>
    </r>
    <r>
      <rPr>
        <sz val="11"/>
        <color theme="1"/>
        <rFont val="Calibri"/>
        <family val="2"/>
        <scheme val="minor"/>
      </rPr>
      <t xml:space="preserve"> is a </t>
    </r>
    <r>
      <rPr>
        <b/>
        <sz val="11"/>
        <color indexed="8"/>
        <rFont val="Calibri"/>
        <family val="2"/>
      </rPr>
      <t>nonresident</t>
    </r>
    <r>
      <rPr>
        <sz val="11"/>
        <color theme="1"/>
        <rFont val="Calibri"/>
        <family val="2"/>
        <scheme val="minor"/>
      </rPr>
      <t xml:space="preserve"> of Texas. If so, do the following:</t>
    </r>
  </si>
  <si>
    <t>Prepare Waiver and Renunciation of Right to Letters of Administration (Form 74) for those preferentially entitled to serve as administrator who do not wish to serve and arrange for proper signature before a notary.</t>
  </si>
  <si>
    <t>See Special Instruction 69—Regular Dependent Administration (RDA).</t>
  </si>
  <si>
    <r>
      <t xml:space="preserve">If </t>
    </r>
    <r>
      <rPr>
        <b/>
        <sz val="11"/>
        <color indexed="8"/>
        <rFont val="Calibri"/>
        <family val="2"/>
      </rPr>
      <t>regular dependent administration (RDA)</t>
    </r>
    <r>
      <rPr>
        <sz val="11"/>
        <color theme="1"/>
        <rFont val="Calibri"/>
        <family val="2"/>
        <scheme val="minor"/>
      </rPr>
      <t xml:space="preserve"> is not the proper probate procedure, mark Items 35 through 37 of this Checkplan as not applicable and go to Item 38. If RDA is the proper probate procedure, go to Items 38 through 45, indicate that they are not applicable, and return here to do the following:</t>
    </r>
  </si>
  <si>
    <t>35.</t>
  </si>
  <si>
    <t>REGULAR DEPENDENT ADMINISTRATION (RDA)</t>
  </si>
  <si>
    <t>Determine whether executor or administrator will sign the Affidavit of Notice of Probate (Form 101) or if attorney will sign the Certificate of Notice of Probate (Form 102).</t>
  </si>
  <si>
    <t>When all Oaths (Form 18 or Form 19) are signed and returned, file all oaths with clerk of court.</t>
  </si>
  <si>
    <t>40.</t>
  </si>
  <si>
    <t xml:space="preserve">Order two letters testamentary or letters of administration from clerk of court and, if you paid for them, charge to client's account. If ordering by mail, determine appropriate number of letters and correct charge, arrange for payment, charge to client's account, and prepare and send Letter 2 to clerk of court. When received, place in file folder entitled "Letters Testamentary or of Administration." </t>
  </si>
  <si>
    <t>Original copy of Order Admitting Will to Probate and Authorizing Independent Administration and Letters [Testamentary/of Independent Administration] (Form 111).</t>
  </si>
  <si>
    <t>Original copy of Proof of Death and Other Facts (Form 112) for person who will testify as to death, etc.</t>
  </si>
  <si>
    <t>39.</t>
  </si>
  <si>
    <t xml:space="preserve">u. </t>
  </si>
  <si>
    <t>Prepare Order Admitting Will to Probate and Authorizing Independent Administration and Letters [Testamentary/of Independent Administration] (Form 111) and place in file folder entitled "Court Proceedings."</t>
  </si>
  <si>
    <r>
      <t xml:space="preserve">Repeat procedures in this Item 38p for each </t>
    </r>
    <r>
      <rPr>
        <b/>
        <sz val="11"/>
        <color indexed="8"/>
        <rFont val="Calibri"/>
        <family val="2"/>
      </rPr>
      <t>holographic codicil</t>
    </r>
    <r>
      <rPr>
        <sz val="11"/>
        <color theme="1"/>
        <rFont val="Calibri"/>
        <family val="2"/>
        <scheme val="minor"/>
      </rPr>
      <t>.</t>
    </r>
  </si>
  <si>
    <r>
      <t xml:space="preserve">Repeat procedures in this Item 38o for each </t>
    </r>
    <r>
      <rPr>
        <b/>
        <sz val="11"/>
        <color indexed="8"/>
        <rFont val="Calibri"/>
        <family val="2"/>
      </rPr>
      <t>attested codicil</t>
    </r>
    <r>
      <rPr>
        <sz val="11"/>
        <color indexed="8"/>
        <rFont val="Calibri"/>
        <family val="2"/>
      </rPr>
      <t>, referring to Items 2.20 and 2.170 of MIL regarding witnesses</t>
    </r>
    <r>
      <rPr>
        <sz val="11"/>
        <color theme="1"/>
        <rFont val="Calibri"/>
        <family val="2"/>
        <scheme val="minor"/>
      </rPr>
      <t>.</t>
    </r>
  </si>
  <si>
    <t>If D's will is not self-proved or attested, but is holographic, skip to Item 38p of this Checkplan.</t>
  </si>
  <si>
    <t>If D's will is self-proved, skip to Item 38q of this Checkplan.</t>
  </si>
  <si>
    <t>Prepare Proof of Death and Other Facts (Form 112) and place in file folder entitled "Court Proceedings."</t>
  </si>
  <si>
    <t>Prepare and send Letter 18 to each nonresident executor or administrator, together with the original and one copy of Appointment of Resident Agent (Form 15 or Form 16).</t>
  </si>
  <si>
    <t>Prepare Appointment of Resident Agent (Form 15 for each nonresident individual executor or administrator and Form 16 for each nonresident corporate executor or administrator) and place in file folder entitled "Court Proceedings."</t>
  </si>
  <si>
    <r>
      <t xml:space="preserve">Determine if any proposed </t>
    </r>
    <r>
      <rPr>
        <b/>
        <sz val="11"/>
        <color indexed="8"/>
        <rFont val="Calibri"/>
        <family val="2"/>
      </rPr>
      <t>executor</t>
    </r>
    <r>
      <rPr>
        <sz val="11"/>
        <color theme="1"/>
        <rFont val="Calibri"/>
        <family val="2"/>
        <scheme val="minor"/>
      </rPr>
      <t xml:space="preserve"> or </t>
    </r>
    <r>
      <rPr>
        <b/>
        <sz val="11"/>
        <color indexed="8"/>
        <rFont val="Calibri"/>
        <family val="2"/>
      </rPr>
      <t>administrator</t>
    </r>
    <r>
      <rPr>
        <sz val="11"/>
        <color theme="1"/>
        <rFont val="Calibri"/>
        <family val="2"/>
        <scheme val="minor"/>
      </rPr>
      <t xml:space="preserve"> is a </t>
    </r>
    <r>
      <rPr>
        <b/>
        <sz val="11"/>
        <color indexed="8"/>
        <rFont val="Calibri"/>
        <family val="2"/>
      </rPr>
      <t>nonresident</t>
    </r>
    <r>
      <rPr>
        <sz val="11"/>
        <color theme="1"/>
        <rFont val="Calibri"/>
        <family val="2"/>
        <scheme val="minor"/>
      </rPr>
      <t xml:space="preserve"> of Texas. If so, do the following:</t>
    </r>
  </si>
  <si>
    <t>On receipt of all properly signed and sworn Distributee's Agreement to Independent Administration [and Power of Sale], with Waiver of Citation and Notice (Form 106), file with clerk of court.</t>
  </si>
  <si>
    <t>See Special Instruction 5—Qualification of and Priority Rights to Be Appointed Administrator or Executor to determine that applicant qualifies to serve as executor or administrator.</t>
  </si>
  <si>
    <t>See Special Instruction 88—Independent Administration by Agreement Where D Left a Will (TBA).</t>
  </si>
  <si>
    <r>
      <t xml:space="preserve">If </t>
    </r>
    <r>
      <rPr>
        <b/>
        <sz val="11"/>
        <color indexed="8"/>
        <rFont val="Calibri"/>
        <family val="2"/>
      </rPr>
      <t>independent administration by agreement where D left a will (TBA)</t>
    </r>
    <r>
      <rPr>
        <sz val="11"/>
        <color theme="1"/>
        <rFont val="Calibri"/>
        <family val="2"/>
        <scheme val="minor"/>
      </rPr>
      <t xml:space="preserve"> is not the proper probate procedure, mark Items 38 through 40 of this Checkplan as not applicable and go to Item 41. If TBA is the proper probate procedure, go to Items 41 through 45 and indicate that they are not applicable, and return here to do the following:</t>
    </r>
  </si>
  <si>
    <t>38.</t>
  </si>
  <si>
    <t>INDEPENDENT ADMINISTRATION BY AGREEMENT
WHERE D LEFT A WILL (TBA)</t>
  </si>
  <si>
    <t>Prepare and send Letter 109 to administrator to advise of nature and extent of the duties of office and actions that will follow.</t>
  </si>
  <si>
    <t>When signed Oath (Form 86) is returned, file oath with clerk of court.</t>
  </si>
  <si>
    <t>43.</t>
  </si>
  <si>
    <t>Original copy of Order Authorizing Independent Administration and Letters of Independent Administration (Form 109).</t>
  </si>
  <si>
    <t>42.</t>
  </si>
  <si>
    <t>Prepare Order Authorizing Independent Administration and Letters of Independent Administration (Form 109) and place in file folder entitled "Court Proceedings."</t>
  </si>
  <si>
    <t>On receipt of all properly signed and sworn Distributee's Agreement to Independent Administration and Power of Sale, with Waiver of Citation and Notice (Form 106), file with clerk of court.</t>
  </si>
  <si>
    <t>Prepare Distributee's Agreement to Independent Administration and Power of Sale, with Waiver of Citation and Notice (Form 106). Prepare and send Letter 48 to each distributee other than applicant, together with two copies of  Distributee's Agreement to Independent Administration and Power of Sale, with Waiver of Citation and Notice (Form 106). Enclose one copy of the Application for Independent Administration of Intestate Estate by Agreement and Letters of Independent Administration (Form 108).</t>
  </si>
  <si>
    <t>See Special Instruction 89—Independent Administration by Agreement Where There Is No Will (IBA).</t>
  </si>
  <si>
    <r>
      <t xml:space="preserve">If </t>
    </r>
    <r>
      <rPr>
        <b/>
        <sz val="11"/>
        <color indexed="8"/>
        <rFont val="Calibri"/>
        <family val="2"/>
      </rPr>
      <t>independent administration by agreement where there is no will (IBA)</t>
    </r>
    <r>
      <rPr>
        <sz val="11"/>
        <color theme="1"/>
        <rFont val="Calibri"/>
        <family val="2"/>
        <scheme val="minor"/>
      </rPr>
      <t xml:space="preserve"> is not the proper procedure, mark Items 41 through 43 of this Checkplan as not applicable and go to Item 44. If IBA is the proper probate procedure, go to Items 44 and 45, indicate that they are not applicable, and return here to do the following:</t>
    </r>
  </si>
  <si>
    <t>41.</t>
  </si>
  <si>
    <t>INDEPENDENT ADMINISTRATION BY AGREEMENT
WHERE THERE IS NO WILL (IBA)</t>
  </si>
  <si>
    <r>
      <t>Refer to Special Instruction 84</t>
    </r>
    <r>
      <rPr>
        <sz val="11"/>
        <color indexed="8"/>
        <rFont val="Calibri"/>
        <family val="2"/>
      </rPr>
      <t>—</t>
    </r>
    <r>
      <rPr>
        <sz val="11"/>
        <color theme="1"/>
        <rFont val="Calibri"/>
        <family val="2"/>
        <scheme val="minor"/>
      </rPr>
      <t>Execution of Documents regarding proper execution of documents by client.</t>
    </r>
  </si>
  <si>
    <t>(ii)</t>
  </si>
  <si>
    <t>By the date shown in Item 32 of SDL (ninety days after date foreign will and evidence of foreign probate recorded by clerk), do the following:</t>
  </si>
  <si>
    <t>By the date shown in Item 31 of SDL (sixty days after date foreign will and evidence of foreign probate recorded by clerk), do the following:</t>
  </si>
  <si>
    <r>
      <rPr>
        <b/>
        <sz val="11"/>
        <color indexed="8"/>
        <rFont val="Calibri"/>
        <family val="2"/>
      </rPr>
      <t>After hearing</t>
    </r>
    <r>
      <rPr>
        <sz val="11"/>
        <color theme="1"/>
        <rFont val="Calibri"/>
        <family val="2"/>
        <scheme val="minor"/>
      </rPr>
      <t>, refer to Item 2.58 of MIL. If any Oath (Form 18 or Form 19) has not been signed and filed, do the following:</t>
    </r>
  </si>
  <si>
    <t>Order two ancillary letters testamentary from clerk of court and, if you paid for them, charge to client's account. If ordering by mail, determine appropriate number of letters and correct charge, arrange for payment, charge to client's account, and prepare and send Letter 2 to clerk of court. When received, place in file folder entitled "Letters Testamentary."</t>
  </si>
  <si>
    <t>Original copy of Order Admitting Foreign Will to Ancillary Probate [, Authorizing Independent Administration,] and Authorizing Ancillary Letters Testamentary (Form 121).</t>
  </si>
  <si>
    <t>Original copy of Proof of Death and Other Facts (Form 120).</t>
  </si>
  <si>
    <r>
      <t xml:space="preserve">For </t>
    </r>
    <r>
      <rPr>
        <b/>
        <sz val="11"/>
        <color indexed="8"/>
        <rFont val="Calibri"/>
        <family val="2"/>
      </rPr>
      <t>hearing</t>
    </r>
    <r>
      <rPr>
        <sz val="11"/>
        <color theme="1"/>
        <rFont val="Calibri"/>
        <family val="2"/>
        <scheme val="minor"/>
      </rPr>
      <t xml:space="preserve"> itself, </t>
    </r>
    <r>
      <rPr>
        <b/>
        <sz val="11"/>
        <color indexed="8"/>
        <rFont val="Calibri"/>
        <family val="2"/>
      </rPr>
      <t>if required</t>
    </r>
    <r>
      <rPr>
        <sz val="11"/>
        <color theme="1"/>
        <rFont val="Calibri"/>
        <family val="2"/>
        <scheme val="minor"/>
      </rPr>
      <t>, do the following:</t>
    </r>
  </si>
  <si>
    <t>Prepare Proof of Death and Other Facts (Form 120) and place in file folder entitled "Court Proceedings."</t>
  </si>
  <si>
    <t>If a hearing will be required, this step should be addressed with Item 44h of this Checkplan.</t>
  </si>
  <si>
    <r>
      <t xml:space="preserve">Determine if </t>
    </r>
    <r>
      <rPr>
        <b/>
        <sz val="11"/>
        <color indexed="8"/>
        <rFont val="Calibri"/>
        <family val="2"/>
      </rPr>
      <t>bond</t>
    </r>
    <r>
      <rPr>
        <sz val="11"/>
        <color theme="1"/>
        <rFont val="Calibri"/>
        <family val="2"/>
        <scheme val="minor"/>
      </rPr>
      <t xml:space="preserve"> will be required and, if so, do the following (see Special Instruction 46</t>
    </r>
    <r>
      <rPr>
        <sz val="11"/>
        <color indexed="8"/>
        <rFont val="Calibri"/>
        <family val="2"/>
      </rPr>
      <t>—</t>
    </r>
    <r>
      <rPr>
        <sz val="11"/>
        <color theme="1"/>
        <rFont val="Calibri"/>
        <family val="2"/>
        <scheme val="minor"/>
      </rPr>
      <t>Bond):</t>
    </r>
  </si>
  <si>
    <t>If a hearing will be required, place Order Admitting Foreign Will to Ancillary Probate [, Authorizing Independent Administration,] and Authorizing Ancillary Letters Testamentary (Form 121) in file folder entitled "Court Proceedings."</t>
  </si>
  <si>
    <t>If no hearing will be required, place Order Admitting Foreign Will to Ancillary Probate [, Authorizing Independent Administration,] and Authorizing Ancillary Letters Testamentary (Form 121) with clerk of court.</t>
  </si>
  <si>
    <t>Prepare Order Admitting Foreign Will to Ancillary Probate [, Authorizing Independent Administration,] and Authorizing Ancillary Letters Testamentary (Form 121).</t>
  </si>
  <si>
    <t>When all signed Appointment of Resident Agent (Form 15 or Form 16) forms are returned, file all appointments with clerk of court.</t>
  </si>
  <si>
    <t>If a hearing will be required, place the Oaths (Form 18 or Form 19) in file folder entitled "Court Proceedings."</t>
  </si>
  <si>
    <t>Send Letter 20 to each executor, together with the original and one copy of Oath (Form 18 or Form 19).</t>
  </si>
  <si>
    <t>If no hearing will be required, do the following:</t>
  </si>
  <si>
    <t>Prepare Oath (Form 18 for individual executor or Form 19 for corporate executor) for each executor.</t>
  </si>
  <si>
    <t>Complete Items 44c through 44f and Item 44j of this Checkplan in every case. If a hearing is required, also complete Items 44g through 44i.</t>
  </si>
  <si>
    <t>Determine whether court will require a hearing.</t>
  </si>
  <si>
    <t>On receipt of all properly signed and sworn Distributee's Agreement to Ancillary Independent Administration [and Power of Sale], with Waiver of Citation and Notice (Form 119), file with clerk of court.</t>
  </si>
  <si>
    <t>Prepare Distributee's Agreement to Ancillary Independent Administration [and Power of Sale], with Waiver of Citation and Notice (Form 119). Prepare and send Letter 48 to each distributee other than applicant, together with two copies of Distributee's Agreement to Ancillary Independent Administration [and Power of Sale], with Waiver of Citation and Notice (Form 119). Enclose one copy of the Application for Ancillary Probate of Foreign Will and Issuance of Ancillary Letters Testamentary (Form 118).</t>
  </si>
  <si>
    <t>If independent administration by agreement is sought, do the following:</t>
  </si>
  <si>
    <t>Determine from clerk when will and order admitting it to probate in foreign jurisdiction were recorded pursuant to Estates Code, Section 501.004, and complete Items 17B, 31, and 32 of SDL.</t>
  </si>
  <si>
    <t>Send Letter 112 to the court that previously probated the will to obtain properly authenticated copy of will, order admitting it to probate, and letters issued in foreign jurisdiction.</t>
  </si>
  <si>
    <r>
      <t>See Special Instruction 91</t>
    </r>
    <r>
      <rPr>
        <sz val="11"/>
        <color indexed="8"/>
        <rFont val="Calibri"/>
        <family val="2"/>
      </rPr>
      <t>—</t>
    </r>
    <r>
      <rPr>
        <sz val="11"/>
        <color theme="1"/>
        <rFont val="Calibri"/>
        <family val="2"/>
        <scheme val="minor"/>
      </rPr>
      <t>Ancillary Probate (AP) or Recording (RW) of Wills Previously Probated Elsewhere and do the following:</t>
    </r>
  </si>
  <si>
    <r>
      <t xml:space="preserve">If </t>
    </r>
    <r>
      <rPr>
        <b/>
        <sz val="11"/>
        <color indexed="8"/>
        <rFont val="Calibri"/>
        <family val="2"/>
      </rPr>
      <t>ancillary probate of a will previously probated elsewhere (AP)</t>
    </r>
    <r>
      <rPr>
        <sz val="11"/>
        <color indexed="8"/>
        <rFont val="Calibri"/>
        <family val="2"/>
      </rPr>
      <t xml:space="preserve"> is not the proper procedure, mark this Item 44 as not applicable and go to Item 45. If AP is the proper procedure, go to Item 45, indicate that it is not applicable, and return here to do the following:</t>
    </r>
  </si>
  <si>
    <t>44.</t>
  </si>
  <si>
    <t>ANCILLARY PROBATE OF WILL PREVIOUSLY PROBATED ELSEWHERE (AP)</t>
  </si>
  <si>
    <t>(Reserved)</t>
  </si>
  <si>
    <t>Review engagement agreement for scope of agreed services and see appropriate items in this Checkplan, such as Item 82, Real Estate.</t>
  </si>
  <si>
    <t>Prepare and send Letter 113 to county clerk to record these documents in the deed records of each Texas county in which D owned real estate, mineral interests, or royalty interests. When the documents have been recorded in one county and have been returned, repeat this procedure until the documents have been recorded in all counties.</t>
  </si>
  <si>
    <t>When the foregoing documents are received, determine amount of recording charges, arrange for payment, charge to client's account, and enter amount as Item 25.08 of MIL.</t>
  </si>
  <si>
    <t>Send Letter 112 to the court that previously probated the will to obtain properly authenticated copy of will and order admitting it to probate.</t>
  </si>
  <si>
    <r>
      <t>See Special Instruction 91</t>
    </r>
    <r>
      <rPr>
        <sz val="11"/>
        <color indexed="8"/>
        <rFont val="Calibri"/>
        <family val="2"/>
      </rPr>
      <t>—</t>
    </r>
    <r>
      <rPr>
        <sz val="11"/>
        <color theme="1"/>
        <rFont val="Calibri"/>
        <family val="2"/>
        <scheme val="minor"/>
      </rPr>
      <t>Ancillary Probate (AP) or Recording (RW) of Wills Previously Probated Elsewhere.</t>
    </r>
  </si>
  <si>
    <r>
      <t xml:space="preserve">If </t>
    </r>
    <r>
      <rPr>
        <b/>
        <sz val="11"/>
        <color indexed="8"/>
        <rFont val="Calibri"/>
        <family val="2"/>
      </rPr>
      <t>recording of a will previously probated elsewhere (RW)</t>
    </r>
    <r>
      <rPr>
        <sz val="11"/>
        <color theme="1"/>
        <rFont val="Calibri"/>
        <family val="2"/>
        <scheme val="minor"/>
      </rPr>
      <t xml:space="preserve"> is the proper procedure, do the following:</t>
    </r>
  </si>
  <si>
    <t>45.</t>
  </si>
  <si>
    <t>RECORDING OF WILL PREVIOUSLY PROBATED ELSEWHERE (RW)</t>
  </si>
  <si>
    <r>
      <t>51.</t>
    </r>
    <r>
      <rPr>
        <sz val="11"/>
        <color indexed="8"/>
        <rFont val="Calibri"/>
        <family val="2"/>
      </rPr>
      <t>–53.</t>
    </r>
  </si>
  <si>
    <t>When signed copy of Letter 131 is received from personal representative, forward it to custodian with required enclosures.</t>
  </si>
  <si>
    <t>Prepare Letter 131 and arrange for signature by personal representative. If mailing, prepare and send Letter 24 to personal representative, together with two copies of Letter 131 for each custodian.</t>
  </si>
  <si>
    <r>
      <t xml:space="preserve">If </t>
    </r>
    <r>
      <rPr>
        <b/>
        <sz val="11"/>
        <color indexed="8"/>
        <rFont val="Calibri"/>
        <family val="2"/>
      </rPr>
      <t>termination</t>
    </r>
    <r>
      <rPr>
        <sz val="11"/>
        <color theme="1"/>
        <rFont val="Calibri"/>
        <family val="2"/>
        <scheme val="minor"/>
      </rPr>
      <t xml:space="preserve"> of D's account through TRUFADAA is desired, do the following for each such account:</t>
    </r>
  </si>
  <si>
    <r>
      <t xml:space="preserve">If disclosure of a </t>
    </r>
    <r>
      <rPr>
        <b/>
        <sz val="11"/>
        <color indexed="8"/>
        <rFont val="Calibri"/>
        <family val="2"/>
      </rPr>
      <t xml:space="preserve">catalog </t>
    </r>
    <r>
      <rPr>
        <sz val="11"/>
        <color theme="1"/>
        <rFont val="Calibri"/>
        <family val="2"/>
        <scheme val="minor"/>
      </rPr>
      <t>of D's electronic communications through TRUFADAA is desired, determine whether D prohibited disclosure in an online tool or in D's will. If D did not prohibit disclosure, do the following for each such account:</t>
    </r>
  </si>
  <si>
    <t>If D did not consent to disclosure, a court order must be obtained. That procedure is beyond the scope of this System.</t>
  </si>
  <si>
    <r>
      <t xml:space="preserve">If disclosure of the </t>
    </r>
    <r>
      <rPr>
        <b/>
        <sz val="11"/>
        <color indexed="8"/>
        <rFont val="Calibri"/>
        <family val="2"/>
      </rPr>
      <t>conten</t>
    </r>
    <r>
      <rPr>
        <sz val="11"/>
        <color theme="1"/>
        <rFont val="Calibri"/>
        <family val="2"/>
        <scheme val="minor"/>
      </rPr>
      <t>t of an electronic communication through TRUFADAA is desired, determine whether D consented to disclosure through an online tool or in D's will. If so, do the following for each such account:</t>
    </r>
  </si>
  <si>
    <r>
      <t>See Special Instruction 83</t>
    </r>
    <r>
      <rPr>
        <sz val="11"/>
        <color indexed="8"/>
        <rFont val="Calibri"/>
        <family val="2"/>
      </rPr>
      <t>—</t>
    </r>
    <r>
      <rPr>
        <sz val="11"/>
        <color theme="1"/>
        <rFont val="Calibri"/>
        <family val="2"/>
        <scheme val="minor"/>
      </rPr>
      <t>Digital Assets, and take appropriate action.</t>
    </r>
  </si>
  <si>
    <r>
      <t xml:space="preserve">If D had </t>
    </r>
    <r>
      <rPr>
        <b/>
        <sz val="11"/>
        <color indexed="8"/>
        <rFont val="Calibri"/>
        <family val="2"/>
      </rPr>
      <t>digital assets</t>
    </r>
    <r>
      <rPr>
        <sz val="11"/>
        <color theme="1"/>
        <rFont val="Calibri"/>
        <family val="2"/>
        <scheme val="minor"/>
      </rPr>
      <t>, do the following:</t>
    </r>
  </si>
  <si>
    <t>50.</t>
  </si>
  <si>
    <t>DIGITAL ASSETS</t>
  </si>
  <si>
    <t>If TBA, return to Item 38o of this Checkplan.</t>
  </si>
  <si>
    <t>If AWA, return to Item 32m of this Checkplan.</t>
  </si>
  <si>
    <t>If ADE, return to Item 29m of this Checkplan.</t>
  </si>
  <si>
    <t>If MT, return to Item 22k of this Checkplan.</t>
  </si>
  <si>
    <r>
      <t>If IA, return to Item 19</t>
    </r>
    <r>
      <rPr>
        <i/>
        <sz val="11"/>
        <color indexed="8"/>
        <rFont val="Calibri"/>
        <family val="2"/>
      </rPr>
      <t>l</t>
    </r>
    <r>
      <rPr>
        <sz val="11"/>
        <color theme="1"/>
        <rFont val="Calibri"/>
        <family val="2"/>
        <scheme val="minor"/>
      </rPr>
      <t xml:space="preserve"> of this Checkplan.</t>
    </r>
  </si>
  <si>
    <t>Ensure that deposition envelope and its contents are received by clerk.</t>
  </si>
  <si>
    <t>When received, attach return receipt to file copy of Letter 16.</t>
  </si>
  <si>
    <t>Attach mailing receipt to file copy of Letter 16.</t>
  </si>
  <si>
    <t>Provide witness with all items listed in Item 54i of this Checkplan. If mailing, send Letter 16 to witness to forward those documents by certified or registered mail.</t>
  </si>
  <si>
    <t>Instruction sample of deposition envelope that you prepared</t>
  </si>
  <si>
    <t>Deposition envelope</t>
  </si>
  <si>
    <t>Original copy of Interrogatories and Answers of Witness to Interrogatories (Form 10, Form 140, or Form 142)</t>
  </si>
  <si>
    <t>Certified copy of D's purported will</t>
  </si>
  <si>
    <t>Assemble the following items to send to witness:</t>
  </si>
  <si>
    <t>Contact the witness to discuss the procedure that will be expected and have the witness arrange for a notary.</t>
  </si>
  <si>
    <t>Some courts prefer tamper-evident envelopes for transmitting interrogatories. Contact the clerk for specific requirements.</t>
  </si>
  <si>
    <t>If you cannot locate a deposition envelope, copy the details from FF 3 on a large envelope. Complete all the information except the two signature lines reserved for the officer/notary.</t>
  </si>
  <si>
    <t>Make a photocopy of the completed deposition envelope to send to witness as an instruction sample. Use colored pen to complete the instruction copy of the envelope as shown in the Instruction Sample (FF 4).</t>
  </si>
  <si>
    <t>Complete all information on the Deposition Envelope (FF 3).</t>
  </si>
  <si>
    <t>Obtain a deposition envelope and do the following:</t>
  </si>
  <si>
    <t>When you have received the certified copy of D's purported will, send copies of Notice of Intent to Take Deposition on Written Questions (Form 13) to applicant.</t>
  </si>
  <si>
    <t>Determine charge for certified copy, arrange for payment, and charge to client's account.</t>
  </si>
  <si>
    <t>Order a certified copy of D's purported will (the one you recently filed) from clerk of court.</t>
  </si>
  <si>
    <t>File Notice of Intent to Take Deposition on Written Questions (Form 13) with clerk of court. If there is no opposing party or attorney of record on whom to serve notice and copies of interrogatories, request citation by posting, pay the required fee, and charge to client's account.</t>
  </si>
  <si>
    <t>Determine amount of filing fee for Notice of Intent to Take Deposition on Written Questions (Form 13), arrange for payment, and charge to client's account.</t>
  </si>
  <si>
    <t>When you are satisfied that the witness can testify properly, do the following:</t>
  </si>
  <si>
    <t>Prepare and send Letter 15 to the witness to forward copies of D's will and the Interrogatories and Answers of Witness to Interrogatories (Form 10, Form 140, or Form 142), to be certain that the witness can testify properly.</t>
  </si>
  <si>
    <t>Prepare Interrogatories and Answers of Witness to Interrogatories (Form 10 for subscribing witness, Form 140 for witness to signature, or Form 142 for witness for holographic will) and place in file folder entitled "Court Proceedings."</t>
  </si>
  <si>
    <t>Prepare Notice of Intent to Take Deposition on Written Questions (Form 13), make and attach a copy of the Direct Interrogatories to Be Propounded to Subscribing Witness (Form 9) or Direct Interrogatories to Be Propounded to Witness (Form 139 or Form 141) to each copy of the Notice of Intent to Take Deposition on Written Questions (Form 13), and place in file folder entitled "Court Proceedings."</t>
  </si>
  <si>
    <t>For a subscribing witness, prepare Direct Interrogatories to Be Propounded to Subscribing Witness (Form 9). For a witness testifying to the signature of D or that of a subscribing witness, prepare Direct Interrogatories to Be Propounded to Witness (Form 139). For a witness testifying to the handwriting and signature of D to prove a holographic will, prepare Direct Interrogatories to Be Propounded to Witness (Form 141). Place in file folder entitled "Court Proceedings."</t>
  </si>
  <si>
    <t>If the witness will not be available to testify in court, determine an alternate method of proving D's will. If proving D's will by written interrogatories, do the following after D's original will has been filed with clerk of court:</t>
  </si>
  <si>
    <t>54.</t>
  </si>
  <si>
    <t>ALTERNATE METHOD OF PROVING D'S WILL</t>
  </si>
  <si>
    <t>When Proof of Service of Notice on Secured Claimants (Form 21) has been properly signed, file with clerk of court.</t>
  </si>
  <si>
    <r>
      <t xml:space="preserve">This proof </t>
    </r>
    <r>
      <rPr>
        <i/>
        <sz val="11"/>
        <color indexed="8"/>
        <rFont val="Calibri"/>
        <family val="2"/>
      </rPr>
      <t>must</t>
    </r>
    <r>
      <rPr>
        <sz val="11"/>
        <color theme="1"/>
        <rFont val="Calibri"/>
        <family val="2"/>
        <scheme val="minor"/>
      </rPr>
      <t xml:space="preserve"> be prepared for the signature of and actually be signed by executor or administrator.</t>
    </r>
  </si>
  <si>
    <t>Arrange for signature by an executor or administrator. If mailing, prepare and send Letter 24 to executor or administrator, together with two copies of each Letter 33.</t>
  </si>
  <si>
    <t>This letter must be prepared for the signature of and actually be signed by an executor or administrator.</t>
  </si>
  <si>
    <t>Refer to Items 7.25, 17.37, and 21.05 of MIL and prepare Letter 33 for each creditor shown to be holding a lien on real estate, vehicles, or other estate assets.</t>
  </si>
  <si>
    <r>
      <rPr>
        <b/>
        <sz val="11"/>
        <color indexed="8"/>
        <rFont val="Calibri"/>
        <family val="2"/>
      </rPr>
      <t>Secured creditors</t>
    </r>
    <r>
      <rPr>
        <sz val="11"/>
        <color theme="1"/>
        <rFont val="Calibri"/>
        <family val="2"/>
        <scheme val="minor"/>
      </rPr>
      <t>. By the date shown in Item 7.35 of MIL and Item 43 of SDL (two months after clerk issues letters testamentary or of administration), do the following:</t>
    </r>
  </si>
  <si>
    <t>56.</t>
  </si>
  <si>
    <t>If claim is presented before date shown in Item 76c of SDL, refer to procedures starting at Item 67h of this Checkplan and take appropriate action.</t>
  </si>
  <si>
    <t>For each unsecured creditor with a claim for money who fails to present a claim within the 120-day period shown in Item 76c of SDL, complete Item 21.15 of MIL, prepare and send Letter 100 to advise executor or administrator not to pay any portion of the claim, and change Class on Worksheet 13 to "Barred."</t>
  </si>
  <si>
    <t>Arrange for signature by an executor or administrator. If mailing, prepare and send Letter 24 to executor or administrator, together with two copies of Letter 99 for each creditor.</t>
  </si>
  <si>
    <t>Refer to Section 21.0 of MIL, prepare Letter 99 for each such creditor, and complete Worksheet 13 for each such creditor.</t>
  </si>
  <si>
    <t>Determine whether to give permissive notice to bar or force filing of claims by unsecured creditors having claims for money. If so, do the following for each such creditor at any time before estate is closed.</t>
  </si>
  <si>
    <t>When Notice to Creditors and Publisher's Affidavit (Form 20) has been published and returned, file with clerk of court.</t>
  </si>
  <si>
    <t>Prepare and send Letter 32 to newspaper, together with the original and a copy of the Notice to Creditors and Publisher's Affidavit (Form 20) and payment of charges for publication.</t>
  </si>
  <si>
    <t>Select newspaper in which to publish notice, determine charge for publication, arrange for payment, charge to client's account, and enter amount as Item 25.07 of MIL.</t>
  </si>
  <si>
    <t>Prepare Notice to Creditors and Publisher's Affidavit (Form 20).</t>
  </si>
  <si>
    <t>See Special Instruction 54—Claims of Creditors.</t>
  </si>
  <si>
    <t>By the date shown in Item 42 of SDL (one month after clerk issues letters testamentary or of administration), do the following:</t>
  </si>
  <si>
    <r>
      <t xml:space="preserve">Dealing with </t>
    </r>
    <r>
      <rPr>
        <b/>
        <sz val="11"/>
        <color indexed="8"/>
        <rFont val="Calibri"/>
        <family val="2"/>
      </rPr>
      <t>general and unsecured creditors</t>
    </r>
    <r>
      <rPr>
        <sz val="11"/>
        <color theme="1"/>
        <rFont val="Calibri"/>
        <family val="2"/>
        <scheme val="minor"/>
      </rPr>
      <t>.</t>
    </r>
  </si>
  <si>
    <t>55.</t>
  </si>
  <si>
    <t>Items 55 through 61 of this Checkplan do not apply to MT, SE, PDH, or RW proceedings.</t>
  </si>
  <si>
    <t>NOTICES TO CREDITORS</t>
  </si>
  <si>
    <t>If using this power of attorney for purposes other than estate tax return, prepare and send Letter 97 to IRS, together with completed IRS Form 2848, Power of Attorney and Declaration of Relationship (FF 10). Otherwise, place signed copy in file folder entitled "Federal Estate Tax."</t>
  </si>
  <si>
    <t>Arrange to have IRS Form 2848, Power of Attorney and Declaration of Relationship (FF 10), signed by an executor, administrator, or other proper person. If mailing, prepare and send Letter 24 to such person(s), together with completed IRS Form 2848, Power of Attorney and Declaration of Relationship (FF 10).</t>
  </si>
  <si>
    <t>Prepare IRS Form 2848, Power of Attorney and Declaration of Relationship (FF 10).</t>
  </si>
  <si>
    <r>
      <t xml:space="preserve">To authorize IRS to </t>
    </r>
    <r>
      <rPr>
        <b/>
        <sz val="11"/>
        <color indexed="8"/>
        <rFont val="Calibri"/>
        <family val="2"/>
      </rPr>
      <t>deal directly with attorney</t>
    </r>
    <r>
      <rPr>
        <sz val="11"/>
        <color theme="1"/>
        <rFont val="Calibri"/>
        <family val="2"/>
        <scheme val="minor"/>
      </rPr>
      <t>, do the following:</t>
    </r>
  </si>
  <si>
    <t>Prepare and send Letter 31 to IRS, together with completed IRS Form 8822, Change of Address (FF 13).</t>
  </si>
  <si>
    <t>Arrange to have IRS Form 8822, Change of Address (FF 13) signed by an executor or administrator. If mailing, prepare and send Letter 24 to executor or administrator, together with completed IRS Form 8822, Change of Address (FF 13).</t>
  </si>
  <si>
    <t>Complete IRS Form 8822, Change of Address (FF 13).</t>
  </si>
  <si>
    <r>
      <t xml:space="preserve">Determine if appropriate to </t>
    </r>
    <r>
      <rPr>
        <b/>
        <sz val="11"/>
        <color indexed="8"/>
        <rFont val="Calibri"/>
        <family val="2"/>
      </rPr>
      <t>change D's address</t>
    </r>
    <r>
      <rPr>
        <sz val="11"/>
        <color theme="1"/>
        <rFont val="Calibri"/>
        <family val="2"/>
        <scheme val="minor"/>
      </rPr>
      <t xml:space="preserve"> with IRS and, if so, do the following:</t>
    </r>
  </si>
  <si>
    <t>Prepare and send Letter 26 to IRS, together with completed IRS Form 56, Notice Concerning Fiduciary Relationship (FF 7), and a copy of letters testamentary or letters of administration.</t>
  </si>
  <si>
    <t>Arrange to have IRS Form 56, Notice Concerning Fiduciary Relationship (FF 7), signed by an executor or administrator. If mailing, prepare and send Letter 24 to executor or administrator, together with completed IRS Form 56, Notice Concerning Fiduciary Relationship (FF 7).</t>
  </si>
  <si>
    <t>Complete IRS Form 56, Notice Concerning Fiduciary Relationship (FF 7).</t>
  </si>
  <si>
    <r>
      <t xml:space="preserve">Give IRS </t>
    </r>
    <r>
      <rPr>
        <b/>
        <sz val="11"/>
        <color indexed="8"/>
        <rFont val="Calibri"/>
        <family val="2"/>
      </rPr>
      <t>notice of fiduciary relationship</t>
    </r>
    <r>
      <rPr>
        <sz val="11"/>
        <color theme="1"/>
        <rFont val="Calibri"/>
        <family val="2"/>
        <scheme val="minor"/>
      </rPr>
      <t>.</t>
    </r>
  </si>
  <si>
    <r>
      <t xml:space="preserve">Provide appropriate </t>
    </r>
    <r>
      <rPr>
        <b/>
        <sz val="11"/>
        <color indexed="8"/>
        <rFont val="Calibri"/>
        <family val="2"/>
      </rPr>
      <t>IRS</t>
    </r>
    <r>
      <rPr>
        <sz val="11"/>
        <color theme="1"/>
        <rFont val="Calibri"/>
        <family val="2"/>
        <scheme val="minor"/>
      </rPr>
      <t xml:space="preserve"> notices.</t>
    </r>
  </si>
  <si>
    <t>61.</t>
  </si>
  <si>
    <r>
      <t xml:space="preserve">See Special Instruction 19—Fiscal Years, select </t>
    </r>
    <r>
      <rPr>
        <b/>
        <sz val="11"/>
        <color indexed="8"/>
        <rFont val="Calibri"/>
        <family val="2"/>
      </rPr>
      <t>fiscal year</t>
    </r>
    <r>
      <rPr>
        <sz val="11"/>
        <color theme="1"/>
        <rFont val="Calibri"/>
        <family val="2"/>
        <scheme val="minor"/>
      </rPr>
      <t xml:space="preserve"> for estate, and enter ending date as Item 26.14 of MIL. Complete all parts of Items 54 and 55 of SDL.</t>
    </r>
  </si>
  <si>
    <t>60.</t>
  </si>
  <si>
    <r>
      <t xml:space="preserve">Establish </t>
    </r>
    <r>
      <rPr>
        <b/>
        <sz val="11"/>
        <color indexed="8"/>
        <rFont val="Calibri"/>
        <family val="2"/>
      </rPr>
      <t>accounting system</t>
    </r>
    <r>
      <rPr>
        <sz val="11"/>
        <color theme="1"/>
        <rFont val="Calibri"/>
        <family val="2"/>
        <scheme val="minor"/>
      </rPr>
      <t xml:space="preserve"> for estate and determine whether to use cash or accrual method. </t>
    </r>
  </si>
  <si>
    <t>59.</t>
  </si>
  <si>
    <t>Evaluate cash requirements and arrange for funds necessary to pay debts, taxes, and expenses of administration (see Worksheet 10).</t>
  </si>
  <si>
    <t>Have account styled "Estate of (Item 6.02 of MIL), Deceased."</t>
  </si>
  <si>
    <t>Furnish bank with employer identification number (EIN) for estate, letters testamentary or letters of administration, and signed signature cards.</t>
  </si>
  <si>
    <t>Obtain and complete appropriate signature cards and have them signed by all executors or the administrator.</t>
  </si>
  <si>
    <r>
      <t xml:space="preserve">Consider establishing </t>
    </r>
    <r>
      <rPr>
        <b/>
        <sz val="11"/>
        <color indexed="8"/>
        <rFont val="Calibri"/>
        <family val="2"/>
      </rPr>
      <t>savings account</t>
    </r>
    <r>
      <rPr>
        <sz val="11"/>
        <color theme="1"/>
        <rFont val="Calibri"/>
        <family val="2"/>
        <scheme val="minor"/>
      </rPr>
      <t xml:space="preserve"> for estate.</t>
    </r>
  </si>
  <si>
    <t>Plan for investment of estate funds during administration.</t>
  </si>
  <si>
    <t>Make initial deposit, including D's cash on hand, traveler's checks, and checks undeposited at D's death.</t>
  </si>
  <si>
    <t>If the executor or administrator is an individual, particularly one with no business experience, the attorney should consider retaining custody of the estate checkbook and having all bank statements sent to the attorney's office.</t>
  </si>
  <si>
    <t>When you have the account number, order rubber stamp "For Deposit Only to the Estate of (Item 6.02 of MIL), Deceased, Account Number (Item 11.11 of MIL)." Determine price, arrange for payment, and charge to client's account.</t>
  </si>
  <si>
    <t>Order printed checks and deposit slips.</t>
  </si>
  <si>
    <t>Obtain and complete appropriate signature cards and have them signed by all executors or administrators.</t>
  </si>
  <si>
    <t>It is not appropriate to establish bank account(s) in MT, SE, or PDH proceedings.</t>
  </si>
  <si>
    <r>
      <t xml:space="preserve">Establish </t>
    </r>
    <r>
      <rPr>
        <b/>
        <sz val="11"/>
        <color indexed="8"/>
        <rFont val="Calibri"/>
        <family val="2"/>
      </rPr>
      <t>bank account(s)</t>
    </r>
    <r>
      <rPr>
        <sz val="11"/>
        <color theme="1"/>
        <rFont val="Calibri"/>
        <family val="2"/>
        <scheme val="minor"/>
      </rPr>
      <t xml:space="preserve"> for estate.</t>
    </r>
  </si>
  <si>
    <t>58.</t>
  </si>
  <si>
    <t>When notified by IRS of employer identification number, enter as Item 26.13 of MIL and advise executor or administrator of the number.</t>
  </si>
  <si>
    <t>If mailing, prepare and send Letter 25 to IRS, together with completed IRS Form SS-4, Application for Employer Identification Number (FF 6).</t>
  </si>
  <si>
    <r>
      <t xml:space="preserve">It is possible to obtain this number if the executor or administrator is present by completing Form SS-4, Application for Employer Identification Number, through accessing the IRS website, </t>
    </r>
    <r>
      <rPr>
        <b/>
        <sz val="11"/>
        <color indexed="8"/>
        <rFont val="Calibri"/>
        <family val="2"/>
      </rPr>
      <t>IRS.gov</t>
    </r>
    <r>
      <rPr>
        <sz val="11"/>
        <color theme="1"/>
        <rFont val="Calibri"/>
        <family val="2"/>
        <scheme val="minor"/>
      </rPr>
      <t>.</t>
    </r>
  </si>
  <si>
    <t>Arrange to have IRS Form SS-4, Application for Employer Identification Number (FF 6), signed by an executor or administrator. If mailing, prepare and send Letter 24 to executor or administrator, together with completed IRS Form SS-4, Application for Employer Identification Number (FF 6).</t>
  </si>
  <si>
    <t>If estate is engaged in an active trade or business, Items 12 through 15 of IRS Form SS-4, Application for Employer Identification Number (FF 6), may require modification. This form must be prepared for the signature of and actually be signed by one executor or administrator.</t>
  </si>
  <si>
    <t>Complete IRS Form SS-4, Application for Employer Identification Number (FF 6).</t>
  </si>
  <si>
    <r>
      <t xml:space="preserve">Determine if estate will be a separate taxpayer or whether an estate bank or brokerage account is to be opened. If so, a separate </t>
    </r>
    <r>
      <rPr>
        <b/>
        <sz val="11"/>
        <color indexed="8"/>
        <rFont val="Calibri"/>
        <family val="2"/>
      </rPr>
      <t>employer identification number (EIN)</t>
    </r>
    <r>
      <rPr>
        <sz val="11"/>
        <color theme="1"/>
        <rFont val="Calibri"/>
        <family val="2"/>
        <scheme val="minor"/>
      </rPr>
      <t xml:space="preserve"> will be required. If client does not already have such a number, it may be obtained as follows:</t>
    </r>
  </si>
  <si>
    <t>57.</t>
  </si>
  <si>
    <t>ESTATE BANK ACCOUNT AND ACCOUNTING SYSTEM</t>
  </si>
  <si>
    <t>If MT, SE, or PDH, distribute refunds to appropriate heirs and beneficiaries.</t>
  </si>
  <si>
    <t>If IA, TBA, IBA, ADE, AWA, RDA, AP, or TDA, deposit refunds into estate account.</t>
  </si>
  <si>
    <t>On termination of lease, obtain refunds of prepaid rent and security deposits. If refunds are received, list amounts as accounts receivable in Section 12.0 of MIL.</t>
  </si>
  <si>
    <t>Contact D's insurance agent to obtain vacancy endorsement. When received, place in file folder entitled "Other Insurance." Consider naming executor or administrator as additional insured.</t>
  </si>
  <si>
    <t>Be sure that executor, administrator, or client knows name and address of person to whom rent must be paid and amount thereof.</t>
  </si>
  <si>
    <t>If IA, TBA, IBA, ADE, AWA, RDA, AP, or TDA, deposit refunds into estate checking account.</t>
  </si>
  <si>
    <t>Consider termination of utility service and obtain refunds of deposits. If refunds are received, list amounts as accounts receivable in Section 12.0 of MIL.</t>
  </si>
  <si>
    <t>Consider subleasing or assignment if permitted.</t>
  </si>
  <si>
    <t>Enter date of expiration as Item 56a of SDL.</t>
  </si>
  <si>
    <t>If lease cannot be terminated, do the following:</t>
  </si>
  <si>
    <t>Obtain copy of lease and review to see if lease can be terminated. Place in file folder entitled "Real Estate."</t>
  </si>
  <si>
    <r>
      <t xml:space="preserve">If D's place of </t>
    </r>
    <r>
      <rPr>
        <b/>
        <sz val="11"/>
        <color indexed="8"/>
        <rFont val="Calibri"/>
        <family val="2"/>
      </rPr>
      <t>residence</t>
    </r>
    <r>
      <rPr>
        <sz val="11"/>
        <color theme="1"/>
        <rFont val="Calibri"/>
        <family val="2"/>
        <scheme val="minor"/>
      </rPr>
      <t xml:space="preserve"> was </t>
    </r>
    <r>
      <rPr>
        <b/>
        <sz val="11"/>
        <color indexed="8"/>
        <rFont val="Calibri"/>
        <family val="2"/>
      </rPr>
      <t>leased</t>
    </r>
    <r>
      <rPr>
        <sz val="11"/>
        <color theme="1"/>
        <rFont val="Calibri"/>
        <family val="2"/>
        <scheme val="minor"/>
      </rPr>
      <t>, consider the following:</t>
    </r>
  </si>
  <si>
    <t>64.</t>
  </si>
  <si>
    <t>Arrange for night lighting.</t>
  </si>
  <si>
    <t>Arrange for yard care.</t>
  </si>
  <si>
    <t>Contact D's insurance agent to obtain vacancy endorsement. Consider naming executor or administrator as additional insured. When received, place in file folder entitled "Other Insurance."</t>
  </si>
  <si>
    <t>Arrange for storage or other disposition of D's personal effects.</t>
  </si>
  <si>
    <t>Other</t>
  </si>
  <si>
    <t>Exterminators</t>
  </si>
  <si>
    <t>Cable television</t>
  </si>
  <si>
    <t>Water</t>
  </si>
  <si>
    <t>Telephone</t>
  </si>
  <si>
    <t>Gas</t>
  </si>
  <si>
    <t>Electrical</t>
  </si>
  <si>
    <t>Terminate utility service and obtain refunds of deposits. If refunds are received, list amounts as accounts receivable in Section 12.0 of MIL.</t>
  </si>
  <si>
    <t>Change locks.</t>
  </si>
  <si>
    <t>Notify police department and neighbors that residence will be vacant.</t>
  </si>
  <si>
    <t>Clean out refrigerator and freezer and arrange for care of plants and pets.</t>
  </si>
  <si>
    <t>Terminate magazine subscriptions and all home deliveries, such as newspapers, milk, and propane, and obtain refunds. If refunds are received, list amounts as accounts receivable in Section 12.0 of MIL.</t>
  </si>
  <si>
    <t>Arrange for D's mail to be forwarded to executor, administrator, or client (U.S. Postal Service Form 3575 may be used).</t>
  </si>
  <si>
    <r>
      <t xml:space="preserve">If </t>
    </r>
    <r>
      <rPr>
        <b/>
        <sz val="11"/>
        <color indexed="8"/>
        <rFont val="Calibri"/>
        <family val="2"/>
      </rPr>
      <t>D lived alone</t>
    </r>
    <r>
      <rPr>
        <sz val="11"/>
        <color theme="1"/>
        <rFont val="Calibri"/>
        <family val="2"/>
        <scheme val="minor"/>
      </rPr>
      <t>, consider the following:</t>
    </r>
  </si>
  <si>
    <t>63.</t>
  </si>
  <si>
    <r>
      <t xml:space="preserve">Arrange for adequate security for D's residence and belongings and, unless adequate security exists or there is a responsible person present, arrange for custody of D's personal papers and other records and consider removing D's </t>
    </r>
    <r>
      <rPr>
        <b/>
        <sz val="11"/>
        <color indexed="8"/>
        <rFont val="Calibri"/>
        <family val="2"/>
      </rPr>
      <t>valuables</t>
    </r>
    <r>
      <rPr>
        <sz val="11"/>
        <color theme="1"/>
        <rFont val="Calibri"/>
        <family val="2"/>
        <scheme val="minor"/>
      </rPr>
      <t xml:space="preserve"> from D's places of business and residence.</t>
    </r>
  </si>
  <si>
    <t>62.</t>
  </si>
  <si>
    <t>RESIDENCE</t>
  </si>
  <si>
    <t>On termination of lease, obtain refunds for prepaid rent and security deposits. If refunds are received, list amounts as accounts receivable in Section 12.0 of MIL.</t>
  </si>
  <si>
    <t>Terminate lease if in best interests of D's estate and if possible under lease.</t>
  </si>
  <si>
    <r>
      <t xml:space="preserve">If D was a tenant of any </t>
    </r>
    <r>
      <rPr>
        <b/>
        <sz val="11"/>
        <color indexed="8"/>
        <rFont val="Calibri"/>
        <family val="2"/>
      </rPr>
      <t>other property</t>
    </r>
    <r>
      <rPr>
        <sz val="11"/>
        <color theme="1"/>
        <rFont val="Calibri"/>
        <family val="2"/>
        <scheme val="minor"/>
      </rPr>
      <t>, consider all steps listed in Items 62 through 64 of this Checkplan and take appropriate action, enter dates of expiration of leases as Items 56b and 56c of SDL, and do the following:</t>
    </r>
  </si>
  <si>
    <t>65.</t>
  </si>
  <si>
    <t>OTHER LEASED PROPERTY</t>
  </si>
  <si>
    <t>Refer back to Item 55 of this Checkplan and take appropriate action.</t>
  </si>
  <si>
    <t>Determine if D had a credit balance due for overpayment of any accounts. If refunds are received, list as accounts receivable in Section 12.0 of MIL.</t>
  </si>
  <si>
    <t>Ensure that all persons who paid D's debts and claims are repaid before distribution of D's estate.</t>
  </si>
  <si>
    <t>Determine if other members of D's family had and wish to continue the use of D's credit cards or charge accounts. If so, have them make appropriate arrangements with those creditors. If not, prepare and send Letter 27 to each creditor listed in Section 21.0 of MIL.</t>
  </si>
  <si>
    <t>Determine whether to cancel orders for or return recently purchased items that D's family cannot use.</t>
  </si>
  <si>
    <t>Determine if D's unsatisfied charitable pledges are enforceable.</t>
  </si>
  <si>
    <t>Determine unpaid balance of all of D's obligations at date of D's death and enter in Section 21.0 of MIL.</t>
  </si>
  <si>
    <t>Determine if D had credit or credit card life insurance. If so, enter in Section 13.0 of MIL and obtain claim forms.</t>
  </si>
  <si>
    <t>Locate and safeguard all of D's credit cards.</t>
  </si>
  <si>
    <t>66.</t>
  </si>
  <si>
    <t>CREDIT CARDS AND CHARGE ACCOUNTS</t>
  </si>
  <si>
    <r>
      <t xml:space="preserve">In a </t>
    </r>
    <r>
      <rPr>
        <i/>
        <sz val="11"/>
        <color indexed="8"/>
        <rFont val="Calibri"/>
        <family val="2"/>
      </rPr>
      <t>dependent</t>
    </r>
    <r>
      <rPr>
        <sz val="11"/>
        <color theme="1"/>
        <rFont val="Calibri"/>
        <family val="2"/>
        <scheme val="minor"/>
      </rPr>
      <t xml:space="preserve"> administration, for each unsecured creditor with a claim for money who fails to file suit within the 90-day period shown in Item 77h of SDL, change Class on Worksheet 13 to "Barred."</t>
    </r>
  </si>
  <si>
    <t>If a secured creditor in preferred debt and lien status seeks to collect a deficiency from the other assets of the estate, prepare and send Letter 125 to the creditor.</t>
  </si>
  <si>
    <r>
      <t xml:space="preserve">For each unsecured creditor with a claim </t>
    </r>
    <r>
      <rPr>
        <i/>
        <sz val="11"/>
        <color indexed="8"/>
        <rFont val="Calibri"/>
        <family val="2"/>
      </rPr>
      <t>not</t>
    </r>
    <r>
      <rPr>
        <sz val="11"/>
        <color theme="1"/>
        <rFont val="Calibri"/>
        <family val="2"/>
        <scheme val="minor"/>
      </rPr>
      <t xml:space="preserve"> for money who fails to file suit before the S/L Date on Worksheet 13, change Class on Worksheet 13 to "Barred."</t>
    </r>
  </si>
  <si>
    <t>Consider mailing the creditor a copy of Objection to Claim (Form 127) and, if applicable, the Memorandum of Objection to Claim (Form 128) filed with clerk of court.</t>
  </si>
  <si>
    <t>In a dependent administration or, if an independent administration and the creditor presented its claim by deposit with the clerk, prepare Memorandum of Objection to Claim (Form 128), attach the properly signed Objection to Claim (Form 127) (with original claim), and file with clerk of court. Enter date of filing on Worksheet 13.</t>
  </si>
  <si>
    <t>On objection by executor or administrator, make entry on Worksheet 13.</t>
  </si>
  <si>
    <t>This form must be prepared for the signature of and actually be signed by an executor or administrator.</t>
  </si>
  <si>
    <t>Prepare Objection to Claim (Form 127), attach the claim itself, and arrange for signature by an executor or administrator. If mailing, prepare and send Letter 24 to executor or administrator, together with two copies of Objection to Claim (Form 127) and attachments.</t>
  </si>
  <si>
    <r>
      <t xml:space="preserve">If executor or administrator desires to </t>
    </r>
    <r>
      <rPr>
        <b/>
        <sz val="11"/>
        <color indexed="8"/>
        <rFont val="Calibri"/>
        <family val="2"/>
      </rPr>
      <t>object</t>
    </r>
    <r>
      <rPr>
        <sz val="11"/>
        <color theme="1"/>
        <rFont val="Calibri"/>
        <family val="2"/>
        <scheme val="minor"/>
      </rPr>
      <t xml:space="preserve"> to the form of a claim that has been timely presented to D's executor or administrator or deposited with clerk of court, do the following within thirty days after claim was presented or deposited:</t>
    </r>
  </si>
  <si>
    <t>In a dependent administration or, if an independent administration and the creditor presented its claim by deposit with the clerk, prepare Memorandum of Rejection of Claim (Form 126), attach the properly signed Rejection of Claim (Form 125) (with original claim), and file with clerk of court. Enter date of filing on Worksheet 13.</t>
  </si>
  <si>
    <t>On rejection by executor or administrator, enter date of rejection as Item 77f of SDL and make entry on Worksheet 13. Complete Items 77g and 77h of SDL. Conform entry in S/L Date on Worksheet 13 to 77h of SDL if 77h is earlier.</t>
  </si>
  <si>
    <t>Prepare Rejection of Claim (Form 125), attach the claim itself, and arrange for signature by an executor or administrator. If mailing, prepare and send Letter 24 to executor or administrator, together with two copies of Form 125 and attachments.</t>
  </si>
  <si>
    <t>If the claim is not in proper form (e.g., insufficient exhibits or not properly authenticated), skip to Item 67k of this Checkplan and instead object to the claim.</t>
  </si>
  <si>
    <r>
      <t xml:space="preserve">If executor or administrator desires to </t>
    </r>
    <r>
      <rPr>
        <b/>
        <sz val="11"/>
        <color indexed="8"/>
        <rFont val="Calibri"/>
        <family val="2"/>
      </rPr>
      <t>reject</t>
    </r>
    <r>
      <rPr>
        <sz val="11"/>
        <color theme="1"/>
        <rFont val="Calibri"/>
        <family val="2"/>
        <scheme val="minor"/>
      </rPr>
      <t xml:space="preserve"> (disallow) a claim that is in proper form and that has been timely presented to D's executor or administrator or deposited with clerk of court, do the following within thirty days after claim was presented or deposited:</t>
    </r>
  </si>
  <si>
    <t>If claim was allowed by executor or administrator but disapproved by court, enter date of disapproval as Item 77i of SDL and make entry on Worksheet 13.</t>
  </si>
  <si>
    <t>On approval of claim by court, enter date of approval as Item 77e of SDL and make entry on Worksheet 13, advise executor or administrator of approval, and arrange for payment to be made unless claim was filed as a secured debt and lien.</t>
  </si>
  <si>
    <t>The following steps (2) and (3) are inapplicable in an independent administration.</t>
  </si>
  <si>
    <t>In a dependent administration or, if an independent administration and the creditor presented its claim by deposit with the clerk, prepare Memorandum of Allowance of Claim (Form 124), attach the properly signed Allowance of Claim (Form 123) (with original claim), and file with clerk of court. Enter date of filing as Item 77d of SDL and on Worksheet 13.</t>
  </si>
  <si>
    <t>On allowance by executor or administrator, enter date of allowance as Item 77c of SDL and make entry on Worksheet 13. If an independent administration, arrange for payment to be made unless claim was filed as a secured debt and lien.</t>
  </si>
  <si>
    <t>Prepare Allowance of Claim (Form 123), attach the claim itself, and arrange for signature by an executor or administrator. If mailing, prepare and send Letter 24 to executor or administrator, together with two copies of Allowance of Claim (Form 123) and attachments.</t>
  </si>
  <si>
    <t>If claim is for proper amount and is in proper form, arrange to have it allowed by executor or administrator within thirty days after claim was presented or deposited.</t>
  </si>
  <si>
    <r>
      <t xml:space="preserve">If executor or administrator desires to </t>
    </r>
    <r>
      <rPr>
        <b/>
        <sz val="11"/>
        <color indexed="8"/>
        <rFont val="Calibri"/>
        <family val="2"/>
      </rPr>
      <t>allow</t>
    </r>
    <r>
      <rPr>
        <sz val="11"/>
        <color theme="1"/>
        <rFont val="Calibri"/>
        <family val="2"/>
        <scheme val="minor"/>
      </rPr>
      <t xml:space="preserve"> the payment of a claim that has been timely presented to D's executor or administrator or deposited with clerk of court, do the following:</t>
    </r>
  </si>
  <si>
    <t>If election was made late or if no election was made, claim automatically will be preferred debt and lien.</t>
  </si>
  <si>
    <t>Determine whether secured creditor elected to have claim approved as a matured secured claim or as a preferred debt and lien and enter on Worksheet 13.</t>
  </si>
  <si>
    <t>Review claim for proper content, form, execution, and verification.</t>
  </si>
  <si>
    <t>Compare amount of claim with records of executor or administrator and verify amount.</t>
  </si>
  <si>
    <t>Determine the date it was presented, enter on Worksheet 13 and as Item 77a of SDL, and, if a dependent administration, calculate Item 77b of SDL and enter on Worksheet 13.</t>
  </si>
  <si>
    <t>For each claim timely presented to D's executor or administrator or deposited with clerk of court, do the following:</t>
  </si>
  <si>
    <t>Prepare and send Letter 75 to claimant's attorney, together with appropriate copies of the Authenticated Unsecured Claim (Form 58).</t>
  </si>
  <si>
    <t>Prepare Authenticated Unsecured Claim (Form 58) for each claimant designated by D's executor or administrator.</t>
  </si>
  <si>
    <t>If executor or administrator desires to pay a claim that is not barred and has not yet been presented to the executor or administrator or deposited with clerk of court, and if executor or administrator desires to ensure that the claim will be presented, do the following:</t>
  </si>
  <si>
    <t>If executor or administrator has a claim against D's estate, it must be verified and filed within six months after date of qualification (Item 48 of SDL), or claim will be barred.</t>
  </si>
  <si>
    <t>Indicate whether each creditor is secured or unsecured. Classify all claims and potential claims and determine priority of payment.</t>
  </si>
  <si>
    <t>If not already done, prepare Worksheet 13 in duplicate and place a copy in file folders entitled "Debts, Claims, and Expenses (Paid)" and "Debts, Claims, and Expenses (Unpaid)."</t>
  </si>
  <si>
    <t>If there are potential claims against the estate, including administration expenses, family allowance, or allowance in lieu of exempt property, do the following:</t>
  </si>
  <si>
    <t>67.</t>
  </si>
  <si>
    <t>Item 67 of this Checkplan does not apply to MT, SE, PDH, or RW.</t>
  </si>
  <si>
    <t>CLAIMS AGAINST D'S ESTATE</t>
  </si>
  <si>
    <r>
      <t>73.</t>
    </r>
    <r>
      <rPr>
        <sz val="11"/>
        <color indexed="8"/>
        <rFont val="Calibri"/>
        <family val="2"/>
      </rPr>
      <t>–75.</t>
    </r>
  </si>
  <si>
    <t>When new policies are received, place in file folder entitled "Other Insurance."</t>
  </si>
  <si>
    <t>If client engages insurance analyst or risk manager, place contract in file folder entitled "Other Insurance."</t>
  </si>
  <si>
    <t>Review any insurance analysis contract.</t>
  </si>
  <si>
    <t>Determine whether executor or administrator will consult insurance analyst or risk manager.</t>
  </si>
  <si>
    <t>Determine timetable for finalizing investment or distribution plan.</t>
  </si>
  <si>
    <t>Determine anticipated distribution plan for estate assets.</t>
  </si>
  <si>
    <t>Determine whether diversification of estate's assets is required, limited, or prohibited.</t>
  </si>
  <si>
    <t>Determine court orders, if any, necessary to insure estate.</t>
  </si>
  <si>
    <t>Determine whether power to insure is granted or restricted.</t>
  </si>
  <si>
    <t>Determine whether executor or administrator has full or limited power to manage all.</t>
  </si>
  <si>
    <t>Determine whether there are others with insurable interests in estate property (homesteader or life tenant, remainderman, landlord, tenant).</t>
  </si>
  <si>
    <t>Determine D's contractual or judicial insurance and indemnity obligations.</t>
  </si>
  <si>
    <t>Determine whether any of estate's assets and activities are prohibited or restricted by will or statute.</t>
  </si>
  <si>
    <t>Identify estate's assets and activities.</t>
  </si>
  <si>
    <t>Review D's will, contracts (construction, mortgage, lease), marital agreements and orders (prenuptial, postnuptial, temporary orders, final decree, agreement incident to divorce), and ongoing activities (professional practice, unincorporated business, employees), discuss with client, and assess estate's insurance needs.</t>
  </si>
  <si>
    <r>
      <t xml:space="preserve">Determine whether to obtain </t>
    </r>
    <r>
      <rPr>
        <b/>
        <sz val="11"/>
        <color indexed="8"/>
        <rFont val="Calibri"/>
        <family val="2"/>
      </rPr>
      <t>other</t>
    </r>
    <r>
      <rPr>
        <sz val="11"/>
        <color theme="1"/>
        <rFont val="Calibri"/>
        <family val="2"/>
        <scheme val="minor"/>
      </rPr>
      <t xml:space="preserve"> necessary </t>
    </r>
    <r>
      <rPr>
        <b/>
        <sz val="11"/>
        <color indexed="8"/>
        <rFont val="Calibri"/>
        <family val="2"/>
      </rPr>
      <t>insurance coverage</t>
    </r>
    <r>
      <rPr>
        <sz val="11"/>
        <color theme="1"/>
        <rFont val="Calibri"/>
        <family val="2"/>
        <scheme val="minor"/>
      </rPr>
      <t xml:space="preserve"> for assets and general public liability insurance coverage for estate, executors, administrator, beneficiaries, or clients, and take appropriate action. See Special Instruction 92</t>
    </r>
    <r>
      <rPr>
        <sz val="11"/>
        <color indexed="8"/>
        <rFont val="Calibri"/>
        <family val="2"/>
      </rPr>
      <t>—</t>
    </r>
    <r>
      <rPr>
        <sz val="11"/>
        <color theme="1"/>
        <rFont val="Calibri"/>
        <family val="2"/>
        <scheme val="minor"/>
      </rPr>
      <t>Duty to Insure. Do the following:</t>
    </r>
  </si>
  <si>
    <t>72.</t>
  </si>
  <si>
    <t>Be sure this coverage is paid for by those family members.</t>
  </si>
  <si>
    <t>Obtain required insurance. When received, place in file folder entitled "Other Insurance."</t>
  </si>
  <si>
    <t>Determine kind and amount of coverage needed.</t>
  </si>
  <si>
    <t>Under the provisions of the Consolidated Omnibus Budget Reconciliation Act of 1985, Public Law 99-272 ("COBRA"), many employers are required to permit D's surviving spouse and certain other dependents to continue coverage under D's group health plan.</t>
  </si>
  <si>
    <t>Determine if policy covers other members of D's family and consult with them regarding continuance of coverage.</t>
  </si>
  <si>
    <t>Determine whether to terminate coverage. If so, collect unearned premiums and list amounts as accounts receivable in Section 12.0 of MIL.</t>
  </si>
  <si>
    <t>Determine if any benefits, including death benefits, are payable under these policies. If so, file appropriate claims.</t>
  </si>
  <si>
    <t>Advise D's agent of fact and date of D's death.</t>
  </si>
  <si>
    <t>Locate policies and review. Place in file folder entitled "Other Insurance."</t>
  </si>
  <si>
    <r>
      <t xml:space="preserve">Dealing with D's </t>
    </r>
    <r>
      <rPr>
        <b/>
        <sz val="11"/>
        <color indexed="8"/>
        <rFont val="Calibri"/>
        <family val="2"/>
      </rPr>
      <t>health and medical insurance</t>
    </r>
    <r>
      <rPr>
        <sz val="11"/>
        <color theme="1"/>
        <rFont val="Calibri"/>
        <family val="2"/>
        <scheme val="minor"/>
      </rPr>
      <t xml:space="preserve"> policies (see Section 15.0 of MIL). Do the following:</t>
    </r>
  </si>
  <si>
    <t>71.</t>
  </si>
  <si>
    <t>Obtain endorsements to transfer existing coverage to estate or to persons who inherited this property. When received, place in file folder entitled "Other Insurance."</t>
  </si>
  <si>
    <t>Determine adequacy of coverage. If there is no coverage or existing coverage is inadequate, do the following:</t>
  </si>
  <si>
    <t>Determine whether to terminate coverage. If so, collect unearned premium and list amount as an account receivable in Section 12.0 of MIL.</t>
  </si>
  <si>
    <t>Determine if any benefits are payable under any policy. If so, file appropriate claims.</t>
  </si>
  <si>
    <r>
      <t xml:space="preserve">If there is separately scheduled (listed) personal property on </t>
    </r>
    <r>
      <rPr>
        <b/>
        <sz val="11"/>
        <color indexed="8"/>
        <rFont val="Calibri"/>
        <family val="2"/>
      </rPr>
      <t>homeowner's and personal property insurance</t>
    </r>
    <r>
      <rPr>
        <sz val="11"/>
        <color theme="1"/>
        <rFont val="Calibri"/>
        <family val="2"/>
        <scheme val="minor"/>
      </rPr>
      <t xml:space="preserve"> policies, make copy of list of property and place copy and policy in file folder entitled "Other Insurance."</t>
    </r>
  </si>
  <si>
    <t>Locate policies and each insurance agent's responses, and review. Complete and correct Section 15.0 of MIL for each policy.</t>
  </si>
  <si>
    <t>In the smallest, simplest estates, it may be unreasonable to use an attorney for this task.</t>
  </si>
  <si>
    <t>If requested by client, send Letter 130 to each insurance agent.</t>
  </si>
  <si>
    <t>Determine whether client has been added as a named insured to D's homeowner's and other insurance policies.</t>
  </si>
  <si>
    <t>Determine whether client asked each insurance agent for declarations page of each policy in which D had an interest, tasks and deadlines to keep each policy in force, and list of any coverage changes needed immediately.</t>
  </si>
  <si>
    <t>Determine whether client informed each insurance agent of D's date of death or appointment of personal representative.</t>
  </si>
  <si>
    <r>
      <t xml:space="preserve">Dealing with D's </t>
    </r>
    <r>
      <rPr>
        <b/>
        <sz val="11"/>
        <color indexed="8"/>
        <rFont val="Calibri"/>
        <family val="2"/>
      </rPr>
      <t>homeowner's and personal property insurance</t>
    </r>
    <r>
      <rPr>
        <sz val="11"/>
        <color theme="1"/>
        <rFont val="Calibri"/>
        <family val="2"/>
        <scheme val="minor"/>
      </rPr>
      <t xml:space="preserve"> policies, </t>
    </r>
    <r>
      <rPr>
        <b/>
        <sz val="11"/>
        <color indexed="8"/>
        <rFont val="Calibri"/>
        <family val="2"/>
      </rPr>
      <t>fire and extended coverage insurance</t>
    </r>
    <r>
      <rPr>
        <sz val="11"/>
        <color theme="1"/>
        <rFont val="Calibri"/>
        <family val="2"/>
        <scheme val="minor"/>
      </rPr>
      <t xml:space="preserve"> policy, </t>
    </r>
    <r>
      <rPr>
        <b/>
        <sz val="11"/>
        <color indexed="8"/>
        <rFont val="Calibri"/>
        <family val="2"/>
      </rPr>
      <t>liability insurance</t>
    </r>
    <r>
      <rPr>
        <sz val="11"/>
        <color theme="1"/>
        <rFont val="Calibri"/>
        <family val="2"/>
        <scheme val="minor"/>
      </rPr>
      <t xml:space="preserve"> policy, and </t>
    </r>
    <r>
      <rPr>
        <b/>
        <sz val="11"/>
        <color indexed="8"/>
        <rFont val="Calibri"/>
        <family val="2"/>
      </rPr>
      <t>automobile insurance</t>
    </r>
    <r>
      <rPr>
        <sz val="11"/>
        <color theme="1"/>
        <rFont val="Calibri"/>
        <family val="2"/>
        <scheme val="minor"/>
      </rPr>
      <t xml:space="preserve"> policy (see Section 15.0 of MIL). See Special Instruction 92</t>
    </r>
    <r>
      <rPr>
        <sz val="11"/>
        <color indexed="8"/>
        <rFont val="Calibri"/>
        <family val="2"/>
      </rPr>
      <t>—</t>
    </r>
    <r>
      <rPr>
        <sz val="11"/>
        <color theme="1"/>
        <rFont val="Calibri"/>
        <family val="2"/>
        <scheme val="minor"/>
      </rPr>
      <t>Duty to Insure. Do the following:</t>
    </r>
  </si>
  <si>
    <t>70.</t>
  </si>
  <si>
    <t>If death benefits are payable, refer to Section 13.0 of MIL and Item 7 of this Checkplan.</t>
  </si>
  <si>
    <t>Determine if D paid any of the premiums of these policies within three years of death.</t>
  </si>
  <si>
    <t>Inquire as to circumstances of D's death to determine if accidental death benefits may be payable. If so, file appropriate claims.</t>
  </si>
  <si>
    <t>Locate policy and review. Place in file folder entitled "Other Insurance."</t>
  </si>
  <si>
    <r>
      <t xml:space="preserve">Dealing with D's </t>
    </r>
    <r>
      <rPr>
        <b/>
        <sz val="11"/>
        <color indexed="8"/>
        <rFont val="Calibri"/>
        <family val="2"/>
      </rPr>
      <t>accident insurance</t>
    </r>
    <r>
      <rPr>
        <sz val="11"/>
        <color theme="1"/>
        <rFont val="Calibri"/>
        <family val="2"/>
        <scheme val="minor"/>
      </rPr>
      <t xml:space="preserve"> policies (see Section 15.0 of MIL). Do the following:</t>
    </r>
  </si>
  <si>
    <t>69.</t>
  </si>
  <si>
    <t>Advise D's family members to convert or replace D's medical, hospitalization, and other insurance.</t>
  </si>
  <si>
    <t>Inquire as to circumstances of D's death to determine if worker's compensation or accidental death benefits may be payable.</t>
  </si>
  <si>
    <t>Analyze D's policies, especially health policies, to determine whether any policies provide for payment of death benefits, medical expenses, or funeral expenses.</t>
  </si>
  <si>
    <t>Fire, casualty, liability, etc.</t>
  </si>
  <si>
    <t>Accident (including automobile and travel clubs)</t>
  </si>
  <si>
    <t>Medicare</t>
  </si>
  <si>
    <t>Health, medical, and hospitalization</t>
  </si>
  <si>
    <t>For expenses of last illness, obtain all original health, medical, hospitalization, and accident insurance policies insuring D, place them in file folder entitled "Other Insurance," and file claims under the following types of D's insurance policies (see Section 15.0 of MIL):</t>
  </si>
  <si>
    <t>Other Insurance:</t>
  </si>
  <si>
    <t>68.</t>
  </si>
  <si>
    <t>OTHER INSURANCE</t>
  </si>
  <si>
    <t>Send Letter 126 to each institution holding funds, together with a signed copy of Statement (Form 129) or Agreement (Form 130); a copy of Estates Code, Chapter 456 (Form 131); a certified copy of D's death certificate; current original letters testamentary or letters of administration; and proof that lawyer is in good standing.</t>
  </si>
  <si>
    <t>If not, determine identity of lawyer who will undertake to handle application of funds, prepare Agreement Pursuant to Chapter 456 of the Texas Estates Code (Form 130), and arrange to have signed by executor or administrator and designated lawyer. Prepare Letter 126 and arrange to have signed by designated lawyer.</t>
  </si>
  <si>
    <t>If so, prepare Statement Pursuant to Chapter 456 of the Texas Estates Code (Form 129) and Letter 126 and arrange to have signed by executor or administrator.</t>
  </si>
  <si>
    <t>Determine whether executor or administrator is a duly licensed Texas lawyer in good standing.</t>
  </si>
  <si>
    <t>If D was a lawyer with a trust, escrow, or IOLTA account and it is necessary to gain access to such an account, do the following:</t>
  </si>
  <si>
    <t>As responses are received, place in file folder entitled "Cash." As these steps are completed, be sure to enter that information on Worksheet 3.</t>
  </si>
  <si>
    <t>Determine if there are any preauthorized withdrawals or automatic bank drafts for any of D's accounts and, if so, whether to terminate them.</t>
  </si>
  <si>
    <t>If account will continue and D's Social Security number was applicable to the account or certificate, take appropriate action to substitute the Social Security number of the successor to that account. This is particularly helpful if the surviving spouse becomes the owner of all the funds.</t>
  </si>
  <si>
    <t>If name of account should be changed to eliminate D's name, take appropriate action.</t>
  </si>
  <si>
    <t>Consider transferring community interest in cash to D's surviving spouse.</t>
  </si>
  <si>
    <t>Determine if each cash item was community property or D's separate property.</t>
  </si>
  <si>
    <t>If not certain whether D had an account at a particular bank or credit union, prepare and send Letter 30 to each of them you have reason to believe should be contacted to determine the possible existence of such an account. If account exists, take actions indicated in this Item 76 of this Checkplan.</t>
  </si>
  <si>
    <r>
      <t>Prepare Worksheet 4 for each of D's checking accounts to reconcile D's records and checks outstanding at D's death to balance furnished by bank (see Special Instruction 20</t>
    </r>
    <r>
      <rPr>
        <sz val="11"/>
        <color indexed="8"/>
        <rFont val="Calibri"/>
        <family val="2"/>
      </rPr>
      <t>—</t>
    </r>
    <r>
      <rPr>
        <sz val="11"/>
        <color theme="1"/>
        <rFont val="Calibri"/>
        <family val="2"/>
        <scheme val="minor"/>
      </rPr>
      <t>Cash Items). Place Worksheet 4 for each account in file folder entitled "Cash."</t>
    </r>
  </si>
  <si>
    <t>Complete Section 11.0 of MIL.</t>
  </si>
  <si>
    <t>List currency in possession of D and D's spouse in Section 11.0 of MIL.</t>
  </si>
  <si>
    <t>Make photocopies of all traveler's checks belonging to D or D's spouse, list in Section 11.0 of MIL, and place copies in file folder entitled "Cash."</t>
  </si>
  <si>
    <t>Make photocopies of all checks payable to D or D's spouse that were undeposited on the date of D's death, list in Section 11.0 of MIL, and place copies in file folder entitled "Cash."</t>
  </si>
  <si>
    <t>If D was married, prepare and send Letter 28 to each bank, savings and loan association, or credit union where either D or D's spouse maintained an account, certificate of deposit, safe deposit box, or loan in either or both of their names.</t>
  </si>
  <si>
    <t>If there is more than one account and/or certificate of deposit, prepare Worksheet 3 and place in file folder entitled "Cash."</t>
  </si>
  <si>
    <t>If D had certificate of deposit, enter maturity date in office reminder system to determine whether to renew or to collect the proceeds at maturity. If certificate is to be redeemed before maturity, see Special Instruction 20—Cash Items.</t>
  </si>
  <si>
    <t>Obtain D's check register and canceled checks, deposit slips, and bank statements for the month before, the month of, and the month following D's death and also all certificates of deposit and passbooks for savings accounts. Place in file folder entitled "Cash."</t>
  </si>
  <si>
    <t>Investigate all accounts and certificates of deposit to ensure full coverage under FDIC or other government insurance.</t>
  </si>
  <si>
    <r>
      <rPr>
        <b/>
        <sz val="11"/>
        <color indexed="8"/>
        <rFont val="Calibri"/>
        <family val="2"/>
      </rPr>
      <t>If D was a lawyer</t>
    </r>
    <r>
      <rPr>
        <sz val="11"/>
        <color theme="1"/>
        <rFont val="Calibri"/>
        <family val="2"/>
        <scheme val="minor"/>
      </rPr>
      <t>, as shown at Item 1.28 of MIL, also see Special Instruction 78—Death of a Lawyer and Item 76u in this Checkplan.</t>
    </r>
  </si>
  <si>
    <t>See Special Instruction 20—Cash Items.</t>
  </si>
  <si>
    <r>
      <t xml:space="preserve">If D had </t>
    </r>
    <r>
      <rPr>
        <b/>
        <sz val="11"/>
        <color indexed="8"/>
        <rFont val="Calibri"/>
        <family val="2"/>
      </rPr>
      <t>checking</t>
    </r>
    <r>
      <rPr>
        <sz val="11"/>
        <color theme="1"/>
        <rFont val="Calibri"/>
        <family val="2"/>
        <scheme val="minor"/>
      </rPr>
      <t xml:space="preserve"> or </t>
    </r>
    <r>
      <rPr>
        <b/>
        <sz val="11"/>
        <color indexed="8"/>
        <rFont val="Calibri"/>
        <family val="2"/>
      </rPr>
      <t>savings accounts</t>
    </r>
    <r>
      <rPr>
        <sz val="11"/>
        <color theme="1"/>
        <rFont val="Calibri"/>
        <family val="2"/>
        <scheme val="minor"/>
      </rPr>
      <t xml:space="preserve">, </t>
    </r>
    <r>
      <rPr>
        <b/>
        <sz val="11"/>
        <color indexed="8"/>
        <rFont val="Calibri"/>
        <family val="2"/>
      </rPr>
      <t>certificates of deposit</t>
    </r>
    <r>
      <rPr>
        <sz val="11"/>
        <color theme="1"/>
        <rFont val="Calibri"/>
        <family val="2"/>
        <scheme val="minor"/>
      </rPr>
      <t xml:space="preserve">, </t>
    </r>
    <r>
      <rPr>
        <b/>
        <sz val="11"/>
        <color indexed="8"/>
        <rFont val="Calibri"/>
        <family val="2"/>
      </rPr>
      <t>undeposited checks</t>
    </r>
    <r>
      <rPr>
        <sz val="11"/>
        <color theme="1"/>
        <rFont val="Calibri"/>
        <family val="2"/>
        <scheme val="minor"/>
      </rPr>
      <t xml:space="preserve">, or </t>
    </r>
    <r>
      <rPr>
        <b/>
        <sz val="11"/>
        <color indexed="8"/>
        <rFont val="Calibri"/>
        <family val="2"/>
      </rPr>
      <t>currency</t>
    </r>
    <r>
      <rPr>
        <sz val="11"/>
        <color theme="1"/>
        <rFont val="Calibri"/>
        <family val="2"/>
        <scheme val="minor"/>
      </rPr>
      <t>, do the following:</t>
    </r>
  </si>
  <si>
    <t>76.</t>
  </si>
  <si>
    <t>CASH</t>
  </si>
  <si>
    <t>See Special Instruction 40—Section 303 Redemption and determine whether D's estate is eligible under IRC Section 303 for redemption and special treatment.</t>
  </si>
  <si>
    <t>These items for the remainder of the corporation's fiscal year will be taxable to D's estate or to the person(s) acquiring D's stock. Any of D's undistributed "previously taxed income" remaining in the corporation at D's death will lose its right to nondividend treatment.</t>
  </si>
  <si>
    <t>Determine amount of income, loss, deductions, and credits attributed to D's stock for the period before D's death as prorated on a daily basis and enter as Item 10.82 of MIL.</t>
  </si>
  <si>
    <t>If MT, SE, or PDH, for each corporation for which the election will be terminated, arrange for signature by person(s) receiving the stock to join in the revocation. Place copies in file folder entitled "Securities."</t>
  </si>
  <si>
    <t>If IA, TBA, IBA, ADE, AWA, RDA, AP, or TDA, for each corporation for which the election will be terminated, arrange for executor or administrator to join in the revocation. Place copies in file folder entitled "Securities."</t>
  </si>
  <si>
    <t>If the election is to be revoked by action of a majority interest of the shareholders and D's shares are to be included in the revocation, do the following:</t>
  </si>
  <si>
    <t>Determine whether to continue or revoke the election. Complete Item 10.81 of MIL.</t>
  </si>
  <si>
    <t>Review shareholder agreements to determine if there is an obligation to continue the election.</t>
  </si>
  <si>
    <t>Consider transferring community interest to D's surviving spouse.</t>
  </si>
  <si>
    <t>Determine if stock was community property or D's separate property.</t>
  </si>
  <si>
    <t>See Special Instruction 70—Subchapter S Corporations.</t>
  </si>
  <si>
    <r>
      <t xml:space="preserve">Determine if D owned stock in a </t>
    </r>
    <r>
      <rPr>
        <b/>
        <sz val="11"/>
        <color indexed="8"/>
        <rFont val="Calibri"/>
        <family val="2"/>
      </rPr>
      <t>Subchapter S corporation</t>
    </r>
    <r>
      <rPr>
        <sz val="11"/>
        <color theme="1"/>
        <rFont val="Calibri"/>
        <family val="2"/>
        <scheme val="minor"/>
      </rPr>
      <t xml:space="preserve"> (see Item 10.80 of MIL). If so, do the following:</t>
    </r>
  </si>
  <si>
    <t>77.</t>
  </si>
  <si>
    <t>SUBCHAPTER S CORPORATIONS</t>
  </si>
  <si>
    <r>
      <t xml:space="preserve">Determine if D owned a </t>
    </r>
    <r>
      <rPr>
        <b/>
        <sz val="11"/>
        <color indexed="8"/>
        <rFont val="Calibri"/>
        <family val="2"/>
      </rPr>
      <t>partnership</t>
    </r>
    <r>
      <rPr>
        <sz val="11"/>
        <color theme="1"/>
        <rFont val="Calibri"/>
        <family val="2"/>
        <scheme val="minor"/>
      </rPr>
      <t xml:space="preserve"> interest in which the </t>
    </r>
    <r>
      <rPr>
        <b/>
        <sz val="11"/>
        <color indexed="8"/>
        <rFont val="Calibri"/>
        <family val="2"/>
      </rPr>
      <t>tax basis</t>
    </r>
    <r>
      <rPr>
        <sz val="11"/>
        <color theme="1"/>
        <rFont val="Calibri"/>
        <family val="2"/>
        <scheme val="minor"/>
      </rPr>
      <t xml:space="preserve"> of D's interest should be </t>
    </r>
    <r>
      <rPr>
        <b/>
        <sz val="11"/>
        <color indexed="8"/>
        <rFont val="Calibri"/>
        <family val="2"/>
      </rPr>
      <t>adjusted</t>
    </r>
    <r>
      <rPr>
        <sz val="11"/>
        <color theme="1"/>
        <rFont val="Calibri"/>
        <family val="2"/>
        <scheme val="minor"/>
      </rPr>
      <t xml:space="preserve"> under IRC Section 743 (see Item 16.53 of MIL). If so, see that the partnership makes the election under IRC Section 754 for the taxable year of the partnership during which D's death occurred. Place copy in file folder entitled "Partnerships, Trusts, and Other Unincorporated Businesses."</t>
    </r>
  </si>
  <si>
    <t>Arrange to have IRS Form 8822, Change of Address (FF 13), signed by an executor or administrator. If mailing, prepare and send Letter 24 to executor or administrator, together with completed IRS Form 8822, Change of Address (FF 13).</t>
  </si>
  <si>
    <t>Complete IRS Form 8822, Change of Address (FF 13), to report a change of address for any executor or administrator.</t>
  </si>
  <si>
    <t>If any executor or administrator has a change of address, do the following:</t>
  </si>
  <si>
    <t>Determine new address (such as the address of the executor, administrator, surviving spouse, or other person to whom IRS notices should be sent).</t>
  </si>
  <si>
    <t>Determine whether to notify IRS of change of address for D. If so, do the following:</t>
  </si>
  <si>
    <t>See Special Instruction 3—Income Tax Returns Can Lead You to Assets and Liabilities and review D's income tax returns for the three years before D's death to determine nature of business and itemized deductions and income from businesses and investments, that all income taxes have been paid, if any returns are presently under audit, if claims for refund are pending or should be filed, and if there are unused loss carryovers.</t>
  </si>
  <si>
    <t>D's capital losses and net operating losses expire in the year of D's final income tax return. Determine whether to increase income on a joint return in the final year to absorb any such losses.</t>
  </si>
  <si>
    <t>A joint income tax return may be filed for D and D's surviving spouse (see Special Instruction 9—Surviving Spouse's Federal Income Tax Elections).</t>
  </si>
  <si>
    <t>Accrued interest from U.S. Series E and EE bonds may be reported as income on D's final income tax return.</t>
  </si>
  <si>
    <t>Medical expenses unpaid on date of D's death may be deducted as medical expenses on D's income tax return for the year in which paid or as a debt on federal estate tax return (see Special Instruction 22—Federal Tax Elections and Deductions).</t>
  </si>
  <si>
    <t>Pay particular attention to the following items:</t>
  </si>
  <si>
    <r>
      <t xml:space="preserve">Determine if D was liable for filing </t>
    </r>
    <r>
      <rPr>
        <b/>
        <sz val="11"/>
        <color indexed="8"/>
        <rFont val="Calibri"/>
        <family val="2"/>
      </rPr>
      <t>employer quarterly tax returns</t>
    </r>
    <r>
      <rPr>
        <sz val="11"/>
        <color theme="1"/>
        <rFont val="Calibri"/>
        <family val="2"/>
        <scheme val="minor"/>
      </rPr>
      <t>. If so, prepare and file final return on IRS Form 941, Employer's Quarterly Federal Tax Return (form not provided in this System), pay tax due, and enter the amount as Item 26.51 of MIL. Place copy of return(s) in file folder entitled "Other Tax Returns."</t>
    </r>
  </si>
  <si>
    <r>
      <t xml:space="preserve">Place copies of </t>
    </r>
    <r>
      <rPr>
        <i/>
        <sz val="11"/>
        <color indexed="8"/>
        <rFont val="Calibri"/>
        <family val="2"/>
      </rPr>
      <t>all</t>
    </r>
    <r>
      <rPr>
        <sz val="11"/>
        <color theme="1"/>
        <rFont val="Calibri"/>
        <family val="2"/>
        <scheme val="minor"/>
      </rPr>
      <t xml:space="preserve"> gift tax returns in file folder entitled "Gift Tax Returns."</t>
    </r>
  </si>
  <si>
    <t>Determine whether to request prompt assessment of gift taxes.</t>
  </si>
  <si>
    <t>If gifts were made to third parties by D's surviving spouse before D's death, consider making election to split those gifts.</t>
  </si>
  <si>
    <t>It is not wise to file the federal estate tax return before investigating the existence of and then reviewing all of D's gift tax returns.</t>
  </si>
  <si>
    <t>If unable to determine if D ever filed gift tax returns or if all returns cannot be located, and if executor, administrator, client, heir, beneficiary, or distributee has even the slightest grounds for believing such returns may have been filed, request copies of D's gift tax returns filed for periods after December 31, 1975, to avoid personal liability when relying on returns obtained from IRS. IRS Form 4506, Request for Copy of Tax Return (FF 1), may be modified and used for this purpose.</t>
  </si>
  <si>
    <t>Determine if any gift tax returns are presently under audit.</t>
  </si>
  <si>
    <t>D's gift tax returns must be filed no later than the date for filing D's federal estate tax return.</t>
  </si>
  <si>
    <r>
      <t xml:space="preserve">Determine if D was liable for filing a </t>
    </r>
    <r>
      <rPr>
        <b/>
        <sz val="11"/>
        <color indexed="8"/>
        <rFont val="Calibri"/>
        <family val="2"/>
      </rPr>
      <t>gift tax return</t>
    </r>
    <r>
      <rPr>
        <sz val="11"/>
        <color theme="1"/>
        <rFont val="Calibri"/>
        <family val="2"/>
        <scheme val="minor"/>
      </rPr>
      <t xml:space="preserve"> for unreported gifts. If so, prepare and file IRS Form 709, United States Gift Tax Return (form not provided in this System), pay tax due, and enter the amount as Item 26.52 of MIL.</t>
    </r>
  </si>
  <si>
    <t>Determine if D had not filed income tax returns for prior year(s) and, if not, arrange for missing returns to be prepared.</t>
  </si>
  <si>
    <r>
      <t xml:space="preserve">If requesting </t>
    </r>
    <r>
      <rPr>
        <b/>
        <sz val="11"/>
        <color indexed="8"/>
        <rFont val="Calibri"/>
        <family val="2"/>
      </rPr>
      <t>transcripts only</t>
    </r>
    <r>
      <rPr>
        <sz val="11"/>
        <color theme="1"/>
        <rFont val="Calibri"/>
        <family val="2"/>
        <scheme val="minor"/>
      </rPr>
      <t xml:space="preserve">, prepare IRS Form 4506-T, Request for Transcript of Tax Return (FF 5). The form is available online at </t>
    </r>
    <r>
      <rPr>
        <b/>
        <sz val="11"/>
        <color indexed="8"/>
        <rFont val="Calibri"/>
        <family val="2"/>
      </rPr>
      <t>IRS.gov</t>
    </r>
    <r>
      <rPr>
        <sz val="11"/>
        <color theme="1"/>
        <rFont val="Calibri"/>
        <family val="2"/>
        <scheme val="minor"/>
      </rPr>
      <t xml:space="preserve"> (click on "Order Transcript").</t>
    </r>
  </si>
  <si>
    <t>If unable to locate copies of D's income tax returns for the three years before death, consider requesting transcripts or copies from IRS. See Special Instruction 3—Income Tax Returns Can Lead You to Assets and Liabilities and do the following:</t>
  </si>
  <si>
    <t>Place copies in file folder entitled "Income Tax Returns."</t>
  </si>
  <si>
    <t>Determine whether to request prompt assessment of D's income taxes.</t>
  </si>
  <si>
    <t>When finally determined, enter D's share of total income tax liability as Item 26.10 of MIL or D's share of total refund as Item 12.05 of MIL.</t>
  </si>
  <si>
    <t>It is good practice to file a return for the year of D's death even if no tax is due. If D was not married, it would be appropriate to write "FINAL RETURN" at the top of Page 1 of the return.</t>
  </si>
  <si>
    <t>File the return and pay the balance of tax due within the period of the extension.</t>
  </si>
  <si>
    <t>If D's final return is or was a joint return with D's spouse, compute the deduction for D's share of total income tax liability and enter amount as Item 26.10 of MIL.</t>
  </si>
  <si>
    <r>
      <t xml:space="preserve">Determine if D had net operating losses in excess of the combined ordinary income of D and D's spouse. If so </t>
    </r>
    <r>
      <rPr>
        <i/>
        <sz val="11"/>
        <color indexed="8"/>
        <rFont val="Calibri"/>
        <family val="2"/>
      </rPr>
      <t>and</t>
    </r>
    <r>
      <rPr>
        <sz val="11"/>
        <color theme="1"/>
        <rFont val="Calibri"/>
        <family val="2"/>
        <scheme val="minor"/>
      </rPr>
      <t xml:space="preserve"> if the fiscal year of D's estate closes within the taxable year of the spouses, consider making income distributions to D's spouse from D's estate.</t>
    </r>
  </si>
  <si>
    <t>Determine if D or D's spouse had capital loss carryovers. If so, consider selling appreciated property owned by D's surviving spouse and then filing a joint return.</t>
  </si>
  <si>
    <t>Enter extended date as Item 60a of SDL.</t>
  </si>
  <si>
    <t>File Application for Automatic Extension of Time to File U.S. Individual Income Tax Return on IRS Form 4868 (form not provided in this System) with, and pay tax to, IRS by April 15.</t>
  </si>
  <si>
    <t>Arrange for signature by D's surviving spouse, executor or administrator, client, or distributee, or by preparer of return.</t>
  </si>
  <si>
    <t>Prepare Application for Automatic Extension of Time to File U.S. Individual Income Tax Return on IRS Form 4868 (form not provided in this System).</t>
  </si>
  <si>
    <t>Determine approximate amount of tax due.</t>
  </si>
  <si>
    <t>If tax return cannot be filed by April 15 of the calendar year following D's death, do the following:</t>
  </si>
  <si>
    <r>
      <t xml:space="preserve">If </t>
    </r>
    <r>
      <rPr>
        <b/>
        <sz val="11"/>
        <color indexed="8"/>
        <rFont val="Calibri"/>
        <family val="2"/>
      </rPr>
      <t>estimated tax</t>
    </r>
    <r>
      <rPr>
        <sz val="11"/>
        <color theme="1"/>
        <rFont val="Calibri"/>
        <family val="2"/>
        <scheme val="minor"/>
      </rPr>
      <t xml:space="preserve"> payments had been made by D and D's spouse for calendar year of D's death, consider revising amounts to be paid by D's spouse by revising and filing IRS Form 1040-ES (form not provided in this System). Enter payment dates in office reminder system. Place copy in file folder entitled "Income Tax Returns."</t>
    </r>
  </si>
  <si>
    <t>Review D's records for year of death for information required for D's final income tax return.</t>
  </si>
  <si>
    <r>
      <t xml:space="preserve">Prepare and file </t>
    </r>
    <r>
      <rPr>
        <b/>
        <sz val="11"/>
        <color indexed="8"/>
        <rFont val="Calibri"/>
        <family val="2"/>
      </rPr>
      <t>D's final federal income tax return</t>
    </r>
    <r>
      <rPr>
        <sz val="11"/>
        <color theme="1"/>
        <rFont val="Calibri"/>
        <family val="2"/>
        <scheme val="minor"/>
      </rPr>
      <t xml:space="preserve"> on IRS Form 1040 (form not provided in this System) for D's income from January 1 through the date of D's death in the calendar year during which D died. The return must be filed and the taxes paid by April 15 of the calendar year following D's death.</t>
    </r>
  </si>
  <si>
    <t>Claim the smaller of the two amounts of the suspended loss on D's final income tax return.</t>
  </si>
  <si>
    <t>Determine amount of suspended losses as shown on D's income tax return(s).</t>
  </si>
  <si>
    <t>Determine D's adjusted basis in the asset immediately before D's death and subtract that amount from the fair market value of the asset on the date of D's death.</t>
  </si>
  <si>
    <t>Determine if D had suspended losses from a passive activity. If so, do the following:</t>
  </si>
  <si>
    <r>
      <t xml:space="preserve">Determine if D engaged in activities that generated </t>
    </r>
    <r>
      <rPr>
        <b/>
        <sz val="11"/>
        <color indexed="8"/>
        <rFont val="Calibri"/>
        <family val="2"/>
      </rPr>
      <t>passive activity losses</t>
    </r>
    <r>
      <rPr>
        <sz val="11"/>
        <color theme="1"/>
        <rFont val="Calibri"/>
        <family val="2"/>
        <scheme val="minor"/>
      </rPr>
      <t>. If so, do the following:</t>
    </r>
  </si>
  <si>
    <t>Consider making contributions to IRA account for D and D's spouse for the year of D's death.</t>
  </si>
  <si>
    <t>File declaration with, and pay tax to, IRS by each due date. No transmittal letter is required.</t>
  </si>
  <si>
    <t>Enter due dates in office reminder system.</t>
  </si>
  <si>
    <t>After D's death, the surviving spouse should continue to make the required payments out of funds of that spouse rather than from funds from D's estate. This will avoid a possible inadvertent distribution of estate funds and income. If no other funds are available, consider a loan.</t>
  </si>
  <si>
    <r>
      <t xml:space="preserve">Determine whether to continue payments of </t>
    </r>
    <r>
      <rPr>
        <b/>
        <sz val="11"/>
        <color indexed="8"/>
        <rFont val="Calibri"/>
        <family val="2"/>
      </rPr>
      <t>estimated income tax</t>
    </r>
    <r>
      <rPr>
        <sz val="11"/>
        <color theme="1"/>
        <rFont val="Calibri"/>
        <family val="2"/>
        <scheme val="minor"/>
      </rPr>
      <t xml:space="preserve"> on IRS Form 1040-ES (form not provided in this System), since D's death is not an exception to the penalty for underpayment of those taxes.</t>
    </r>
  </si>
  <si>
    <t>File the return and pay balance of tax due, if any, within the period of the extension.</t>
  </si>
  <si>
    <t>Enter extended due date as Item 60a of SDL.</t>
  </si>
  <si>
    <t xml:space="preserve">(e) </t>
  </si>
  <si>
    <t>If tax return cannot be filed by April 15 of year of D's death, do the following:</t>
  </si>
  <si>
    <r>
      <t xml:space="preserve">If D died between January 1 and April 15, complete Items 59 and 60 of SDL and be sure that D's </t>
    </r>
    <r>
      <rPr>
        <b/>
        <sz val="11"/>
        <color indexed="8"/>
        <rFont val="Calibri"/>
        <family val="2"/>
      </rPr>
      <t>income tax return</t>
    </r>
    <r>
      <rPr>
        <sz val="11"/>
        <color theme="1"/>
        <rFont val="Calibri"/>
        <family val="2"/>
        <scheme val="minor"/>
      </rPr>
      <t>, prepared on IRS Form 1040 (form not provided in this System) for the prior calendar year, has been filed and the tax paid by April 15 of year of D's death.</t>
    </r>
  </si>
  <si>
    <t>See Special Instruction 21—Helpful Publications Relating to Federal Tax Matters.</t>
  </si>
  <si>
    <r>
      <t xml:space="preserve">See IRS Publication 559, </t>
    </r>
    <r>
      <rPr>
        <i/>
        <sz val="11"/>
        <color indexed="8"/>
        <rFont val="Calibri"/>
        <family val="2"/>
      </rPr>
      <t>Survivors, Executors, and Administrators</t>
    </r>
    <r>
      <rPr>
        <sz val="11"/>
        <color theme="1"/>
        <rFont val="Calibri"/>
        <family val="2"/>
        <scheme val="minor"/>
      </rPr>
      <t>, for examples of completed forms.</t>
    </r>
  </si>
  <si>
    <r>
      <t xml:space="preserve">Handling </t>
    </r>
    <r>
      <rPr>
        <b/>
        <sz val="11"/>
        <color indexed="8"/>
        <rFont val="Calibri"/>
        <family val="2"/>
      </rPr>
      <t>D's lifetime tax liabilities</t>
    </r>
    <r>
      <rPr>
        <sz val="11"/>
        <color theme="1"/>
        <rFont val="Calibri"/>
        <family val="2"/>
        <scheme val="minor"/>
      </rPr>
      <t>. Letter 3 and the other representation letters in this System disclaim responsibility for gift and income tax returns and suggest the client use a certified public accountant. However, Letter 3 commits the lawyer to determining the nature and amount of the liabilities of the estate, which includes D's lifetime tax liabilities.
Although addressed to the lawyer preparing income tax returns, this Item 78 is as much for the lawyer reviewing another preparer's work.
Do the following:</t>
    </r>
  </si>
  <si>
    <t>78.</t>
  </si>
  <si>
    <t>D'S LIFETIME TAX LIABILITIES</t>
  </si>
  <si>
    <t>If any executor or administrator has a change of address, ensure that executor or administrator files IRS Form 8822, Change of Address (FF 13).</t>
  </si>
  <si>
    <t>If D's estate will not be closed before the end of the second fiscal year, advise client to ensure that IRS Form 1041-ES (form not provided in this System) for D's estate and appropriate vouchers for each fiscal year thereafter are prepared.</t>
  </si>
  <si>
    <t>Advise client to ensure that IRS Form 1041, U.S. Income Tax Return for Estates and Trusts (form not provided in this System), is prepared and filed.</t>
  </si>
  <si>
    <t>See Special Instruction 21—Helpful Publications Relating to Federal Tax Matters, Special Instruction 22—Federal Tax Elections and Deductions, Special Instruction 19—Fiscal Years, and Special Instruction 74—Income Taxation of Estate.</t>
  </si>
  <si>
    <t>79.</t>
  </si>
  <si>
    <t>Item 79 of this Checkplan does not apply to MT, SE, or PDH proceedings.</t>
  </si>
  <si>
    <t>INCOME TAX RETURNS FOR ESTATE</t>
  </si>
  <si>
    <t>Obtain written appraisals of real estate, closely held businesses, vehicles, and valuable items of personal property. When received, place in file folders entitled "Real Estate," "Securities," "Partnerships, Trusts, and Other Unincorporated Businesses," and "Personal Property" as applicable.</t>
  </si>
  <si>
    <t>Alternate valuation is not necessary, and its election will not be recognized for federal tax purposes unless IRS Form 706, United States Estate (and Generation-Skipping Transfer) Tax Return, must be filed and not then unless it results in a decrease in the value of the gross estate and a decrease in the amount of taxes due.</t>
  </si>
  <si>
    <t>Consider the impact of valuations on marital and charitable deductions and on estate tax liability in general.</t>
  </si>
  <si>
    <t>Obtain valuation of each asset on alternate valuation date (Item 26.22 of MIL) or on date asset was sold or distributed if before regular alternate valuation date.</t>
  </si>
  <si>
    <t>Obtain valuation of assets on date of D's death (Item 1.07 of MIL).</t>
  </si>
  <si>
    <r>
      <t xml:space="preserve">Begin </t>
    </r>
    <r>
      <rPr>
        <b/>
        <sz val="11"/>
        <color indexed="8"/>
        <rFont val="Calibri"/>
        <family val="2"/>
      </rPr>
      <t>valuation</t>
    </r>
    <r>
      <rPr>
        <sz val="11"/>
        <color theme="1"/>
        <rFont val="Calibri"/>
        <family val="2"/>
        <scheme val="minor"/>
      </rPr>
      <t xml:space="preserve"> of all assets (see Special Instruction 24—General Rules for Valuation of Assets).</t>
    </r>
  </si>
  <si>
    <t>80.</t>
  </si>
  <si>
    <t>VALUATION</t>
  </si>
  <si>
    <t>On receipt of properly signed and acknowledged Disclaimer (Form 23), furnish a copy of the Disclaimer (Form 23) to each executor or administrator. If mailing, prepare and send Letter 35 to each executor or administrator, together with a copy of the Disclaimer (Form 23).</t>
  </si>
  <si>
    <t>For a tax-qualified disclaimer, the heir or beneficiary must deliver the disclaimer within nine months after D's death.</t>
  </si>
  <si>
    <t>Prepare and send Letter 34 to each person disclaiming an interest, together with original and two copies of Disclaimer (Form 23).</t>
  </si>
  <si>
    <t>If it has been determined that a disclaimer will be made by any heir or beneficiary, prepare Disclaimer (Form 23) for each person disclaiming an interest.</t>
  </si>
  <si>
    <t>THE PROCEDURES IN THIS SYSTEM APPLY ONLY TO THE COMPLETE DISCLAIMER BY AN ADULT OF ALL PRESENT RIGHTS IN AN ESTATE WITH NO PROPERTY LOCATED OUTSIDE THE STATE OF TEXAS. In other situations (e.g., the disclaimer of nonprobate assets), the procedures will have to be modified significantly.</t>
  </si>
  <si>
    <t>DISCLAIMERS ARE NOT NORMALLY USED IN CONNECTION WITH MUNIMENT OF TITLE OR SMALL ESTATE PROCEEDINGS OR IN PROCEEDINGS TO DECLARE HEIRSHIP. IN THOSE SITUATIONS, IF YOU PROPOSE FOR SOMEONE TO DISCLAIM AN INTEREST IN PROPERTY, MAKE APPROPRIATE ADJUSTMENTS TO THE ITEMS IN THIS SECTION.</t>
  </si>
  <si>
    <r>
      <rPr>
        <b/>
        <sz val="11"/>
        <color indexed="8"/>
        <rFont val="Calibri"/>
        <family val="2"/>
      </rPr>
      <t>Disclaimers</t>
    </r>
    <r>
      <rPr>
        <sz val="11"/>
        <color theme="1"/>
        <rFont val="Calibri"/>
        <family val="2"/>
        <scheme val="minor"/>
      </rPr>
      <t xml:space="preserve"> (see Special Instruction 25—Disclaimers).</t>
    </r>
  </si>
  <si>
    <t>81.</t>
  </si>
  <si>
    <t>DISCLAIMERS</t>
  </si>
  <si>
    <t>Public leasing is not covered by this System.</t>
  </si>
  <si>
    <t>Deliver lease and other documents, collect fee, and complete Item 66g of SDL.</t>
  </si>
  <si>
    <t>Deliver or mail copies of Application to Lease Property for Mineral Exploration and Development at Private Sale Pursuant to Section 358.101 of the Estates Code (Form 56) and Order Granting Application to Lease Property for Mineral Exploration and Development at Private Sale (Form 57) to proposed mineral lessee.</t>
  </si>
  <si>
    <t>Arrange for executor or administrator to sign and swear to lease. If mailing, prepare and send Letter 48 to executor or administrator, together with original and one copy of lease.</t>
  </si>
  <si>
    <t>This date is considered for all purposes as the date of the authorized lease if the lease form approved by the court was not dated.</t>
  </si>
  <si>
    <t>Enter date that Order Granting Application to Lease Property for Mineral Exploration and Development at Private Sale (Form 57) was signed as Item 66e of SDL and Item 6.123 of MIL. Complete Item 66f of SDL.</t>
  </si>
  <si>
    <t>Determine if existing general bond is sufficient and, if not, obtain an additional bond in the amount indicated by court.</t>
  </si>
  <si>
    <t>Present proof necessary for court's approval of lease of property and have Order Granting Application to Lease Property for Mineral Exploration and Development at Private Sale (Form 57) signed by judge.</t>
  </si>
  <si>
    <t>Take original Order Granting Application to Lease Property for Mineral Exploration and Development at Private Sale (Form 57) to the hearing.</t>
  </si>
  <si>
    <t>Attend hearing and do the following:</t>
  </si>
  <si>
    <t>Prepare Order Granting Application to Lease Property for Mineral Exploration and Development at Private Sale (Form 57).</t>
  </si>
  <si>
    <t>File Application to Lease Property for Mineral Exploration and Development at Private Sale Pursuant to Section 358.101 of the Estates Code (Form 56) with clerk of court, enter date of filing as Item 66a of SDL, and complete Items 66b and 66c of SDL.</t>
  </si>
  <si>
    <t>Prepare Application to Lease Property for Mineral Exploration and Development at Private Sale Pursuant to Section 358.101 of the Estates Code (Form 56).</t>
  </si>
  <si>
    <t xml:space="preserve">See Special Instruction 53—Mineral Leases. </t>
  </si>
  <si>
    <r>
      <t xml:space="preserve">If </t>
    </r>
    <r>
      <rPr>
        <b/>
        <sz val="11"/>
        <color indexed="8"/>
        <rFont val="Calibri"/>
        <family val="2"/>
      </rPr>
      <t>property</t>
    </r>
    <r>
      <rPr>
        <sz val="11"/>
        <color theme="1"/>
        <rFont val="Calibri"/>
        <family val="2"/>
        <scheme val="minor"/>
      </rPr>
      <t xml:space="preserve"> is to be </t>
    </r>
    <r>
      <rPr>
        <b/>
        <sz val="11"/>
        <color indexed="8"/>
        <rFont val="Calibri"/>
        <family val="2"/>
      </rPr>
      <t>leased for mineral exploration</t>
    </r>
    <r>
      <rPr>
        <sz val="11"/>
        <color theme="1"/>
        <rFont val="Calibri"/>
        <family val="2"/>
        <scheme val="minor"/>
      </rPr>
      <t xml:space="preserve"> or development through private negotiations, and if Inventory, Appraisement, and List of Claims (Form 22) has been filed and approved by the court, but power to lease is not specified in D's will or granted by court order, or if this is TDA, AWA, ADE, RDA, or AP (dependent), do the following:</t>
    </r>
  </si>
  <si>
    <t>84.</t>
  </si>
  <si>
    <t>Public sales are not covered by this System.</t>
  </si>
  <si>
    <t>Close sale of property, collect proceeds, and complete Item 65i of SDL.</t>
  </si>
  <si>
    <t xml:space="preserve">v. </t>
  </si>
  <si>
    <t>If proof of absence of debts or unpaid taxes is required by purchaser or title company, prepare Affidavit Regarding Debts and Taxes (Form 37). Arrange for signature by affiant and for proper delivery.</t>
  </si>
  <si>
    <t>Prepare Deed (Form 45) and arrange for signature and acknowledgment by executor or administrator. If mailing, prepare and send Letter 48 to executor or administrator, together with original and one copy of Deed (Form 45). If sale was on terms, prepare note(s) and deed of trust (forms not provided in this System).</t>
  </si>
  <si>
    <t>Determine if existing general bond is sufficient and, if not, obtain an additional bond in the amount indicated by the court.</t>
  </si>
  <si>
    <t>If hearing will not be required, determine date judge signed Order of Sale of Real Property (Form 42) and obtain certified copy of order (Form 42) and of Application for Sale of Real Property (Form 39).</t>
  </si>
  <si>
    <t>Attend hearing, present proof necessary for court's approval, and have Order of Sale of Real Property (Form 42) signed by judge.</t>
  </si>
  <si>
    <t>File Application for Sale of Real Property (Form 39), Verified Exhibit Showing Condition of the Estate (Form 40), and Order of Sale of Real Property (Form 42) with clerk of court.</t>
  </si>
  <si>
    <t>Prepare Application for Sale of Real Property (Form 39), Verified Exhibit Showing Condition of the Estate (Form 40), and Order of Sale of Real Property (Form 42).</t>
  </si>
  <si>
    <t>See Special Instruction 47—Sale of Real Property During Administration.</t>
  </si>
  <si>
    <r>
      <t xml:space="preserve">If </t>
    </r>
    <r>
      <rPr>
        <b/>
        <sz val="11"/>
        <color indexed="8"/>
        <rFont val="Calibri"/>
        <family val="2"/>
      </rPr>
      <t>real estate</t>
    </r>
    <r>
      <rPr>
        <sz val="11"/>
        <color theme="1"/>
        <rFont val="Calibri"/>
        <family val="2"/>
        <scheme val="minor"/>
      </rPr>
      <t xml:space="preserve"> is to be </t>
    </r>
    <r>
      <rPr>
        <b/>
        <sz val="11"/>
        <color indexed="8"/>
        <rFont val="Calibri"/>
        <family val="2"/>
      </rPr>
      <t>sold by private sale</t>
    </r>
    <r>
      <rPr>
        <sz val="11"/>
        <color theme="1"/>
        <rFont val="Calibri"/>
        <family val="2"/>
        <scheme val="minor"/>
      </rPr>
      <t xml:space="preserve"> during administration, and if Inventory, Appraisement, and List of Claims (Form 22) has been filed and approved by the court, but power of sale of real property is not specified in D's will or granted by court order, or if this is TDA, AWA, ADE, RDA, or AP (dependent), do the following:</t>
    </r>
  </si>
  <si>
    <t>83.</t>
  </si>
  <si>
    <t>If D or D's spouse was purchasing any real estate pursuant to a contract for deed, complete Items 7.171 through 7.187 of MIL and place a copy of the contract in file folder entitled "Real Estate."</t>
  </si>
  <si>
    <t>See that title to the property is vested in rightful owners.</t>
  </si>
  <si>
    <t>See that ancillary administrator files a separate IRS Form 1041, U.S. Income Tax Return for Estates and Trusts (form not provided in this System), with the Internal Revenue Service office for that state with respect to income of D's estate that is attributable to property being so administered.</t>
  </si>
  <si>
    <t>See that all death taxes are paid for each state and foreign country. If paid to a foreign country and if IRS Form 706, United States Estate (and Generation-Skipping Transfer) Tax Return, will be filed, complete Schedule P of that return and IRS Form 706-CE, Certificate of Payment of Foreign Death Tax (form not provided in this System).</t>
  </si>
  <si>
    <t>If necessary, see that ancillary administrator is appointed and qualifies in each state and foreign country.</t>
  </si>
  <si>
    <t>Arrange for out-of-state attorney to handle necessary administration ("ancillary administration") in each state and foreign country.</t>
  </si>
  <si>
    <t xml:space="preserve"> If D owned real estate outside Texas, do the following:</t>
  </si>
  <si>
    <t>Prepare required statements.</t>
  </si>
  <si>
    <t>Obtain consent of all necessary parties.</t>
  </si>
  <si>
    <t>Obtain necessary appraisal.</t>
  </si>
  <si>
    <t>Consider the effect on the marital and charitable deductions and on the estate tax liability in general.</t>
  </si>
  <si>
    <t>Determine whether any tract will qualify for and whether to elect special use valuation for federal estate tax (see Special Instruction 27—Special Use Valuation for Certain Real Estate). If so, do the following:</t>
  </si>
  <si>
    <t>Release will be given only when necessary (usually to raise funds to pay debts, expenses, and taxes) and then only for a specific tract.</t>
  </si>
  <si>
    <t>If property is to be sold before obtaining full release of estate tax liens, it may be necessary to obtain a release of those liens. If so, obtain and file IRS Form 4422, Application for Certificate Discharging Property Subject to Estate Tax Lien (form not provided in this System).</t>
  </si>
  <si>
    <t>Consider conveying community interest in real estate to D's surviving spouse.</t>
  </si>
  <si>
    <t>Determine whether each tract was community property or D's separate property.</t>
  </si>
  <si>
    <r>
      <t xml:space="preserve">If D owned real estate in a county in Texas </t>
    </r>
    <r>
      <rPr>
        <i/>
        <sz val="11"/>
        <color indexed="8"/>
        <rFont val="Calibri"/>
        <family val="2"/>
      </rPr>
      <t>other than</t>
    </r>
    <r>
      <rPr>
        <sz val="11"/>
        <color theme="1"/>
        <rFont val="Calibri"/>
        <family val="2"/>
        <scheme val="minor"/>
      </rPr>
      <t xml:space="preserve"> county of probate, be sure to complete Item 200 of this Checkplan.</t>
    </r>
  </si>
  <si>
    <t>If D's estate is likely to exceed the federal exclusion amount (Item 26.21 of MIL) (see Special Instruction 80—Federal Estate Tax), obtain reappraisal of each tract as of alternate valuation date (Item 26.22 of MIL). Place in file folder entitled "Real Estate."</t>
  </si>
  <si>
    <t>If payment status of ad valorem taxes is unknown for prior years, obtain tax certificates from each taxing jurisdiction. If there are any delinquent taxes, enter amount as Items 26.46 and 26.47 of MIL and arrange for payment. When certificates are received, place in file folder entitled "Real Estate."</t>
  </si>
  <si>
    <t>Update account information with each taxing jurisdiction.</t>
  </si>
  <si>
    <t>Almost all property is subject to taxation by the county and by a school district and may also be subject to taxation by water districts and other special jurisdictions. The central appraisal district and the county tax assessor can tell you which other jurisdictions are taxing the particular property.</t>
  </si>
  <si>
    <t>Prepare and send Letter 37 to the central appraisal district for each tract.</t>
  </si>
  <si>
    <t>Determine if D's spouse is eligible for homestead exemption and, if so, take appropriate action with all taxing jurisdictions.</t>
  </si>
  <si>
    <t>Determine if D had claimed the ad valorem tax homestead exemption for all applicable years and, if not, take appropriate action through the appraisal district in the county where D's homestead is located.</t>
  </si>
  <si>
    <t>If improved property becomes vacant, contact insurance agent and obtain vacancy endorsement. When received, place in file folder entitled "Other Insurance."</t>
  </si>
  <si>
    <t>If D lived alone, see Item 63 of this Checkplan and take appropriate action.</t>
  </si>
  <si>
    <t>If property was leased, prepare and send Letter 36 to each tenant to notify of the place and manner of making payments.</t>
  </si>
  <si>
    <t>Obtain copies of royalty stubs and other statements for producing mineral interests covering payments made during twelve months before D's death, prepare calculation of value of each producing mineral interest (Worksheet 7), complete Items 7.15, 7.16, and 7.104 of MIL, and place in file folder entitled "Real Estate."</t>
  </si>
  <si>
    <t>Obtain appraisal of each tract as of date of D's death, with improvements valued separately from the land. Place in file folder entitled "Real Estate."</t>
  </si>
  <si>
    <t>Determine if there was a contract for the purchase or sale of any real estate pending on date of D's death.</t>
  </si>
  <si>
    <t>Complete Section 7.0 of MIL.</t>
  </si>
  <si>
    <t xml:space="preserve">Obtain copies of and review deeds, contracts for deeds, title policies, plats, appraisals, mortgages, leases, tax statements and receipts, division orders, and other documents relating to each tract of land owned or being purchased by D or D's spouse. Place in file folder entitled "Real Estate." </t>
  </si>
  <si>
    <t>See Special Instruction 26—Real Estate.</t>
  </si>
  <si>
    <r>
      <t xml:space="preserve">If D owned </t>
    </r>
    <r>
      <rPr>
        <b/>
        <sz val="11"/>
        <color indexed="8"/>
        <rFont val="Calibri"/>
        <family val="2"/>
      </rPr>
      <t>real estate</t>
    </r>
    <r>
      <rPr>
        <sz val="11"/>
        <color theme="1"/>
        <rFont val="Calibri"/>
        <family val="2"/>
        <scheme val="minor"/>
      </rPr>
      <t>, do the following:</t>
    </r>
  </si>
  <si>
    <t>82.</t>
  </si>
  <si>
    <t>REAL ESTATE</t>
  </si>
  <si>
    <r>
      <t xml:space="preserve">If D owned U.S. </t>
    </r>
    <r>
      <rPr>
        <b/>
        <sz val="11"/>
        <color indexed="8"/>
        <rFont val="Calibri"/>
        <family val="2"/>
      </rPr>
      <t>savings bonds</t>
    </r>
    <r>
      <rPr>
        <sz val="11"/>
        <color theme="1"/>
        <rFont val="Calibri"/>
        <family val="2"/>
        <scheme val="minor"/>
      </rPr>
      <t xml:space="preserve"> (see Special Instruction 33—U.S. Government Savings Bonds), complete Section 8.0 of MIL. Place in file folder entitled "Securities." Further coverage is beyond the scope of this System.</t>
    </r>
  </si>
  <si>
    <t>88.</t>
  </si>
  <si>
    <t>Deliver evidence of title properly endorsed for transfer, along with any other certificate, obtain receipt, and collect proceeds.</t>
  </si>
  <si>
    <t>If hearing will not be required, determine date judge signed Order of Sale of Personal Property under Section 356.101 of the Estates Code (Form 48) and obtain certified copy of order.</t>
  </si>
  <si>
    <t>Attend hearing, present proof necessary for court's approval, and have Order of Sale of Personal Property under Section 356.101 of the Estates Code (Form 48) signed by judge.</t>
  </si>
  <si>
    <t>File Application for Sale of Personal Property under Section 356.101 of the Estates Code (Form 47), Verified Exhibit Showing Condition of the Estate (Form 40), and Order of Sale of Personal Property under Section 356.101 of the Estates Code (Form 48) with clerk of court.</t>
  </si>
  <si>
    <t>Prepare an Application for Sale of Personal Property under Section 356.101 of the Estates Code (Form 47), Verified Exhibit Showing Condition of the Estate (Form 40), and Order of Sale of Personal Property under Section 356.101 of the Estates Code (Form 48).</t>
  </si>
  <si>
    <t>See Special Instruction 48—Sale of Personal Property During Administration.</t>
  </si>
  <si>
    <r>
      <t xml:space="preserve">If </t>
    </r>
    <r>
      <rPr>
        <b/>
        <sz val="11"/>
        <color indexed="8"/>
        <rFont val="Calibri"/>
        <family val="2"/>
      </rPr>
      <t>securities</t>
    </r>
    <r>
      <rPr>
        <sz val="11"/>
        <color theme="1"/>
        <rFont val="Calibri"/>
        <family val="2"/>
        <scheme val="minor"/>
      </rPr>
      <t xml:space="preserve"> are to be </t>
    </r>
    <r>
      <rPr>
        <b/>
        <sz val="11"/>
        <color indexed="8"/>
        <rFont val="Calibri"/>
        <family val="2"/>
      </rPr>
      <t>sold by private sale</t>
    </r>
    <r>
      <rPr>
        <sz val="11"/>
        <color theme="1"/>
        <rFont val="Calibri"/>
        <family val="2"/>
        <scheme val="minor"/>
      </rPr>
      <t xml:space="preserve"> during administration, and if Inventory, Appraisement, and List of Claims (Form 22) has been filed and approved by court, but power of sale of securities is not specified in D's will or granted by court order, or if this is TDA, AWA, ADE, RDA, or AP (dependent), do the following:</t>
    </r>
  </si>
  <si>
    <t>87.</t>
  </si>
  <si>
    <t>As responses are received and other steps are completed, be sure to enter that information on Worksheet 5.</t>
  </si>
  <si>
    <t>When signed copy of Letter 44 is received, substitute for file copy.</t>
  </si>
  <si>
    <t>If mailed, attach return receipt to copy of Letter 44 signed and returned by transferee.</t>
  </si>
  <si>
    <t>If mailed, attach mailing receipt to file copy of Letter 44.</t>
  </si>
  <si>
    <t>Prepare and send by certified or registered mail Letter 44 and new certificate(s) to each transferee to forward certificates (or let transferee pick up at office).</t>
  </si>
  <si>
    <t>Make a record of the new certificate number(s).</t>
  </si>
  <si>
    <t>Verify that transferee's correct Social Security or employer identification number appears on certificate.</t>
  </si>
  <si>
    <t>Verify that name of transferee has been properly spelled.</t>
  </si>
  <si>
    <t>Verify that correct number of shares have been transferred to each transferee.</t>
  </si>
  <si>
    <t>On receipt of transferred securities, do the following:</t>
  </si>
  <si>
    <t>Attach return receipt to file copy of Letter 43.</t>
  </si>
  <si>
    <t>Attach mailing receipt to file copy of Letter 43.</t>
  </si>
  <si>
    <t>Prepare and send by certified or registered mail Letter 43 to transfer agent for each security to be sold or transferred, together with original certificates, Irrevocable Stock Power (Form 24) or Irrevocable Bond Power (Form 25), Affidavit of Domicile (Form 26), death certificate, IRS Form W-9, Request for Taxpayer Identification Number and Certification (FF 15), and letters testamentary or letters of administration.</t>
  </si>
  <si>
    <r>
      <t xml:space="preserve">Order one copy of letters testamentary or letters of administration (must be dated within sixty days of proposed date of sale or transfer) for each </t>
    </r>
    <r>
      <rPr>
        <i/>
        <sz val="11"/>
        <color indexed="8"/>
        <rFont val="Calibri"/>
        <family val="2"/>
      </rPr>
      <t>company</t>
    </r>
    <r>
      <rPr>
        <sz val="11"/>
        <color theme="1"/>
        <rFont val="Calibri"/>
        <family val="2"/>
        <scheme val="minor"/>
      </rPr>
      <t xml:space="preserve"> whose securities are to be sold or transferred. Arrange for payment and charge to client's account. If ordering by mail, determine appropriate number of letters and the correct charge, arrange for payment, charge to client's account, and prepare and send Letter 2 to clerk of court.</t>
    </r>
  </si>
  <si>
    <t>In all other proceedings (IA, TBA, IBA, ADE, AWA, RDA, AP, and TDA), do the following:</t>
  </si>
  <si>
    <t>Attach return receipt to file copy of Letter 88.</t>
  </si>
  <si>
    <t>Attach mailing receipt to file copy of Letter 88.</t>
  </si>
  <si>
    <t>Prepare and send by certified or registered mail Letter 88 to transfer agent for each security to be sold or transferred, together with original certificates, Irrevocable Stock Power (Form 24) or Irrevocable Bond Power (Form 25), Affidavit of Domicile (Form 26), death certificate, IRS Form W-9, Request for Taxpayer Identification Number and Certification (FF 15), and Small Estate Affidavit and Order (Form 82).</t>
  </si>
  <si>
    <r>
      <t xml:space="preserve">Order one certified copy of Small Estate Affidavit and Order (Form 82) for each </t>
    </r>
    <r>
      <rPr>
        <i/>
        <sz val="11"/>
        <color indexed="8"/>
        <rFont val="Calibri"/>
        <family val="2"/>
      </rPr>
      <t>company</t>
    </r>
    <r>
      <rPr>
        <sz val="11"/>
        <color theme="1"/>
        <rFont val="Calibri"/>
        <family val="2"/>
        <scheme val="minor"/>
      </rPr>
      <t xml:space="preserve"> whose securities are to be sold or transferred. Arrange for payment and charge to client's account. If ordering by mail, determine correct charge, arrange for payment, charge to client's account, and prepare and send Letter 89.</t>
    </r>
  </si>
  <si>
    <t>If SE, do the following:</t>
  </si>
  <si>
    <t>Prepare and send by certified or registered mail Letter 43 to transfer agent for each security to be sold or transferred, together with original certificates, Irrevocable Stock Power (Form 24) or Irrevocable Bond Power (Form 25), Affidavit of Domicile (Form 26), death certificate, IRS Form W-9, Request for Taxpayer Identification Number and Certification (FF 15), and Judgment Declaring Heirship (Form 81).</t>
  </si>
  <si>
    <r>
      <t xml:space="preserve">Order one certified copy of Judgment Declaring Heirship (Form 81) for each </t>
    </r>
    <r>
      <rPr>
        <i/>
        <sz val="11"/>
        <color indexed="8"/>
        <rFont val="Calibri"/>
        <family val="2"/>
      </rPr>
      <t>company</t>
    </r>
    <r>
      <rPr>
        <sz val="11"/>
        <color theme="1"/>
        <rFont val="Calibri"/>
        <family val="2"/>
        <scheme val="minor"/>
      </rPr>
      <t xml:space="preserve"> whose securities are to be sold or transferred. Arrange for payment and charge to client's account. If ordering by mail, determine correct charge, arrange for payment, charge to client's account, and prepare and send Letter 86.</t>
    </r>
  </si>
  <si>
    <t>If PDH, do the following:</t>
  </si>
  <si>
    <t xml:space="preserve"> Attach return receipt to file copy of Letter 68.</t>
  </si>
  <si>
    <t>Attach mailing receipt to file copy of Letter 68.</t>
  </si>
  <si>
    <t>Prepare and send by certified or registered mail Letter 68 to transfer agent for each security to be sold or transferred, together with original certificates, certified copies of D's will and codicil(s) and Order Admitting Will to Probate As a Muniment of Title (Form 32), Irrevocable Stock Power (Form 24) or Irrevocable Bond Power (Form 25), Affidavit of Domicile (Form 26), death certificate, and IRS Form W-9, Request for Taxpayer Identification Number and Certification (FF 15).</t>
  </si>
  <si>
    <r>
      <t xml:space="preserve">Order one certified copy of D's will and codicil(s) and Order Admitting Will to Probate As a Muniment of Title (Form 32) for each </t>
    </r>
    <r>
      <rPr>
        <i/>
        <sz val="11"/>
        <color indexed="8"/>
        <rFont val="Calibri"/>
        <family val="2"/>
      </rPr>
      <t>company</t>
    </r>
    <r>
      <rPr>
        <sz val="11"/>
        <color theme="1"/>
        <rFont val="Calibri"/>
        <family val="2"/>
        <scheme val="minor"/>
      </rPr>
      <t xml:space="preserve"> whose securities are to be sold or transferred. Arrange for payment and charge to client's account. If ordering by mail, determine appropriate number of copies and the correct charge, arrange for payment, charge to client's account, and prepare and send Letter 69.</t>
    </r>
  </si>
  <si>
    <t>If MT, do the following:</t>
  </si>
  <si>
    <t>Obtain appropriate documents from clerk of court:</t>
  </si>
  <si>
    <t>Prepare and send Letter 42 to executor, administrator, heir, devisee, or distributee, together with all IRS Forms W-9, Request for Taxpayer Identification Number and Certification (FF 15), that are to be signed by that person, original Irrevocable Stock Power (Form 24) and/or Irrevocable Bond Power (Form 25), and Affidavit of Domicile (Form 26), to have signature guaranteed.</t>
  </si>
  <si>
    <t>Prepare IRS Form W-9, Request for Taxpayer Identification Number and Certification (FF 15), for each transferee of each security registered in D's name.</t>
  </si>
  <si>
    <t>Prepare Affidavit of Domicile (Form 26) for each security registered in D's name.</t>
  </si>
  <si>
    <t>Prepare Irrevocable Stock Power (Form 24) for each stock certificate and Irrevocable Bond Power (Form 25) for each bond certificate registered in D's name.</t>
  </si>
  <si>
    <t>Determine whether each security will be sold, transferred to D's estate, or transferred directly to the beneficiaries under D's will and codicil(s) or to D's heirs or distributees.</t>
  </si>
  <si>
    <t>If D's estate is likely to exceed the federal exclusion amount (Item 26.21 of MIL) (see Special Instruction 80—Federal Estate Tax), obtain values on alternate valuation date (Item 26.22 of MIL). When obtained, place in file folder entitled "Securities."</t>
  </si>
  <si>
    <r>
      <t xml:space="preserve">If D owned an interest in a closely held corporation, determine if D's estate is eligible under IRC Section 303 for </t>
    </r>
    <r>
      <rPr>
        <b/>
        <sz val="11"/>
        <color indexed="8"/>
        <rFont val="Calibri"/>
        <family val="2"/>
      </rPr>
      <t>redemption</t>
    </r>
    <r>
      <rPr>
        <sz val="11"/>
        <color theme="1"/>
        <rFont val="Calibri"/>
        <family val="2"/>
        <scheme val="minor"/>
      </rPr>
      <t xml:space="preserve"> and special treatment (see Special Instruction 40—Section 303 Redemption).</t>
    </r>
  </si>
  <si>
    <t>Consider transferring community interest in securities to D's surviving spouse.</t>
  </si>
  <si>
    <t>Determine whether each security was community property or D's separate property.</t>
  </si>
  <si>
    <t>Determine if there is accrued interest as of the date of D's death or if there are dividends declared before but payable after date of D's death.</t>
  </si>
  <si>
    <t>Prepare Worksheet 5 and place in file folder entitled "Securities."</t>
  </si>
  <si>
    <t>Determine whether to exercise options, puts, and calls.</t>
  </si>
  <si>
    <t>Obtain actual certificates for shares of stock and bonds issued by closely held corporations for which the name of D or D's spouse appears as one or more of the registered owners and place in file folder entitled "Securities."</t>
  </si>
  <si>
    <t>Complete Section 10.0 of MIL.</t>
  </si>
  <si>
    <t>See Special Instruction 28—Stocks, Bonds, and Other Securities.</t>
  </si>
  <si>
    <r>
      <t xml:space="preserve">If D owned </t>
    </r>
    <r>
      <rPr>
        <b/>
        <sz val="11"/>
        <color indexed="8"/>
        <rFont val="Calibri"/>
        <family val="2"/>
      </rPr>
      <t>closely held securities</t>
    </r>
    <r>
      <rPr>
        <sz val="11"/>
        <color theme="1"/>
        <rFont val="Calibri"/>
        <family val="2"/>
        <scheme val="minor"/>
      </rPr>
      <t>, do the following:</t>
    </r>
  </si>
  <si>
    <t>86.</t>
  </si>
  <si>
    <t xml:space="preserve">x. </t>
  </si>
  <si>
    <t>Verify that CUSIP number is the same as for the transferred securities.</t>
  </si>
  <si>
    <t>Verify that correct number of shares has been transferred to each transferee.</t>
  </si>
  <si>
    <t xml:space="preserve">w. </t>
  </si>
  <si>
    <t>Prepare and send by certified or registered mail Letter 43 to transfer agent for each security to be sold or transferred, together with original certificates, Irrevocable Stock Power (Form 24) or Irrevocable Bond Power (Form 25), Affidavit of Domicile (Form 26), IRS Form W-9, Request for Taxpayer Identification Number and Certification (FF 15), death certificate, and letters testamentary or letters of administration.</t>
  </si>
  <si>
    <t>Prepare and send by certified or registered mail Letter 88 to transfer agent for each security to be sold or transferred, together with original certificates, Irrevocable Stock Power (Form 24) or Irrevocable Bond Power (Form 25), Affidavit of Domicile (Form 26), IRS Form W-9, Request for Taxpayer Identification Number and Certification (FF 15), death certificate, and Small Estate Affidavit and Order (Form 82).</t>
  </si>
  <si>
    <t>Prepare and send by certified or registered mail Letter 43 to transfer agent for each security to be sold or transferred, together with original certificates, Irrevocable Stock Power (Form 24) or Irrevocable Bond Power (Form 25), Affidavit of Domicile (Form 26), IRS Form W-9, Request for Taxpayer Identification Number and Certification (FF 15), death certificate, and Judgment Declaring Heirship (Form 81).</t>
  </si>
  <si>
    <t>Attach return receipt to file copy of Letter 68.</t>
  </si>
  <si>
    <t>Prepare and send by certified or registered mail Letter 68 to transfer agent for each security to be sold or transferred, together with original certificates, certified copies of D's will and codicil(s) and Order Admitting Will to Probate As a Muniment of Title (Form 32), Irrevocable Stock Power (Form 24) or Irrevocable Bond Power (Form 25), Affidavit of Domicile (Form 26), IRS Form W-9, Request for Taxpayer Identification Number and Certification (FF 15), and death certificate.</t>
  </si>
  <si>
    <t>Prepare Irrevocable Stock Power (Form 24) for each stock and mutual fund certificate and Irrevocable Bond Power (Form 25) for each bond certificate registered in D's name.</t>
  </si>
  <si>
    <t>Determine whether each security, including those in a dividend reinvestment program, will be sold, transferred to D's estate, or transferred directly to the beneficiaries under D's will and codicil(s) or to D's heirs or distributees.</t>
  </si>
  <si>
    <t>Prepare and send Letter 39 to stockbroker to obtain values on alternate valuation date (Item 26.22 of MIL). When seeking to determine the alternate value, this letter should not be sent until at least six months following the date of death. When answer is received, place in file folder entitled "Securities."</t>
  </si>
  <si>
    <t>When signed copy of Letter 40 is received from client, forward it to company.</t>
  </si>
  <si>
    <t>Arrange for signature by client. If mailing, prepare and send Letter 24 to client, together with original and one copy of Letter 40.</t>
  </si>
  <si>
    <t>Prepare Letter 40 for each company for which dividend or interest payment address is to be changed.</t>
  </si>
  <si>
    <r>
      <t xml:space="preserve">Complete Section 9.0 of MIL and be sure to obtain </t>
    </r>
    <r>
      <rPr>
        <b/>
        <sz val="11"/>
        <color indexed="8"/>
        <rFont val="Calibri"/>
        <family val="2"/>
      </rPr>
      <t>C</t>
    </r>
    <r>
      <rPr>
        <sz val="11"/>
        <color theme="1"/>
        <rFont val="Calibri"/>
        <family val="2"/>
        <scheme val="minor"/>
      </rPr>
      <t xml:space="preserve">ommittee on </t>
    </r>
    <r>
      <rPr>
        <b/>
        <sz val="11"/>
        <color indexed="8"/>
        <rFont val="Calibri"/>
        <family val="2"/>
      </rPr>
      <t>U</t>
    </r>
    <r>
      <rPr>
        <sz val="11"/>
        <color theme="1"/>
        <rFont val="Calibri"/>
        <family val="2"/>
        <scheme val="minor"/>
      </rPr>
      <t xml:space="preserve">niform </t>
    </r>
    <r>
      <rPr>
        <b/>
        <sz val="11"/>
        <color indexed="8"/>
        <rFont val="Calibri"/>
        <family val="2"/>
      </rPr>
      <t>S</t>
    </r>
    <r>
      <rPr>
        <sz val="11"/>
        <color theme="1"/>
        <rFont val="Calibri"/>
        <family val="2"/>
        <scheme val="minor"/>
      </rPr>
      <t xml:space="preserve">ecurity </t>
    </r>
    <r>
      <rPr>
        <b/>
        <sz val="11"/>
        <color indexed="8"/>
        <rFont val="Calibri"/>
        <family val="2"/>
      </rPr>
      <t>I</t>
    </r>
    <r>
      <rPr>
        <sz val="11"/>
        <color theme="1"/>
        <rFont val="Calibri"/>
        <family val="2"/>
        <scheme val="minor"/>
      </rPr>
      <t xml:space="preserve">dentification </t>
    </r>
    <r>
      <rPr>
        <b/>
        <sz val="11"/>
        <color indexed="8"/>
        <rFont val="Calibri"/>
        <family val="2"/>
      </rPr>
      <t>P</t>
    </r>
    <r>
      <rPr>
        <sz val="11"/>
        <color theme="1"/>
        <rFont val="Calibri"/>
        <family val="2"/>
        <scheme val="minor"/>
      </rPr>
      <t>rocedure (CUSIP) number for each security. Determine maturity dates of notes and bonds and payment dates for interest and dividends and enter into office reminder system.</t>
    </r>
  </si>
  <si>
    <t>Prepare and send Letter 39 to stockbroker to obtain values on date of death.</t>
  </si>
  <si>
    <t>Determine if there is accrued interest as of the date of D's death or if there are dividends declared before but payable after the date of D's death.</t>
  </si>
  <si>
    <t>If D had an account with stockbroker, prepare and send Letter 38 to stockbroker to cancel and settle open orders and accounts. If stockbroker requires the letter to be signed by an executor, administrator, client, heir, beneficiary, or distributee, add appropriate signature line and have signed. If mailing, prepare and send Letter 24 to that person, together with original Letter 38 to stockbroker.</t>
  </si>
  <si>
    <t>Prepare and send Letter 58 to custodian to request information regarding unissued shares and requirements for transfer.</t>
  </si>
  <si>
    <t>Place statements of account in file folder entitled "Securities."</t>
  </si>
  <si>
    <t>Determine if D participated in a dividend reinvestment program. If so, do the following:</t>
  </si>
  <si>
    <t>Obtain most recent statement from each brokerage firm where D or D's spouse maintained an account. Place in file folder entitled "Securities."</t>
  </si>
  <si>
    <t>Place in file folder entitled "Securities."</t>
  </si>
  <si>
    <t>Determine dates for expiration of puts, calls, and options and dates for payment of interest on coupon bonds and enter into office reminder system.</t>
  </si>
  <si>
    <t>Obtain actual certificates for shares of stock, mutual funds, and bonds that are owned by D or D's spouse, that are in bearer form, or for which the name of D or D's spouse appears as one or more of the registered owners.</t>
  </si>
  <si>
    <r>
      <t xml:space="preserve">If D owned </t>
    </r>
    <r>
      <rPr>
        <b/>
        <sz val="11"/>
        <color indexed="8"/>
        <rFont val="Calibri"/>
        <family val="2"/>
      </rPr>
      <t>publicly traded securities</t>
    </r>
    <r>
      <rPr>
        <sz val="11"/>
        <color theme="1"/>
        <rFont val="Calibri"/>
        <family val="2"/>
        <scheme val="minor"/>
      </rPr>
      <t>, do the following:</t>
    </r>
  </si>
  <si>
    <t>85.</t>
  </si>
  <si>
    <t>SECURITIES</t>
  </si>
  <si>
    <t>Change beneficiary if desired.</t>
  </si>
  <si>
    <t>Transfer ownership of policies to persons entitled to them.</t>
  </si>
  <si>
    <t>Determine whether each policy was community property or D's separate property.</t>
  </si>
  <si>
    <t>See that premiums are promptly paid so that policies will not lapse.</t>
  </si>
  <si>
    <t>On receipt of IRS Form 712, Life Insurance Statement (FF 2), from company, complete Section 14.0 of MIL. Place form in file folder entitled "Life Insurance."</t>
  </si>
  <si>
    <t>Prepare and send Letter 45 to each insurance company that issued a policy on life of another as indicated in Item 14.07 of MIL.</t>
  </si>
  <si>
    <t>Obtain and review all such policies, especially policies insuring life of D's spouse and D's children. Place in file folder entitled "Life Insurance."</t>
  </si>
  <si>
    <t>See Special Instruction 30—Insurance Owned by Decedent on Life of Another.</t>
  </si>
  <si>
    <r>
      <t xml:space="preserve">If D owned an interest in a policy of </t>
    </r>
    <r>
      <rPr>
        <b/>
        <sz val="11"/>
        <color indexed="8"/>
        <rFont val="Calibri"/>
        <family val="2"/>
      </rPr>
      <t>insurance on the life of another</t>
    </r>
    <r>
      <rPr>
        <sz val="11"/>
        <color theme="1"/>
        <rFont val="Calibri"/>
        <family val="2"/>
        <scheme val="minor"/>
      </rPr>
      <t xml:space="preserve"> (e.g., community property interest owned by deceased husband on life of surviving wife), do the following:</t>
    </r>
  </si>
  <si>
    <t>89.</t>
  </si>
  <si>
    <t>INSURANCE ON LIFE OF ANOTHER</t>
  </si>
  <si>
    <t>Prepare and send Letter 46 to each debtor to notify of place to make future payments.</t>
  </si>
  <si>
    <t>If D or D's spouse was selling any real estate pursuant to a contract for deed, complete Items 12.30 through 12.45 and Items 12.22 through 12.26 of MIL and place a copy of the contract in file folder entitled "Judgments, Notes, Accounts Receivable, and Contracts for Deed." If contract is to be assigned, prepare appropriate assignment.</t>
  </si>
  <si>
    <t>If accounts receivable are to be transferred, prepare appropriate assignments.</t>
  </si>
  <si>
    <t>If notes are to be transferred, prepare appropriate endorsements.</t>
  </si>
  <si>
    <t>If judgments are to be transferred, prepare appropriate documents.</t>
  </si>
  <si>
    <t>If judgments, notes, and accounts receivable are to be collected, take appropriate action.</t>
  </si>
  <si>
    <t>Determine whether each judgment, note, and account receivable is to be collected or transferred.</t>
  </si>
  <si>
    <t>Determine whether each item was community property or D's separate property.</t>
  </si>
  <si>
    <t>Determine maturity dates and dates on which claims are barred by applicable statutes of limitations and enter in office reminder system.</t>
  </si>
  <si>
    <t>Obtain and review all such judgments, notes, and accounts receivable and complete Section 12.0 of MIL. Place in file folder entitled "Judgments, Notes, Accounts Receivable, and Contracts for Deed."</t>
  </si>
  <si>
    <t>See Special Instruction 31—Notes and Accounts Receivable.</t>
  </si>
  <si>
    <r>
      <t xml:space="preserve">If D owned </t>
    </r>
    <r>
      <rPr>
        <b/>
        <sz val="11"/>
        <color indexed="8"/>
        <rFont val="Calibri"/>
        <family val="2"/>
      </rPr>
      <t>judgments, notes, accounts receivable, or contracts for deed</t>
    </r>
    <r>
      <rPr>
        <sz val="11"/>
        <color theme="1"/>
        <rFont val="Calibri"/>
        <family val="2"/>
        <scheme val="minor"/>
      </rPr>
      <t>, do the following:</t>
    </r>
  </si>
  <si>
    <t>90.</t>
  </si>
  <si>
    <t>JUDGMENTS, NOTES, ACCOUNTS RECEIVABLE,
AND CONTRACTS FOR DEED</t>
  </si>
  <si>
    <t>Deliver all documents to transferee.</t>
  </si>
  <si>
    <t>If IA, TBA, IBA, ADE, AWA, RDA, AP, or TDA, obtain one certified copy of letters testamentary or letters of administration for each vehicle to be sold. If ordering by mail, determine appropriate number of letters and the correct charge, arrange for payment, charge to client's account, and prepare and send Letter 2 to clerk of court.</t>
  </si>
  <si>
    <t>Arrange to have each vehicle title and assignment signed by the executor, administrator, or person who inherits the vehicle.</t>
  </si>
  <si>
    <t>Prepare assignment of each vehicle title (form not provided in this System).</t>
  </si>
  <si>
    <t>For each vehicle do the following:</t>
  </si>
  <si>
    <t>Determine whether each vehicle is to be sold or transferred to D's beneficiaries.</t>
  </si>
  <si>
    <t>For each vehicle, determine if disposition of ownership is controlled by a right of survivorship set forth on the certificate of title or other agreement. For any such vehicle, skip the remainder of this Item 91.</t>
  </si>
  <si>
    <t>Determine whether each vehicle was community property or D's separate property.</t>
  </si>
  <si>
    <t>Obtain and review each title and description of vehicle and complete Section 17.0 of MIL. Place in file folder entitled "Transportation Equipment."</t>
  </si>
  <si>
    <t>See Special Instruction 32—Motor Vehicles.</t>
  </si>
  <si>
    <r>
      <t xml:space="preserve">If D owned </t>
    </r>
    <r>
      <rPr>
        <b/>
        <sz val="11"/>
        <color indexed="8"/>
        <rFont val="Calibri"/>
        <family val="2"/>
      </rPr>
      <t>automobiles</t>
    </r>
    <r>
      <rPr>
        <sz val="11"/>
        <color theme="1"/>
        <rFont val="Calibri"/>
        <family val="2"/>
        <scheme val="minor"/>
      </rPr>
      <t xml:space="preserve"> or other transportation equipment, do the following:</t>
    </r>
  </si>
  <si>
    <t>91.</t>
  </si>
  <si>
    <t>TRANSPORTATION EQUIPMENT</t>
  </si>
  <si>
    <t>When judge has signed order approving Application for Sale of Personal Property under Section 356.051 of the Estates Code (Form 52), have executor or administrator deliver property and evidence of title to proper parties, obtain receipt, and collect proceeds.</t>
  </si>
  <si>
    <t>If hearing will not be required, determine date judge signed order approving Application for Sale of Personal Property under Section 356.051 of the Estates Code (Form 52) and complete Item 63 of SDL.</t>
  </si>
  <si>
    <t>Attend hearing, present proof necessary for court's approval, have order signed by judge approving Application for Sale of Personal Property under Section 356.051 of the Estates Code (Form 52), and complete Item 63 of SDL.</t>
  </si>
  <si>
    <t>File Application for Sale of Personal Property under Section 356.051 of the Estates Code and Order thereon (Form 52) with clerk of court.</t>
  </si>
  <si>
    <t>Prepare Application for Sale of Personal Property under Section 356.051 of the Estates Code and Order thereon (Form 52).</t>
  </si>
  <si>
    <t>See Special Instruction 50—Sale of Personal Property Likely to Perish, Waste, Etc.</t>
  </si>
  <si>
    <r>
      <t xml:space="preserve">If D owned </t>
    </r>
    <r>
      <rPr>
        <b/>
        <sz val="11"/>
        <color indexed="8"/>
        <rFont val="Calibri"/>
        <family val="2"/>
      </rPr>
      <t>personal property</t>
    </r>
    <r>
      <rPr>
        <sz val="11"/>
        <color theme="1"/>
        <rFont val="Calibri"/>
        <family val="2"/>
        <scheme val="minor"/>
      </rPr>
      <t xml:space="preserve"> that is </t>
    </r>
    <r>
      <rPr>
        <b/>
        <sz val="11"/>
        <color indexed="8"/>
        <rFont val="Calibri"/>
        <family val="2"/>
      </rPr>
      <t>likely to perish</t>
    </r>
    <r>
      <rPr>
        <sz val="11"/>
        <color theme="1"/>
        <rFont val="Calibri"/>
        <family val="2"/>
        <scheme val="minor"/>
      </rPr>
      <t>, waste or deteriorate or to be an unnecessary expense or disadvantage to D's estate, and if Inventory, Appraisement, and List of Claims (Form 22) has been filed and approved by the court, but power to dispose of such property is not specified in D's will or granted by court order, or if this is TDA, AWA, ADE, RDA, or AP (dependent), do the following:</t>
    </r>
  </si>
  <si>
    <t>94.</t>
  </si>
  <si>
    <t>When judge has signed order approving Application to Dispose of Personal Effects (Form 51), have executor or administrator deliver property to proper parties and obtain receipt.</t>
  </si>
  <si>
    <t>File Application to Dispose of Personal Effects and Order thereon (Form 51) with clerk of court.</t>
  </si>
  <si>
    <t>If such property is to be disposed of before termination of administration, prepare Application to Dispose of Personal Effects and Order thereon (Form 51).</t>
  </si>
  <si>
    <r>
      <t xml:space="preserve">If D owned </t>
    </r>
    <r>
      <rPr>
        <b/>
        <sz val="11"/>
        <color indexed="8"/>
        <rFont val="Calibri"/>
        <family val="2"/>
      </rPr>
      <t>personal property</t>
    </r>
    <r>
      <rPr>
        <sz val="11"/>
        <color theme="1"/>
        <rFont val="Calibri"/>
        <family val="2"/>
        <scheme val="minor"/>
      </rPr>
      <t xml:space="preserve"> that is </t>
    </r>
    <r>
      <rPr>
        <b/>
        <sz val="11"/>
        <color indexed="8"/>
        <rFont val="Calibri"/>
        <family val="2"/>
      </rPr>
      <t>not wanted</t>
    </r>
    <r>
      <rPr>
        <sz val="11"/>
        <color theme="1"/>
        <rFont val="Calibri"/>
        <family val="2"/>
        <scheme val="minor"/>
      </rPr>
      <t xml:space="preserve"> by family members and that has </t>
    </r>
    <r>
      <rPr>
        <b/>
        <sz val="11"/>
        <color indexed="8"/>
        <rFont val="Calibri"/>
        <family val="2"/>
      </rPr>
      <t>no commercial value</t>
    </r>
    <r>
      <rPr>
        <sz val="11"/>
        <color theme="1"/>
        <rFont val="Calibri"/>
        <family val="2"/>
        <scheme val="minor"/>
      </rPr>
      <t>, and if Inventory, Appraisement, and List of Claims (Form 22) has been filed and approved by the court, but power to dispose of such property is not specified in D's will or granted by court order, or if this is TDA, AWA, ADE, RDA, or AP (dependent), do the following:</t>
    </r>
  </si>
  <si>
    <t>93.</t>
  </si>
  <si>
    <t>Estates Code, Section 356.105(c), permits D's executor or administrator to issue a bill of sale without warranty as evidence of title, but the expense thereof must be borne by the purchaser.</t>
  </si>
  <si>
    <t>Deliver property and evidence of title, obtain receipt, and collect proceeds.</t>
  </si>
  <si>
    <t>Prepare Application for Sale of Personal Property under Section 356.101 of the Estates Code (Form 47), Verified Exhibit Showing Condition of the Estate (Form 40), and Order of Sale of Personal Property under Section 356.101 of the Estates Code (Form 48).</t>
  </si>
  <si>
    <r>
      <t xml:space="preserve">If </t>
    </r>
    <r>
      <rPr>
        <b/>
        <sz val="11"/>
        <color indexed="8"/>
        <rFont val="Calibri"/>
        <family val="2"/>
      </rPr>
      <t>personal property</t>
    </r>
    <r>
      <rPr>
        <sz val="11"/>
        <color theme="1"/>
        <rFont val="Calibri"/>
        <family val="2"/>
        <scheme val="minor"/>
      </rPr>
      <t xml:space="preserve"> is </t>
    </r>
    <r>
      <rPr>
        <b/>
        <sz val="11"/>
        <color indexed="8"/>
        <rFont val="Calibri"/>
        <family val="2"/>
      </rPr>
      <t>to be sold</t>
    </r>
    <r>
      <rPr>
        <sz val="11"/>
        <color theme="1"/>
        <rFont val="Calibri"/>
        <family val="2"/>
        <scheme val="minor"/>
      </rPr>
      <t xml:space="preserve"> by private sale during administration, and if Inventory, Appraisement, and List of Claims (Form 22) has been filed and approved by the court, but power of sale of personal property is not specified in D's will or granted by court order, or if this is TDA, AWA, ADE, RDA, or AP (dependent), do the following:</t>
    </r>
  </si>
  <si>
    <t>92.</t>
  </si>
  <si>
    <t>DISPOSITION OR TRANSFER OF PERSONAL PROPERTY</t>
  </si>
  <si>
    <t>If not filed timely by them, take appropriate action to bring such a suit (Civil Practice &amp; Remedies Code, Section 71.004).</t>
  </si>
  <si>
    <t>Refer to Item 7A of SDL to ensure their timely filing of petition.</t>
  </si>
  <si>
    <r>
      <t xml:space="preserve">Determine if D's spouse, child, or parent has a cause of action for D's </t>
    </r>
    <r>
      <rPr>
        <b/>
        <sz val="11"/>
        <color indexed="8"/>
        <rFont val="Calibri"/>
        <family val="2"/>
      </rPr>
      <t>wrongful death</t>
    </r>
    <r>
      <rPr>
        <sz val="11"/>
        <color theme="1"/>
        <rFont val="Calibri"/>
        <family val="2"/>
        <scheme val="minor"/>
      </rPr>
      <t>. If so, do the following:</t>
    </r>
  </si>
  <si>
    <t>Determine if other items will be taxable in D's estate (see and complete Section 20.0 of MIL).</t>
  </si>
  <si>
    <t>D's spouse and children may have this right if D dies during the initial term.</t>
  </si>
  <si>
    <r>
      <t xml:space="preserve">If D owned </t>
    </r>
    <r>
      <rPr>
        <b/>
        <sz val="11"/>
        <color indexed="8"/>
        <rFont val="Calibri"/>
        <family val="2"/>
      </rPr>
      <t>copyrights</t>
    </r>
    <r>
      <rPr>
        <sz val="11"/>
        <color theme="1"/>
        <rFont val="Calibri"/>
        <family val="2"/>
        <scheme val="minor"/>
      </rPr>
      <t>, determine if a right of renewal exists. If so, take appropriate action.</t>
    </r>
  </si>
  <si>
    <t>Obtain an employer identification number for each trust (see Item 57 of this Checkplan).</t>
  </si>
  <si>
    <t>Determine when to fund each trust.</t>
  </si>
  <si>
    <r>
      <t xml:space="preserve">If will establishes one or more </t>
    </r>
    <r>
      <rPr>
        <b/>
        <sz val="11"/>
        <color indexed="8"/>
        <rFont val="Calibri"/>
        <family val="2"/>
      </rPr>
      <t>testamentary trusts</t>
    </r>
    <r>
      <rPr>
        <sz val="11"/>
        <color theme="1"/>
        <rFont val="Calibri"/>
        <family val="2"/>
        <scheme val="minor"/>
      </rPr>
      <t>, do the following:</t>
    </r>
  </si>
  <si>
    <r>
      <t xml:space="preserve">Investigate </t>
    </r>
    <r>
      <rPr>
        <b/>
        <sz val="11"/>
        <color indexed="8"/>
        <rFont val="Calibri"/>
        <family val="2"/>
      </rPr>
      <t>club memberships</t>
    </r>
    <r>
      <rPr>
        <sz val="11"/>
        <color theme="1"/>
        <rFont val="Calibri"/>
        <family val="2"/>
        <scheme val="minor"/>
      </rPr>
      <t xml:space="preserve"> to determine if surviving spouse and other family members receive special benefits, if memberships can be sold, and whether to cancel memberships and collect unearned dues.</t>
    </r>
  </si>
  <si>
    <t>Determine if D made gift(s) of all or part of the custodial property. If so, its entire value must be included in D's estate for federal estate tax purposes.</t>
  </si>
  <si>
    <t>Obtain appointment of a successor custodian.</t>
  </si>
  <si>
    <r>
      <t xml:space="preserve">If D was a </t>
    </r>
    <r>
      <rPr>
        <b/>
        <sz val="11"/>
        <color indexed="8"/>
        <rFont val="Calibri"/>
        <family val="2"/>
      </rPr>
      <t>custodian under the Uniform Gifts to Minors Act</t>
    </r>
    <r>
      <rPr>
        <sz val="11"/>
        <color theme="1"/>
        <rFont val="Calibri"/>
        <family val="2"/>
        <scheme val="minor"/>
      </rPr>
      <t>:</t>
    </r>
  </si>
  <si>
    <t>Under Section 16.062 of the Texas Civil Practice and Remedies Code, the statutes of limitation for suits by or against D are suspended for one year after date of D's death or until date of qualification of D's executor or administrator, whichever is earlier.</t>
  </si>
  <si>
    <t>Determine whether to abandon or pursue such claims and take appropriate action.</t>
  </si>
  <si>
    <r>
      <t xml:space="preserve">Review all of D's </t>
    </r>
    <r>
      <rPr>
        <b/>
        <sz val="11"/>
        <color indexed="8"/>
        <rFont val="Calibri"/>
        <family val="2"/>
      </rPr>
      <t>other claims</t>
    </r>
    <r>
      <rPr>
        <sz val="11"/>
        <color theme="1"/>
        <rFont val="Calibri"/>
        <family val="2"/>
        <scheme val="minor"/>
      </rPr>
      <t xml:space="preserve"> and causes of action.</t>
    </r>
  </si>
  <si>
    <r>
      <t xml:space="preserve">Determine if there is any </t>
    </r>
    <r>
      <rPr>
        <b/>
        <sz val="11"/>
        <color indexed="8"/>
        <rFont val="Calibri"/>
        <family val="2"/>
      </rPr>
      <t>pending litigation</t>
    </r>
    <r>
      <rPr>
        <sz val="11"/>
        <color theme="1"/>
        <rFont val="Calibri"/>
        <family val="2"/>
        <scheme val="minor"/>
      </rPr>
      <t>. If so, take appropriate action.</t>
    </r>
  </si>
  <si>
    <r>
      <t xml:space="preserve">If D was engaged in another type of </t>
    </r>
    <r>
      <rPr>
        <b/>
        <sz val="11"/>
        <color indexed="8"/>
        <rFont val="Calibri"/>
        <family val="2"/>
      </rPr>
      <t>professional practice</t>
    </r>
    <r>
      <rPr>
        <sz val="11"/>
        <color theme="1"/>
        <rFont val="Calibri"/>
        <family val="2"/>
        <scheme val="minor"/>
      </rPr>
      <t>, consider purchase of "tail coverage" for errors and omissions.</t>
    </r>
  </si>
  <si>
    <t>If a client, a member of D's family, or D's executor or administrator wishes for you to undertake representation or dispose of D's practice, read Special Instruction 78—Death of a Lawyer again, paying particular attention to Part XIII of the rules of disciplinary procedure and to disciplinary rules and ethics opinions.</t>
  </si>
  <si>
    <t>Determine if D was resident agent for any executor or administrator or was registered agent for any corporation or other business entity and, if so, arrange for substitution of new agent.</t>
  </si>
  <si>
    <t>Deliver files and obtain receipts for each.</t>
  </si>
  <si>
    <t xml:space="preserve">(iv) </t>
  </si>
  <si>
    <t>Arrange for substitution of counsel in litigation matters and be sure of filing and court approval.</t>
  </si>
  <si>
    <t xml:space="preserve">(iii) </t>
  </si>
  <si>
    <t>Make file copies of original documents that are returned to clients.</t>
  </si>
  <si>
    <t xml:space="preserve">(ii) </t>
  </si>
  <si>
    <t>Obtain written authorization from client to deliver files to new counsel.</t>
  </si>
  <si>
    <t xml:space="preserve">(i) </t>
  </si>
  <si>
    <t>If client obtains new counsel, do the following:</t>
  </si>
  <si>
    <t>Advise clients of D's death and procedure for obtaining their files.</t>
  </si>
  <si>
    <t>Arrange for disposition of client files.</t>
  </si>
  <si>
    <t>Notify malpractice carrier of D's death. If D was a solo, consider purchase of extended reporting ("tail") coverage.</t>
  </si>
  <si>
    <t>Notify bar associations of D's death.</t>
  </si>
  <si>
    <t>Analyze funds in trust account and return unearned portion to clients.</t>
  </si>
  <si>
    <t>Send final bills to clients. When paid, deposit checks into firm account. If D was a solo, those checks should be deposited into estate account.</t>
  </si>
  <si>
    <t>Review all undeposited checks and either return them to payor or deposit them into firm account. If D was a solo, those checks should be deposited into estate account.</t>
  </si>
  <si>
    <t>Review files to determine which are open and which are closed and the extent to which copies or other materials should be retained.</t>
  </si>
  <si>
    <t>Review all unfiled documents and match to files.</t>
  </si>
  <si>
    <t>Open and review all unopened mail.</t>
  </si>
  <si>
    <t>Contact clients to advise of D's death and need for prompt action.</t>
  </si>
  <si>
    <t>Contact courts and opposing counsel regarding matters involving pressing deadlines.</t>
  </si>
  <si>
    <t>Check D's calendar and active files to determine deadlines and due dates.</t>
  </si>
  <si>
    <t>If D was a Texas lawyer and no one will be appointed under Texas Rules of Disciplinary Procedure, Rule 13.02, to close D's law practice, see Special Instruction 78—Death of a Lawyer and do the following:</t>
  </si>
  <si>
    <r>
      <t xml:space="preserve">Attempt to terminate any </t>
    </r>
    <r>
      <rPr>
        <b/>
        <sz val="11"/>
        <color indexed="8"/>
        <rFont val="Calibri"/>
        <family val="2"/>
      </rPr>
      <t>guaranty agreement</t>
    </r>
    <r>
      <rPr>
        <sz val="11"/>
        <color theme="1"/>
        <rFont val="Calibri"/>
        <family val="2"/>
        <scheme val="minor"/>
      </rPr>
      <t xml:space="preserve"> made by D and to obtain a release of liability on any loans guaranteed by D.</t>
    </r>
  </si>
  <si>
    <t>Determine whether executor, administrator, heir, beneficiary, or distributee can or should elect to become a substituted partner.</t>
  </si>
  <si>
    <t>Determine whether D's executors, administrator, heirs, or beneficiaries are entitled to and do elect to adjust the basis in D's partnership interests.</t>
  </si>
  <si>
    <t>The taxable year of a partnership shall close with respect to a partner whose entire interest in the partnership terminates by reason of death.</t>
  </si>
  <si>
    <t>Determine if D's death terminates any partnerships.</t>
  </si>
  <si>
    <r>
      <t xml:space="preserve">If D owned any </t>
    </r>
    <r>
      <rPr>
        <b/>
        <sz val="11"/>
        <color indexed="8"/>
        <rFont val="Calibri"/>
        <family val="2"/>
      </rPr>
      <t>partnership interests</t>
    </r>
    <r>
      <rPr>
        <sz val="11"/>
        <color theme="1"/>
        <rFont val="Calibri"/>
        <family val="2"/>
        <scheme val="minor"/>
      </rPr>
      <t>, do the following:</t>
    </r>
  </si>
  <si>
    <t>Obtain realistic valuations of all interests in unincorporated businesses, including those subject to redemption or buy-sell agreements.</t>
  </si>
  <si>
    <t>Arrange for adequate funds to provide for payment of household salaries and expenses and for salaries and other expenses of D's sole proprietorships and other closely held businesses.</t>
  </si>
  <si>
    <r>
      <t xml:space="preserve">Determine if D owned </t>
    </r>
    <r>
      <rPr>
        <b/>
        <sz val="11"/>
        <color indexed="8"/>
        <rFont val="Calibri"/>
        <family val="2"/>
      </rPr>
      <t>other assets</t>
    </r>
    <r>
      <rPr>
        <sz val="11"/>
        <color theme="1"/>
        <rFont val="Calibri"/>
        <family val="2"/>
        <scheme val="minor"/>
      </rPr>
      <t>. See Special Instruction 35—Valuing and Describing Other Assets and complete Sections 16.0 and 18.0 of MIL. Place valuations and descriptions in the separate file folders entitled "Partnerships, Trusts, and Other Unincorporated Business" and "Personal Property" as appropriate.</t>
    </r>
  </si>
  <si>
    <t>If sale is contemplated, determine whether to request release of estate tax lien on IRS Form 4422 (form not provided in this System).</t>
  </si>
  <si>
    <t>Arrange for distribution of D's personal property.</t>
  </si>
  <si>
    <r>
      <t>If D's estate will be subject to federal estate tax and if sale or disposition is desired before IRS audit of the estate tax return, furnish appropriate statement contemplated in Treasury Reg. § 20.2031</t>
    </r>
    <r>
      <rPr>
        <sz val="11"/>
        <color indexed="8"/>
        <rFont val="Calibri"/>
        <family val="2"/>
      </rPr>
      <t>–</t>
    </r>
    <r>
      <rPr>
        <sz val="11"/>
        <color theme="1"/>
        <rFont val="Calibri"/>
        <family val="2"/>
        <scheme val="minor"/>
      </rPr>
      <t>6 (form not provided in this System).</t>
    </r>
  </si>
  <si>
    <r>
      <t xml:space="preserve">Other </t>
    </r>
    <r>
      <rPr>
        <b/>
        <sz val="11"/>
        <color indexed="8"/>
        <rFont val="Calibri"/>
        <family val="2"/>
      </rPr>
      <t>tangible personal property</t>
    </r>
    <r>
      <rPr>
        <sz val="11"/>
        <color theme="1"/>
        <rFont val="Calibri"/>
        <family val="2"/>
        <scheme val="minor"/>
      </rPr>
      <t xml:space="preserve"> (see Special Instruction 34—Personal Property).</t>
    </r>
  </si>
  <si>
    <t>Determine whether each other asset was community property or was D's separate property.</t>
  </si>
  <si>
    <t>Handling other assets and matters:</t>
  </si>
  <si>
    <t>95.</t>
  </si>
  <si>
    <t>OTHER MATTERS</t>
  </si>
  <si>
    <t>After order approving inventory has been signed, newly discovered assets are shown by a Supplemental Inventory (Form 36) and errors are corrected by an Amended Inventory (forms not provided in this System). If Affidavit in Lieu of Inventory, Appraisement, and List of Claims (Form 103) was filed, provide all beneficiaries with copies of the Supplemental Inventory (Form 36) and then file a Supplemental Affidavit in Lieu of Inventory (form not provided in this System) with the court.</t>
  </si>
  <si>
    <t>If this is not IA, TBA, IBA, or AP (independent), or if Affidavit in Lieu of Inventory, Appraisement, and List of Claims (Form 103) will not be used, when Inventory, Appraisement, and List of Claims (Form 22) has been properly signed and sworn to by all executors, administrators, heirs, or beneficiaries, file Inventory, Appraisement, and List of Claims (Form 22) with clerk of court.</t>
  </si>
  <si>
    <r>
      <t>When Inventory, Appraisement, and List of Claims (Form 22) has been properly signed and sworn to by all independent executors or administrators, prepare and send Letter 104, together with a copy of the inventory, to all beneficiaries except those who have signed waivers (Form 122) or as otherwise provided by Estates Code, Section 309.056(b</t>
    </r>
    <r>
      <rPr>
        <sz val="11"/>
        <color indexed="8"/>
        <rFont val="Calibri"/>
        <family val="2"/>
      </rPr>
      <t>–1)</t>
    </r>
    <r>
      <rPr>
        <sz val="11"/>
        <color theme="1"/>
        <rFont val="Calibri"/>
        <family val="2"/>
        <scheme val="minor"/>
      </rPr>
      <t>.</t>
    </r>
  </si>
  <si>
    <t>Arrange for executor, administrator, heir, or beneficiary to sign and swear to Inventory, Appraisement, and List of Claims (Form 22). If mailing, prepare and send Letter 48 to executor, administrator, heir, or beneficiary, together with original and a copy of Inventory, Appraisement, and List of Claims (Form 22), and repeat for each executor, administrator, heir, or beneficiary until the original has been signed and sworn to by all parties.</t>
  </si>
  <si>
    <t>When Inventory, Appraisement, and List of Claims (Form 22) has been completed, do the following:</t>
  </si>
  <si>
    <t>99.</t>
  </si>
  <si>
    <t>Application for Extension of Time in Which to File Inventory, Appraisement, and List of Claims and Order thereon (Form 27) will have to be modified for the length of time and basis for this additional request.</t>
  </si>
  <si>
    <t>If Inventory, Appraisement, and List of Claims (Form 22) cannot be completed within the extended time, repeat the procedure described in Item 97 of this Checkplan until the inventory is actually filed, and complete Item 32a or 46 of SDL as appropriate.</t>
  </si>
  <si>
    <t>98.</t>
  </si>
  <si>
    <t>On approval of order, complete Item 6.86 of MIL and Item 32a(1) or 46a of SDL as appropriate.</t>
  </si>
  <si>
    <t>File Application for Extension of Time in Which to File Inventory, Appraisement, and List of Claims and Order thereon (Form 27) with clerk of court.</t>
  </si>
  <si>
    <t>In Harris County, the application must be designated as first application, second application, and so forth, and must show the date the executor or administrator qualified, the date the inventory would have been due, and the date on which the inventory will be due if the extension is granted. Determine local practice and make necessary modifications.</t>
  </si>
  <si>
    <t>Prepare Application for Extension of Time in Which to File Inventory, Appraisement, and List of Claims and Order thereon (Form 27).</t>
  </si>
  <si>
    <t>Unless Inventory, Appraisement, and List of Claims (Form 22) can be completed and filed within ninety days from date of qualification (Item 6.39 of MIL and Item 39 of SDL) or from date of admission of D's will to probate as a muniment of title (Item 6.26 of MIL and Item 28 of SDL), do the following:</t>
  </si>
  <si>
    <t>97.</t>
  </si>
  <si>
    <t>In many counties an inventory is not required. We recommend that one be prepared and filed to provide evidence of the assets owned by D and to assist future title examinations.</t>
  </si>
  <si>
    <t>Prepare Inventory, Appraisement, and List of Claims (Form 22) (see Special Instruction 23—Inventory, Appraisement, and List of Claims and Special Instruction 24—General Rules for Valuation of Assets). Place in file folder entitled "Inventory."</t>
  </si>
  <si>
    <t>96.</t>
  </si>
  <si>
    <t>INVENTORY</t>
  </si>
  <si>
    <t>When judge has signed order approving Application for Family Allowance (Form 53), have executor or administrator pay allowance in accordance with order of the court.</t>
  </si>
  <si>
    <t>If hearing will not be required, determine date judge signed order approving Application for Family Allowance (Form 53).</t>
  </si>
  <si>
    <t>Attend hearing, present proof necessary for court's approval, and have order signed by judge approving Application for Family Allowance (Form 53).</t>
  </si>
  <si>
    <t>File Application for Family Allowance and Order thereon (Form 53) with clerk of court.</t>
  </si>
  <si>
    <t>Prepare Application for Family Allowance and Order thereon (Form 53).</t>
  </si>
  <si>
    <t>See Special Instruction 51—Family Allowance.</t>
  </si>
  <si>
    <r>
      <t xml:space="preserve">After Inventory, Appraisement, and List of Claims (Form 22) has been filed and approved by the court or Affidavit in Lieu of Inventory, Appraisement, and List of Claims (Form 103) has been filed, review financial situation of family and determine if a </t>
    </r>
    <r>
      <rPr>
        <b/>
        <sz val="11"/>
        <color indexed="8"/>
        <rFont val="Calibri"/>
        <family val="2"/>
      </rPr>
      <t>family allowance</t>
    </r>
    <r>
      <rPr>
        <sz val="11"/>
        <color theme="1"/>
        <rFont val="Calibri"/>
        <family val="2"/>
        <scheme val="minor"/>
      </rPr>
      <t xml:space="preserve"> should be requested. If so, do the following:</t>
    </r>
  </si>
  <si>
    <t>100.</t>
  </si>
  <si>
    <t>FAMILY ALLOWANCE</t>
  </si>
  <si>
    <t>When judge has signed order approving Application in Lieu of Exempt Property (Form 55), have executor or administrator pay allowance in accordance with order of the court.</t>
  </si>
  <si>
    <t>If hearing will not be required, determine date judge signed order approving Application for Allowance in Lieu of Exempt Property (Form 55).</t>
  </si>
  <si>
    <t>Attend hearing, present proof necessary for court's approval, and have order signed by judge approving Application for Allowance in Lieu of Exempt Property (Form 55).</t>
  </si>
  <si>
    <t>Determine if court hearing will be required, and if so, do the following:</t>
  </si>
  <si>
    <t xml:space="preserve"> File Application for Allowance in Lieu of Exempt Property and Order thereon (Form 55) with clerk of court.</t>
  </si>
  <si>
    <t>This form contemplates payment to D's surviving spouse when no homestead was owned. In other situations, appropriate revisions must be made.</t>
  </si>
  <si>
    <t>Prepare Application for Allowance in Lieu of Exempt Property and Order thereon (Form 55).</t>
  </si>
  <si>
    <t>See Special Instruction 52—Exempt Property, Setting Aside Exempt Property, and Allowance in Lieu of Exempt Property.</t>
  </si>
  <si>
    <r>
      <t xml:space="preserve">After Inventory, Appraisement, and List of Claims (Form 22) has been filed and approved by the court or Affidavit in Lieu of Inventory, Appraisement, and List of Claims (Form 103) has been filed, review financial situation of family and determine whether to seek an </t>
    </r>
    <r>
      <rPr>
        <b/>
        <sz val="11"/>
        <color indexed="8"/>
        <rFont val="Calibri"/>
        <family val="2"/>
      </rPr>
      <t>allowance in lieu of exempt property</t>
    </r>
    <r>
      <rPr>
        <sz val="11"/>
        <color theme="1"/>
        <rFont val="Calibri"/>
        <family val="2"/>
        <scheme val="minor"/>
      </rPr>
      <t>. If so, do the following:</t>
    </r>
  </si>
  <si>
    <t>102.</t>
  </si>
  <si>
    <t>When judge has signed order approving Application to Set Aside Exempt Property (Form 54), have executor or administrator deliver exempt property to proper parties.</t>
  </si>
  <si>
    <t>If hearing will not be required, determine date judge signed order approving Application to Set Aside Exempt Property (Form 54).</t>
  </si>
  <si>
    <t>Attend hearing, present proof necessary for court's approval, and have order signed by judge approving Application to Set Aside Exempt Property (Form 54).</t>
  </si>
  <si>
    <t>File Application to Set Aside Exempt Property and Order thereon (Form 54) with clerk of court.</t>
  </si>
  <si>
    <t>Prepare Application to Set Aside Exempt Property and Order thereon (Form 54).</t>
  </si>
  <si>
    <r>
      <t xml:space="preserve">After Inventory, Appraisement, and List of Claims (Form 22) has been filed and approved by the court or Affidavit in Lieu of Inventory, Appraisement, and List of Claims (Form 103) has been filed, review financial situation of family and determine if </t>
    </r>
    <r>
      <rPr>
        <b/>
        <sz val="11"/>
        <color indexed="8"/>
        <rFont val="Calibri"/>
        <family val="2"/>
      </rPr>
      <t>exempt property</t>
    </r>
    <r>
      <rPr>
        <sz val="11"/>
        <color theme="1"/>
        <rFont val="Calibri"/>
        <family val="2"/>
        <scheme val="minor"/>
      </rPr>
      <t xml:space="preserve"> should be </t>
    </r>
    <r>
      <rPr>
        <b/>
        <sz val="11"/>
        <color indexed="8"/>
        <rFont val="Calibri"/>
        <family val="2"/>
      </rPr>
      <t>set aside</t>
    </r>
    <r>
      <rPr>
        <sz val="11"/>
        <color theme="1"/>
        <rFont val="Calibri"/>
        <family val="2"/>
        <scheme val="minor"/>
      </rPr>
      <t>. If so, do the following:</t>
    </r>
  </si>
  <si>
    <t>101.</t>
  </si>
  <si>
    <t>SETTING ASIDE EXEMPT PROPERTY</t>
  </si>
  <si>
    <t>If a return is filed and IRS closing letter is received, file it with clerk of court.</t>
  </si>
  <si>
    <t>107.</t>
  </si>
  <si>
    <t>If a return is to be filed, take appropriate action. No Checkplan, Furnished Forms, or specific instructions for preparing IRS Form 706 are included in this System.</t>
  </si>
  <si>
    <t>106.</t>
  </si>
  <si>
    <t>105.</t>
  </si>
  <si>
    <t>On receipt of the client's initialed copy indicating whether to elect portability, place in file folder entitled "Federal Estate Tax."</t>
  </si>
  <si>
    <r>
      <t xml:space="preserve">If the executor is </t>
    </r>
    <r>
      <rPr>
        <i/>
        <sz val="11"/>
        <color indexed="8"/>
        <rFont val="Calibri"/>
        <family val="2"/>
      </rPr>
      <t>not</t>
    </r>
    <r>
      <rPr>
        <sz val="11"/>
        <color theme="1"/>
        <rFont val="Calibri"/>
        <family val="2"/>
        <scheme val="minor"/>
      </rPr>
      <t xml:space="preserve"> the surviving spouse, prepare and send Letter 123.</t>
    </r>
  </si>
  <si>
    <t>If the executor is the surviving spouse, prepare and send Letter 122.</t>
  </si>
  <si>
    <t>If IRS Form 706, United States Estate (and Generation-Skipping Transfer) Tax Return is not mandatory, determine whether the executor desires to file the return to elect portability of the Deceased Spousal Unused Exclusion (DSUE) amount.</t>
  </si>
  <si>
    <t>104.</t>
  </si>
  <si>
    <t>Complete Worksheet 6 to determine if IRS Form 706, United States Estate (and Generation-Skipping Transfer) Tax Return, must be filed for D's estate.</t>
  </si>
  <si>
    <t>103.</t>
  </si>
  <si>
    <t>WARNING:</t>
  </si>
  <si>
    <t>FEDERAL ESTATE TAX</t>
  </si>
  <si>
    <t>Prepare and send Letter 61 to county clerk to record these documents in the deed records of each county in which D owned real estate, mineral interests, or royalty interests, other than the county in which the probate proceedings are pending. When the documents have been recorded in one county and have been returned, repeat this procedure until the documents have been recorded in all counties.</t>
  </si>
  <si>
    <t>Assemble all the foregoing documents, determine amount of recording charges, arrange for payment, charge to client's account, and enter amount as Item 25.08 of MIL.</t>
  </si>
  <si>
    <t>In a court-supervised administration (RDA, AWA, ADE, AP (dependent)), the better practice is not to record these documents until the estate is closed and the court has signed the Order Closing Estate and Discharging Personal Representative (Form 68). Once that order has been signed, obtain a certified copy to record with the other documents.</t>
  </si>
  <si>
    <t>If AP, order from clerk of court one certified copy of the Application for Ancillary Probate of Foreign Will and Issuance of Ancillary Letters Testamentary (Form 118); will and codicil(s); each Distributee's Agreement to Ancillary Independent Administration [and Power of Sale], with Waiver of Citation and Notice (Form 119), if any; Order Admitting Foreign Will to Ancillary Probate [, Authorizing Independent Administration,] and Authorizing Ancillary Letters Testamentary (Form 121); and the IRS closing letter, if any. Arrange for payment and charge to client's account. If ordering these copies by mail, prepare and send Letter 124 to clerk.</t>
  </si>
  <si>
    <t>If IBA, order from clerk of court one certified copy of the Application to Declare Heirship (Form 77); Judgment Declaring Heirship (Form 81); Application for Independent Administration of Intestate Estate by Agreement and Letters of Independent Administration (Form 108); each Distributee's Agreement to Independent Administration and Power of Sale (Form 106); Order Authorizing Independent Administration and Letters of Independent Administration (Form 109); and the IRS closing letter, if any. Arrange for payment and charge to client's account. If ordering these copies by mail, prepare and send Letter 105 to clerk.</t>
  </si>
  <si>
    <t>If TBA, order from clerk of court one certified copy of the Application for Probate of Will, Independent Administration by Agreement, and Issuance of Letters [Testamentary/of Independent Administration] (Form 110); will and codicil(s); each Distributee's Agreement to Independent Administration and Power of Sale, with Waiver of Citation and Notice (Form 106), if any; Order Admitting Will to Probate and Authorizing Independent Administration and Letters [Testamentary/of Independent Administration] (Form 111); and the IRS closing letter, if any. Arrange for payment and charge to client's account. If ordering these copies by mail, prepare and send Letter 60 to clerk.</t>
  </si>
  <si>
    <t>If IA or ADE, order from clerk of court one certified copy of the Application for Probate of Will and Issuance of Letters Testamentary (Form 5 or Form 28); will and codicil(s); each Distributee's Agreement to Power of Sale (Form 106), if any; Order Admitting Will to Probate and Authorizing Letters Testamentary (Form 17 or Form 33); and the IRS closing letter, if any. Arrange for payment and charge to client's account. If ordering these copies by mail, prepare and send Letter 60 to clerk.</t>
  </si>
  <si>
    <t>If AWA, order from clerk of court one certified copy of the Application for Probate of Will and Issuance of Letters of Administration with Will Annexed (Form 69); will and codicil(s); Order Admitting Will to Probate and Authorizing Letters of Administration with Will Annexed (Form 72); and the IRS closing letter, if any. Arrange for payment and charge to client's account. If ordering these copies by mail, prepare and send Letter 60 to clerk.</t>
  </si>
  <si>
    <t>If RDA, order from clerk of court one certified copy of the Application to Declare Heirship (Form 77); Judgment Declaring Heirship (Form 81); Application for Letters of Administration (Form 73); Order Authorizing Letters of Administration (Form 76); and the IRS closing letter, if any. Arrange for payment and charge to client's account. If ordering these copies by mail, prepare and send Letter 91 to clerk.</t>
  </si>
  <si>
    <t>If PDH, order from clerk of court one certified copy of the Application to Declare Heirship (Form 77); Judgment Declaring Heirship (Form 81); the IRS closing letter, if any; and, if applicable, D's will and codicil(s) and order admitting will and codicil(s) to probate. Arrange for payment and charge to client's account. If ordering these copies by mail, prepare and send Letter 86 to clerk of court.</t>
  </si>
  <si>
    <t>If MT, order from clerk of court one certified copy of the Application for Probate of Will as a Muniment of Title (Form 6); D's will and codicil(s); Order Admitting Will to Probate as a Muniment of Title (Form 32); and the IRS closing letter, if any. Arrange for payment and charge to client's account. If ordering these copies by mail, prepare and send Letter 69 to clerk of court.</t>
  </si>
  <si>
    <t>It is sometimes possible to substitute an affidavit from the executor, the administrator, an heir, a beneficiary, or a distributee in lieu of any tax release. If using an affidavit regarding debts and taxes, prepare Affidavit Regarding Debts and Taxes (Form 37) and arrange for signature by executor, administrator, heir, beneficiary, or distributee.</t>
  </si>
  <si>
    <r>
      <t xml:space="preserve">It is always correct to obtain and record certified copies of the </t>
    </r>
    <r>
      <rPr>
        <i/>
        <sz val="11"/>
        <color indexed="8"/>
        <rFont val="Calibri"/>
        <family val="2"/>
      </rPr>
      <t>entire</t>
    </r>
    <r>
      <rPr>
        <sz val="11"/>
        <color theme="1"/>
        <rFont val="Calibri"/>
        <family val="2"/>
        <scheme val="minor"/>
      </rPr>
      <t xml:space="preserve"> probate proceedings, and in some situations this is the only safe procedure to follow.</t>
    </r>
  </si>
  <si>
    <t>Obtain certified copies from clerk of court:</t>
  </si>
  <si>
    <t>This procedure is not applicable to a small estate proceeding (SE). If recording a will previously probated in another state or a foreign country, use the procedure in Item 45 of this Checkplan (RW).</t>
  </si>
  <si>
    <r>
      <t xml:space="preserve">Only if D owned </t>
    </r>
    <r>
      <rPr>
        <b/>
        <sz val="11"/>
        <color indexed="8"/>
        <rFont val="Calibri"/>
        <family val="2"/>
      </rPr>
      <t>real estate</t>
    </r>
    <r>
      <rPr>
        <sz val="11"/>
        <color theme="1"/>
        <rFont val="Calibri"/>
        <family val="2"/>
        <scheme val="minor"/>
      </rPr>
      <t xml:space="preserve"> or a </t>
    </r>
    <r>
      <rPr>
        <b/>
        <sz val="11"/>
        <color indexed="8"/>
        <rFont val="Calibri"/>
        <family val="2"/>
      </rPr>
      <t>mineral</t>
    </r>
    <r>
      <rPr>
        <sz val="11"/>
        <color theme="1"/>
        <rFont val="Calibri"/>
        <family val="2"/>
        <scheme val="minor"/>
      </rPr>
      <t xml:space="preserve"> or </t>
    </r>
    <r>
      <rPr>
        <b/>
        <sz val="11"/>
        <color indexed="8"/>
        <rFont val="Calibri"/>
        <family val="2"/>
      </rPr>
      <t>royalty interest</t>
    </r>
    <r>
      <rPr>
        <sz val="11"/>
        <color theme="1"/>
        <rFont val="Calibri"/>
        <family val="2"/>
        <scheme val="minor"/>
      </rPr>
      <t xml:space="preserve"> in a Texas county other than in the county of probate, then after United States Estate (and Generation-Skipping Transfer) Tax Return has been audited or approved or a closing letter has been obtained, do the following:</t>
    </r>
  </si>
  <si>
    <t>200.</t>
  </si>
  <si>
    <r>
      <t xml:space="preserve">TEXAS REAL ESTATE </t>
    </r>
    <r>
      <rPr>
        <b/>
        <i/>
        <sz val="11"/>
        <color indexed="8"/>
        <rFont val="Calibri"/>
        <family val="2"/>
      </rPr>
      <t>NOT</t>
    </r>
    <r>
      <rPr>
        <b/>
        <sz val="11"/>
        <color indexed="8"/>
        <rFont val="Calibri"/>
        <family val="2"/>
      </rPr>
      <t xml:space="preserve"> IN COUNTY OF PROBATE</t>
    </r>
  </si>
  <si>
    <t>When judge has signed order approving Application for Authority to Expend Funds (Form 59), have executor or administrator pay the fees to all executors and administrators.</t>
  </si>
  <si>
    <t>If hearing will not be required, determine date judge signed order approving Application for Authority to Expend Funds (Form 59).</t>
  </si>
  <si>
    <t>Attend hearing, present proof necessary for court's approval, and have order signed by judge approving Application for Authority to Expend Funds (Form 59).</t>
  </si>
  <si>
    <t>File Application for Authority to Expend Funds and Order thereon (Form 59) with clerk of court.</t>
  </si>
  <si>
    <t>Arrange for signature by executor or administrator. If mailing, prepare and send Letter 24 to executor or administrator, together with original and one copy of Application for Authority to Expend Funds and Order thereon (Form 59).</t>
  </si>
  <si>
    <t>If ADE, AWA, RDA, or AP (dependent), prepare Application for Authority to Expend Funds and Order thereon (Form 59).</t>
  </si>
  <si>
    <t xml:space="preserve"> If no will or if will does not provide a method for determining compensation, determine amount of compensation for executor or administrator in accordance with Estates Code, Chapter 352, Subchapter A.</t>
  </si>
  <si>
    <t>Review D's will to determine if D provided a method for determining compensation for D's executor or administrator and, if so, determine amount.</t>
  </si>
  <si>
    <r>
      <t xml:space="preserve">Determine if D's executor or administrator is entitled to and desires to claim a </t>
    </r>
    <r>
      <rPr>
        <b/>
        <sz val="11"/>
        <color indexed="8"/>
        <rFont val="Calibri"/>
        <family val="2"/>
      </rPr>
      <t>commission</t>
    </r>
    <r>
      <rPr>
        <sz val="11"/>
        <color theme="1"/>
        <rFont val="Calibri"/>
        <family val="2"/>
        <scheme val="minor"/>
      </rPr>
      <t>. If so, do the following:</t>
    </r>
  </si>
  <si>
    <t>205.</t>
  </si>
  <si>
    <t>When judge has signed order approving Application to Pay Attorney's Fees (Form 61), have executor or administrator expend funds of D's estate for the purposes and in the amounts specified in the Application to Pay Attorney's Fees and Order thereon (Form 61).</t>
  </si>
  <si>
    <t>If hearing will not be required, determine date judge signed order approving Application to Pay Attorney's Fees (Form 61).</t>
  </si>
  <si>
    <t>Attend hearing, present proof necessary for court's approval, and have order signed by judge approving Application to Pay Attorney's Fees (Form 61).</t>
  </si>
  <si>
    <t>File Application to Pay Attorney's Fees and Order thereon (Form 61) with clerk of court.</t>
  </si>
  <si>
    <t>Arrange for signature by executor or administrator. If mailing, prepare and send Letter 24 to executor or administrator, together with original and one copy of Application to Pay Attorney's Fees and Order thereon (Form 61).</t>
  </si>
  <si>
    <r>
      <t xml:space="preserve">The original and a copy of a detailed and itemized statement from the attorney is to be designated as Exhibit A and </t>
    </r>
    <r>
      <rPr>
        <i/>
        <sz val="11"/>
        <color indexed="8"/>
        <rFont val="Calibri"/>
        <family val="2"/>
      </rPr>
      <t>must</t>
    </r>
    <r>
      <rPr>
        <sz val="11"/>
        <color theme="1"/>
        <rFont val="Calibri"/>
        <family val="2"/>
        <scheme val="minor"/>
      </rPr>
      <t xml:space="preserve"> be attached to this form. Attach the attorney's fee affidavit (Form 135) as Exhibit B.</t>
    </r>
  </si>
  <si>
    <t>Prepare Application to Pay Attorney's Fees and Order thereon (Form 61).</t>
  </si>
  <si>
    <r>
      <t xml:space="preserve">If the specific power to pay </t>
    </r>
    <r>
      <rPr>
        <b/>
        <sz val="11"/>
        <color indexed="8"/>
        <rFont val="Calibri"/>
        <family val="2"/>
      </rPr>
      <t>attorney's fees</t>
    </r>
    <r>
      <rPr>
        <sz val="11"/>
        <color theme="1"/>
        <rFont val="Calibri"/>
        <family val="2"/>
        <scheme val="minor"/>
      </rPr>
      <t xml:space="preserve"> is not granted by D's will, if any, or court order, or if this is TDA, AWA, ADE, RDA, or AP (dependent), and D's executor or administrator desires to pay all or a part of the attorney's fees at a time other than in connection with an annual account or the final account, do the following:</t>
    </r>
  </si>
  <si>
    <t>204.</t>
  </si>
  <si>
    <t>When judge has signed order approving Application for Reimbursement (Form 60), reimburse executor or administrator from funds of D's estate in the amounts specified in the Application for Reimbursement and Order thereon (Form 60).</t>
  </si>
  <si>
    <t>If hearing will not be required, determine date judge signed Order approving Application for Reimbursement (Form 60).</t>
  </si>
  <si>
    <t>Attend hearing, present proof necessary for court's approval, and have order signed by judge approving Application for Reimbursement (Form 60).</t>
  </si>
  <si>
    <t>File Application for Reimbursement and Order thereon (Form 60) with clerk of court.</t>
  </si>
  <si>
    <t>Arrange for signature by executor or administrator. If mailing, prepare and send Letter 24 to executor or administrator, together with original and one copy of Application for Reimbursement and Order thereon (Form 60).</t>
  </si>
  <si>
    <t>Prepare Application for Reimbursement and Order thereon (Form 60).</t>
  </si>
  <si>
    <r>
      <t xml:space="preserve">If the specific power to spend funds of D's estate for the particular purpose for which executor or administrator has already personally advanced payment is not granted by D's will, if any, or court order, or if this is TDA, AWA, ADE, RDA, or AP (dependent), and the executor or administrator desires to be </t>
    </r>
    <r>
      <rPr>
        <b/>
        <sz val="11"/>
        <color indexed="8"/>
        <rFont val="Calibri"/>
        <family val="2"/>
      </rPr>
      <t>reimbursed</t>
    </r>
    <r>
      <rPr>
        <sz val="11"/>
        <color theme="1"/>
        <rFont val="Calibri"/>
        <family val="2"/>
        <scheme val="minor"/>
      </rPr>
      <t xml:space="preserve"> at a time other than in connection with an annual account or the final account, do the following:</t>
    </r>
  </si>
  <si>
    <t>203.</t>
  </si>
  <si>
    <t>When judge has signed order approving Application for Authority to Expend Funds (Form 59), have executor or administrator expend funds of D's estate for the purposes and in the amounts specified in the Application for Authority to Expend Funds and Order thereon (Form 59).</t>
  </si>
  <si>
    <t>Prepare Application for Authority to Expend Funds and Order thereon (Form 59).</t>
  </si>
  <si>
    <r>
      <t xml:space="preserve">If the specific power to spend funds of D's estate for the desired purpose is not granted by D's will, if any, or court order, or if this is TDA, AWA, ADE, RDA, or AP (dependent), and executor or administrator desires to obtain </t>
    </r>
    <r>
      <rPr>
        <b/>
        <sz val="11"/>
        <color indexed="8"/>
        <rFont val="Calibri"/>
        <family val="2"/>
      </rPr>
      <t>authority to spend funds</t>
    </r>
    <r>
      <rPr>
        <sz val="11"/>
        <color theme="1"/>
        <rFont val="Calibri"/>
        <family val="2"/>
        <scheme val="minor"/>
      </rPr>
      <t xml:space="preserve"> belonging to D's estate at a time other than in connection with an annual account or the final account, do the following:</t>
    </r>
  </si>
  <si>
    <t>202.</t>
  </si>
  <si>
    <t>If hearing will not be required, determine date judge signed order approving Application to Ratify Expenditure (Form 138).</t>
  </si>
  <si>
    <t>Attend hearing, present proof necessary for court's approval, and have order signed by judge approving Application to Ratify Expenditure (Form 138).</t>
  </si>
  <si>
    <t>File Application to Ratify Expenditure and Order thereon (Form 138) with clerk of court.</t>
  </si>
  <si>
    <t>Arrange for signature by executor or administrator. If mailing, prepare and send Letter 24 to executor or administrator, together with original and one copy of Application to Ratify Expenditure and Order thereon (Form 138).</t>
  </si>
  <si>
    <t>Prepare Application to Ratify Expenditure and Order thereon (Form 138), specifying the purpose and amount of each such expenditure.</t>
  </si>
  <si>
    <r>
      <t xml:space="preserve">If the specific power to spend funds of D's estate for the desired purpose is not granted by D's will, if any, or court order, or if this is TDA, AWA, ADE, RDA, or AP (dependent), and executor or administrator needs to spend estate funds </t>
    </r>
    <r>
      <rPr>
        <b/>
        <sz val="11"/>
        <color indexed="8"/>
        <rFont val="Calibri"/>
        <family val="2"/>
      </rPr>
      <t>immediately due to an emergency</t>
    </r>
    <r>
      <rPr>
        <sz val="11"/>
        <color theme="1"/>
        <rFont val="Calibri"/>
        <family val="2"/>
        <scheme val="minor"/>
      </rPr>
      <t xml:space="preserve"> situation, do the following:</t>
    </r>
  </si>
  <si>
    <t>201.</t>
  </si>
  <si>
    <t>Items 201 through 205 of this Checkplan do not apply to IA, TBA, IBA, MT, SE, PDH, and AP (independent).</t>
  </si>
  <si>
    <t>COURT AUTHORIZATION TO SPEND FUNDS</t>
  </si>
  <si>
    <t>If D's estate is still open three years from date letters were first issued (Item 52 of SDL), repeat the procedure described in Item 206 of this Checkplan.</t>
  </si>
  <si>
    <t>208.</t>
  </si>
  <si>
    <t>If D's estate is still open two years from date letters were first issued (Item 51 of SDL), repeat the procedure described in Item 206 of this Checkplan.</t>
  </si>
  <si>
    <t>207.</t>
  </si>
  <si>
    <t>Prepare and send Letter 78 to the surety, together with a copy of the Annual Account and Order thereon (Form 62).</t>
  </si>
  <si>
    <t>When judge has signed order approving Annual Account (Form 62), have executor or administrator promptly pay all claims and expenses specified in the Annual Account and Order thereon (Form 62).</t>
  </si>
  <si>
    <t>If hearing will not be required, determine date of approval of Annual Account (Form 62) and enter as Item 78d of SDL (Item 79d of SDL for second annual account or Item 80d of SDL for third annual account).</t>
  </si>
  <si>
    <t>Attend hearing, present proof necessary for court's approval, have order signed by judge approving Annual Account (Form 62), and enter date of order as Item 78d of SDL (Item 79d of SDL for second annual account or Item 80d of SDL for third annual account).</t>
  </si>
  <si>
    <t>Determine date of filing first Annual Account and Order thereon (Form 62), enter as Item 78a of SDL, and complete Item 78b of SDL (complete Items 79a and 79b of SDL for second annual account or Items 80a and 80b of SDL for third annual account).</t>
  </si>
  <si>
    <t>File Annual Account and Order thereon (Form 62) with clerk of court.</t>
  </si>
  <si>
    <t>Arrange for executor or administrator to sign and swear to the Annual Account and Order thereon (Form 62). If mailing, prepare and send Letter 48 to executor or administrator, together with original and one copy of Annual Account and Order thereon (Form 62).</t>
  </si>
  <si>
    <t>When Verification of Funds on Deposit (Form 63) and Confirmation of Safekeeping (Form 64) have been properly signed and returned, attach the original of each Verification of Funds on Deposit (Form 63) and Confirmation of Safekeeping (Form 64) to Annual Account and Order thereon (Form 62).</t>
  </si>
  <si>
    <t>Prepare and send Letter 77 to each depository in which funds or other properties of D's estate are held in safekeeping, together with the original and a copy of Confirmation of Safekeeping (Form 64).</t>
  </si>
  <si>
    <t>Prepare and send Letter 76 to each depository in which funds of D's estate are on deposit, together with the original and a copy of Verification of Funds on Deposit (Form 63).</t>
  </si>
  <si>
    <t>If securities have not been deposited for safekeeping, see Special Instruction 55—Annual Account for alternative supporting documents.</t>
  </si>
  <si>
    <t>Prepare Annual Account and Order thereon (Form 62), Verification of Funds on Deposit (Form 63), and Confirmation of Safekeeping (Form 64).</t>
  </si>
  <si>
    <t>See Special Instruction 55—Annual Account.</t>
  </si>
  <si>
    <r>
      <rPr>
        <b/>
        <sz val="11"/>
        <color indexed="8"/>
        <rFont val="Calibri"/>
        <family val="2"/>
      </rPr>
      <t>Annual account</t>
    </r>
    <r>
      <rPr>
        <sz val="11"/>
        <color theme="1"/>
        <rFont val="Calibri"/>
        <family val="2"/>
        <scheme val="minor"/>
      </rPr>
      <t>. If D's estate is still open one year from date letters were first issued, as shown in Item 50 of SDL, an annual accounting will be required. If so, do the following:</t>
    </r>
  </si>
  <si>
    <t>206.</t>
  </si>
  <si>
    <t>Items 206 through 208 of this Checkplan do not apply to IA, TBA, IBA, MT, SE, PDH, and AP (independent).</t>
  </si>
  <si>
    <t>ANNUAL ACCOUNTS</t>
  </si>
  <si>
    <t>Enter the date judgment was signed by judge as Item 81j of SDL.</t>
  </si>
  <si>
    <t>Attend hearing and enter actual date of hearing as Item 81i of SDL.</t>
  </si>
  <si>
    <t>Original copy of Statement of Facts (Form 80) for each witness who will appear in court.</t>
  </si>
  <si>
    <t>For each witness who cannot testify in court, determine an alternate method of proving these facts and take appropriate action.</t>
  </si>
  <si>
    <t>Calculate return date for citation by publication by determining date of newspaper in which notice was published and enter as Item 81c of SDL and complete Items 81d and 81e of SDL.</t>
  </si>
  <si>
    <t>Prepare and send Letter 84 to newspaper, together with copy of citation and payment of charges for publication.</t>
  </si>
  <si>
    <t>When Application to Declare Heirship (Form 77) has been signed by applicant, place in file folder entitled "Court Proceedings."</t>
  </si>
  <si>
    <t>Arrange for applicant to sign and swear to Application to Declare Heirship (Form 77). If mailing, prepare and send Letter 48 to applicant, together with Application to Declare Heirship (Form 77).</t>
  </si>
  <si>
    <t>See Special Instruction 15—Jurisdiction and Venue and prepare Application to Declare Heirship (Form 77).</t>
  </si>
  <si>
    <t>See Special Instruction 59—Determining Identity of Decedent's Heirs to identify D's heirs to whom D's estate is to be distributed.</t>
  </si>
  <si>
    <r>
      <rPr>
        <b/>
        <sz val="11"/>
        <color indexed="8"/>
        <rFont val="Calibri"/>
        <family val="2"/>
      </rPr>
      <t>Determining heirship</t>
    </r>
    <r>
      <rPr>
        <sz val="11"/>
        <color theme="1"/>
        <rFont val="Calibri"/>
        <family val="2"/>
        <scheme val="minor"/>
      </rPr>
      <t>. To determine heirship, do the following:</t>
    </r>
  </si>
  <si>
    <t>209.</t>
  </si>
  <si>
    <t xml:space="preserve">Item 209 of this Checkplan is mandatory for RDA and IBA but also may be appropriate in those instances in which D has a will but there is a full or partial intestacy. </t>
  </si>
  <si>
    <t>DETERMINING HEIRSHIP</t>
  </si>
  <si>
    <t>Prepare and send Letter 78 to the surety, together with copies of the Account for Final Settlement (Form 65) and Order Approving Account for Final Settlement and Authorizing Distribution of Estate (Form 66).</t>
  </si>
  <si>
    <t>When judge has signed Order Approving Account for Final Settlement and Authorizing Distribution of Estate (Form 66), have executor or administrator promptly pay all claims and expenses authorized by Order Approving Account for Final Settlement and Authorizing Distribution of Estate (Form 66).</t>
  </si>
  <si>
    <t>File signed Affidavit of Service of Citation (Form 113) or Certificate of Service of Citation (Form 114) with clerk of court.</t>
  </si>
  <si>
    <t>If attorney is to sign, prepare Certificate of Service of Citation (Form 114).</t>
  </si>
  <si>
    <t>Determine whether applicant will sign the Affidavit of Service of Citation (Form 113) or if attorney will sign the Certificate of Service of Citation (Form 114).</t>
  </si>
  <si>
    <t>Review clerk's file to ensure that a copy of all citations required by Estates Code, Section 362.005, and proof of delivery have been filed.</t>
  </si>
  <si>
    <t>Judge may require another type of notice and may permit a waiver of notice.</t>
  </si>
  <si>
    <t>File Account for Final Settlement (Form 65), together with Order Approving Account for Final Settlement and Authorizing Distribution of Estate (Form 66), with clerk of court.</t>
  </si>
  <si>
    <t>Arrange for executor or administrator to sign and swear to the Account for Final Settlement (Form 65). If mailing, prepare and send Letter 48 to executor or administrator, together with original and one copy of Account for Final Settlement (Form 65). Do not send copies to anyone else at this time, but after it has been signed by executor or administrator, make one copy for each heir and distributee.</t>
  </si>
  <si>
    <t>Prepare final bill to describe legal services provided for D's estate. Determine if local practice requires a separate application, hearing, or the use of another attorney to testify as to the reasonableness of this fee. If so, refer to Item 204 of this Checkplan.</t>
  </si>
  <si>
    <t>When Verification of Funds on Deposit (Form 63) and Confirmation of Safekeeping (Form 64) have been properly signed and returned, attach the original of each Verification of Funds on Deposit (Form 63) and Confirmation of Safekeeping (Form 64) to original of Account for Final Settlement (Form 65).</t>
  </si>
  <si>
    <t>Prepare and send Letter 77 to each depository in which funds or other properties are being held for safekeeping, together with the original and a copy of Confirmation of Safekeeping (Form 64).</t>
  </si>
  <si>
    <t>Prepare Account for Final Settlement (Form 65), Verification of Funds on Deposit (Form 63), Confirmation of Safekeeping (Form 64), and Order Approving Account for Final Settlement and Authorizing Distribution of Estate (Form 66).</t>
  </si>
  <si>
    <t>See Special Instruction 56—Final Account.</t>
  </si>
  <si>
    <r>
      <rPr>
        <b/>
        <sz val="11"/>
        <color indexed="8"/>
        <rFont val="Calibri"/>
        <family val="2"/>
      </rPr>
      <t>Final account</t>
    </r>
    <r>
      <rPr>
        <sz val="11"/>
        <color theme="1"/>
        <rFont val="Calibri"/>
        <family val="2"/>
        <scheme val="minor"/>
      </rPr>
      <t>. When all assets have been assembled, all debts and claims have been paid, and there is no further need for administration, do the following:</t>
    </r>
  </si>
  <si>
    <t>210.</t>
  </si>
  <si>
    <t>Item 210 of this Checkplan does not apply to IA, TBA, IBA, MT, SE, PDH, or AP (independent).</t>
  </si>
  <si>
    <t>FINAL ACCOUNT</t>
  </si>
  <si>
    <t>Failure to pay the unclaimed funds to the Comptroller within thirty days after the date of the order to deliver the funds subjects the executor or administrator to significant penalties.</t>
  </si>
  <si>
    <t xml:space="preserve">File receipt from Comptroller with clerk of court before Item 83Ab of SDL. </t>
  </si>
  <si>
    <t>Deliver funds to Comptroller and obtain receipt. If mailing, prepare and send Letter 111.</t>
  </si>
  <si>
    <t>Withdraw funds from registry.</t>
  </si>
  <si>
    <t>If hearing is not required, determine date on which order is signed, enter date as Item 83Aa of SDL, and complete Item 83Ab of SDL.</t>
  </si>
  <si>
    <t>Attend hearing and have order signed. Enter date order is signed as Item 83Aa of SDL and complete Item 83Ab of SDL.</t>
  </si>
  <si>
    <t>File Application to Withdraw Funds from Registry of the Court for Payment to Comptroller with Order thereon (Form 116) with clerk of court.</t>
  </si>
  <si>
    <t>Prepare Application to Withdraw Funds from Registry of the Court for Payment to Comptroller with Order thereon (Form 116).</t>
  </si>
  <si>
    <t>If any funds remain unclaimed six months after date of order approving final account (Item 83e of SDL), do the following:</t>
  </si>
  <si>
    <t>Deposit unclaimed funds with clerk of court and obtain receipt.</t>
  </si>
  <si>
    <t>Attend hearing and have order signed.</t>
  </si>
  <si>
    <t>File Application to Deposit Funds into Registry of Court with order (Form 115).</t>
  </si>
  <si>
    <t>Prepare Application to Deposit Funds into Registry of Court with order thereon (Form 115).</t>
  </si>
  <si>
    <t>If any Letter 110 is returned unclaimed, attempt to locate the missing heir(s). If any cannot be located, see Special Instruction 90—Missing Heirs and do the following:</t>
  </si>
  <si>
    <t>Deliver assets and appropriate evidence of title to each heir and beneficiary in exchange for properly signed Receipt and Release (Form 30). If mailing, prepare and send Letter 110, together with two copies of Receipt and Release (Form 30).</t>
  </si>
  <si>
    <t>Prepare a separate Receipt and Release (Form 30) for each heir and beneficiary of D's estate.</t>
  </si>
  <si>
    <t>Prepare estate checks for distribution.</t>
  </si>
  <si>
    <t>Redeem certificates of deposit and deposit proceeds into estate checking account.</t>
  </si>
  <si>
    <t>Close estate savings accounts into estate checking account.</t>
  </si>
  <si>
    <t>Prepare and send Letter 119 to county clerk to record the deed.</t>
  </si>
  <si>
    <t>When signed Distribution Deed (Form 117) has been received from grantor, determine amount of recording charges, arrange for payment, charge to client's account, and enter amount as Item 25.08 of MIL.</t>
  </si>
  <si>
    <t>Obtain signature of grantor (when signed Distribution Deed (Form 117) has been received from grantee, if sent). If mailing, prepare and send Letter 48 with Distribution Deed (Form 117) (signed by grantee, if applicable).</t>
  </si>
  <si>
    <t>If desired, obtain signature of grantee. If mailing, prepare and send Letter 48 with Distribution Deed (Form 117).</t>
  </si>
  <si>
    <t>Prepare Distribution Deed (Form 117).</t>
  </si>
  <si>
    <t>Arrange to have title to assets transferred to heirs and beneficiaries. If title companies, insurers, or others require more than probate proceedings to clear title to real property, see Special Instruction 66—Distribution Deeds and do the following for each such item of property:</t>
  </si>
  <si>
    <t>Plan time to close estate with particular consideration to income tax effects of making final distributions in the particular fiscal year.</t>
  </si>
  <si>
    <r>
      <rPr>
        <b/>
        <sz val="11"/>
        <color indexed="8"/>
        <rFont val="Calibri"/>
        <family val="2"/>
      </rPr>
      <t>Distributing the estate</t>
    </r>
    <r>
      <rPr>
        <sz val="11"/>
        <color theme="1"/>
        <rFont val="Calibri"/>
        <family val="2"/>
        <scheme val="minor"/>
      </rPr>
      <t>. After the Account for Final Settlement (Form 65) has been approved by the court and the authorized expenses and claims have been paid, do the following:</t>
    </r>
  </si>
  <si>
    <t>211.</t>
  </si>
  <si>
    <t>DISTRIBUTING THE ESTATE</t>
  </si>
  <si>
    <t>Prepare and send Letter 79 to the surety, together with a copy of the Order Closing Estate and Discharging Personal Representative (Form 68).</t>
  </si>
  <si>
    <t>If hearing was not required, determine date Order Closing Estate and Discharging Personal Representative (Form 68) was signed and enter date as Item 84e of SDL.</t>
  </si>
  <si>
    <t>Attend hearing, present proof necessary for court's approval, have Order Closing Estate and Discharging Personal Representative (Form 68) signed by judge closing estate, and enter date order signed as Item 84e of SDL.</t>
  </si>
  <si>
    <t>File Application to Close Estate and to Discharge Personal Representative (Form 67) and Order Closing Estate and Discharging Personal Representative (Form 68) with clerk of court. Enter date of filing as Item 84a of SDL.</t>
  </si>
  <si>
    <t>Prepare Application to Close Estate and to Discharge Personal Representative (Form 67) and Order Closing Estate and Discharging Personal Representative (Form 68).</t>
  </si>
  <si>
    <r>
      <rPr>
        <b/>
        <sz val="11"/>
        <color indexed="8"/>
        <rFont val="Calibri"/>
        <family val="2"/>
      </rPr>
      <t>Closing the estate</t>
    </r>
    <r>
      <rPr>
        <sz val="11"/>
        <color theme="1"/>
        <rFont val="Calibri"/>
        <family val="2"/>
        <scheme val="minor"/>
      </rPr>
      <t>. After all property has been distributed and all receipts have been filed, do the following:</t>
    </r>
  </si>
  <si>
    <t>212.</t>
  </si>
  <si>
    <t>CLOSING THE ESTATE</t>
  </si>
  <si>
    <t>Close office file.</t>
  </si>
  <si>
    <t>Indicate date on which all steps have been concluded as Item 85 of SDL.</t>
  </si>
  <si>
    <t xml:space="preserve">Determine whether to have independent administration terminated by court order and take appropriate action under Estates Code, Section 405.003 (forms not provided in this System). </t>
  </si>
  <si>
    <t>Many lawyers do not file any documents with the clerk of the court to close an independent administration, because of the frequency with which additional assets are discovered. If in doubt, we advise against a formal closing.</t>
  </si>
  <si>
    <t>Prepare and send Letter 62 to IRS, together with signed IRS Form 56, Notice Concerning Fiduciary Relationship (FF 7).</t>
  </si>
  <si>
    <t xml:space="preserve">Arrange for signature by executor or administrator. If mailing, prepare and send Letter 24 to executor or administrator, together with completed IRS Form 56, Notice Concerning Fiduciary Relationship (FF 7). </t>
  </si>
  <si>
    <t>Prepare a new IRS Form 56, Notice Concerning Fiduciary Relationship (FF 7), completing parts I and IV.</t>
  </si>
  <si>
    <t>Deliver assets and appropriate evidence of title to each heir and beneficiary in exchange for properly signed Receipt and Release (Form 30).</t>
  </si>
  <si>
    <t>Prepare a separate Receipt and Release (Form 30) for each heir and beneficiary of the estate.</t>
  </si>
  <si>
    <t>Prepare estate checks for distributions.</t>
  </si>
  <si>
    <t>Arrange for appointment of guardian for minor distributees.</t>
  </si>
  <si>
    <t>Pay all court costs, fees, and expenses.</t>
  </si>
  <si>
    <t>Collect the balance due for your fees and expenses.</t>
  </si>
  <si>
    <t>Prepare final bill to describe your professional services provided for the estate.</t>
  </si>
  <si>
    <t>If a distribution would be made to a minor beneficiary, determine if it can be made to a custodian for the benefit of the minor.</t>
  </si>
  <si>
    <t>Arrange to have title to assets transferred to the heirs and beneficiaries.</t>
  </si>
  <si>
    <t>Arrange for the payment of all outstanding debts and claims.</t>
  </si>
  <si>
    <t>See Special Instruction 45—When to Terminate Administration of Estate.</t>
  </si>
  <si>
    <r>
      <rPr>
        <b/>
        <sz val="11"/>
        <color indexed="8"/>
        <rFont val="Calibri"/>
        <family val="2"/>
      </rPr>
      <t>Distributing the estate and winding up</t>
    </r>
    <r>
      <rPr>
        <sz val="11"/>
        <color theme="1"/>
        <rFont val="Calibri"/>
        <family val="2"/>
        <scheme val="minor"/>
      </rPr>
      <t xml:space="preserve">. After completing </t>
    </r>
    <r>
      <rPr>
        <i/>
        <sz val="11"/>
        <color indexed="8"/>
        <rFont val="Calibri"/>
        <family val="2"/>
      </rPr>
      <t>all</t>
    </r>
    <r>
      <rPr>
        <sz val="11"/>
        <color theme="1"/>
        <rFont val="Calibri"/>
        <family val="2"/>
        <scheme val="minor"/>
      </rPr>
      <t xml:space="preserve"> the foregoing steps, do the following:</t>
    </r>
  </si>
  <si>
    <t>213.</t>
  </si>
  <si>
    <t>WINDING UP</t>
  </si>
  <si>
    <t>Checkplan Contents</t>
  </si>
  <si>
    <t>home</t>
  </si>
  <si>
    <r>
      <rPr>
        <u/>
        <sz val="11"/>
        <color indexed="8"/>
        <rFont val="Calibri"/>
        <family val="2"/>
      </rPr>
      <t>Date all steps have been concluded and temporary administration or estate is closed</t>
    </r>
    <r>
      <rPr>
        <sz val="11"/>
        <color theme="1"/>
        <rFont val="Calibri"/>
        <family val="2"/>
        <scheme val="minor"/>
      </rPr>
      <t xml:space="preserve">—as indicated by attorney. </t>
    </r>
  </si>
  <si>
    <r>
      <t xml:space="preserve">e. </t>
    </r>
    <r>
      <rPr>
        <u/>
        <sz val="11"/>
        <color indexed="8"/>
        <rFont val="Calibri"/>
        <family val="2"/>
      </rPr>
      <t>Date of order closing temporary administration (TDA) or order closing estate and discharging executor or administrator and sureties (RDA, AWA, ADE, AP (dependent))</t>
    </r>
    <r>
      <rPr>
        <sz val="11"/>
        <color theme="1"/>
        <rFont val="Calibri"/>
        <family val="2"/>
        <scheme val="minor"/>
      </rPr>
      <t>—as shown on order signed by judge.</t>
    </r>
  </si>
  <si>
    <r>
      <t xml:space="preserve">d. </t>
    </r>
    <r>
      <rPr>
        <u/>
        <sz val="11"/>
        <color indexed="8"/>
        <rFont val="Calibri"/>
        <family val="2"/>
      </rPr>
      <t>Actual date of filing closing report</t>
    </r>
    <r>
      <rPr>
        <sz val="11"/>
        <color theme="1"/>
        <rFont val="Calibri"/>
        <family val="2"/>
        <scheme val="minor"/>
      </rPr>
      <t>—as shown by clerk's file stamp.</t>
    </r>
  </si>
  <si>
    <r>
      <t xml:space="preserve">c. </t>
    </r>
    <r>
      <rPr>
        <u/>
        <sz val="11"/>
        <color indexed="8"/>
        <rFont val="Calibri"/>
        <family val="2"/>
      </rPr>
      <t>Date for filing closing report</t>
    </r>
    <r>
      <rPr>
        <sz val="11"/>
        <color theme="1"/>
        <rFont val="Calibri"/>
        <family val="2"/>
        <scheme val="minor"/>
      </rPr>
      <t>—as set by judge.</t>
    </r>
  </si>
  <si>
    <r>
      <t xml:space="preserve">b. </t>
    </r>
    <r>
      <rPr>
        <u/>
        <sz val="11"/>
        <color indexed="8"/>
        <rFont val="Calibri"/>
        <family val="2"/>
      </rPr>
      <t>Date scheduled for hearing on application</t>
    </r>
    <r>
      <rPr>
        <sz val="11"/>
        <color theme="1"/>
        <rFont val="Calibri"/>
        <family val="2"/>
        <scheme val="minor"/>
      </rPr>
      <t>—as scheduled by clerk of court.</t>
    </r>
  </si>
  <si>
    <r>
      <t xml:space="preserve">a. </t>
    </r>
    <r>
      <rPr>
        <u/>
        <sz val="11"/>
        <color indexed="8"/>
        <rFont val="Calibri"/>
        <family val="2"/>
      </rPr>
      <t>Date of filing application to close temporary administration (TDA) or application to close estate and to discharge personal representative (RDA, AWA, ADE, AP (dependent))</t>
    </r>
    <r>
      <rPr>
        <sz val="11"/>
        <color theme="1"/>
        <rFont val="Calibri"/>
        <family val="2"/>
        <scheme val="minor"/>
      </rPr>
      <t>—as shown by clerk's file stamp.</t>
    </r>
  </si>
  <si>
    <r>
      <rPr>
        <u/>
        <sz val="11"/>
        <color indexed="8"/>
        <rFont val="Calibri"/>
        <family val="2"/>
      </rPr>
      <t>Closing temporary administration or closing estate</t>
    </r>
    <r>
      <rPr>
        <sz val="11"/>
        <color theme="1"/>
        <rFont val="Calibri"/>
        <family val="2"/>
        <scheme val="minor"/>
      </rPr>
      <t>.</t>
    </r>
  </si>
  <si>
    <r>
      <t xml:space="preserve">c. </t>
    </r>
    <r>
      <rPr>
        <u/>
        <sz val="11"/>
        <color indexed="8"/>
        <rFont val="Calibri"/>
        <family val="2"/>
      </rPr>
      <t>Date of delivery of unclaimed funds</t>
    </r>
    <r>
      <rPr>
        <sz val="11"/>
        <color theme="1"/>
        <rFont val="Calibri"/>
        <family val="2"/>
        <scheme val="minor"/>
      </rPr>
      <t>.</t>
    </r>
  </si>
  <si>
    <r>
      <t xml:space="preserve">b. </t>
    </r>
    <r>
      <rPr>
        <u/>
        <sz val="11"/>
        <color indexed="8"/>
        <rFont val="Calibri"/>
        <family val="2"/>
      </rPr>
      <t>Date thirty days after date of order to deliver unclaimed funds to comptroller</t>
    </r>
    <r>
      <rPr>
        <sz val="11"/>
        <color theme="1"/>
        <rFont val="Calibri"/>
        <family val="2"/>
        <scheme val="minor"/>
      </rPr>
      <t>—This is the deadline to deliver unclaimed funds to comptroller before penalties.</t>
    </r>
  </si>
  <si>
    <r>
      <t xml:space="preserve">a. </t>
    </r>
    <r>
      <rPr>
        <u/>
        <sz val="11"/>
        <color indexed="8"/>
        <rFont val="Calibri"/>
        <family val="2"/>
      </rPr>
      <t>Date of order directing payment of unclaimed funds to comptroller</t>
    </r>
    <r>
      <rPr>
        <sz val="11"/>
        <color theme="1"/>
        <rFont val="Calibri"/>
        <family val="2"/>
        <scheme val="minor"/>
      </rPr>
      <t>.</t>
    </r>
  </si>
  <si>
    <r>
      <rPr>
        <u/>
        <sz val="11"/>
        <color indexed="8"/>
        <rFont val="Calibri"/>
        <family val="2"/>
      </rPr>
      <t>Delivery of unclaimed funds to Comptroller of Public Accounts</t>
    </r>
    <r>
      <rPr>
        <sz val="11"/>
        <color theme="1"/>
        <rFont val="Calibri"/>
        <family val="2"/>
        <scheme val="minor"/>
      </rPr>
      <t>.</t>
    </r>
  </si>
  <si>
    <t>83A.</t>
  </si>
  <si>
    <r>
      <t xml:space="preserve">e. </t>
    </r>
    <r>
      <rPr>
        <u/>
        <sz val="11"/>
        <color indexed="8"/>
        <rFont val="Calibri"/>
        <family val="2"/>
      </rPr>
      <t>Date six months after order approving account and authorizing distribution of estate (RDA, AWA, ADE, AP (dependent))</t>
    </r>
    <r>
      <rPr>
        <sz val="11"/>
        <color theme="1"/>
        <rFont val="Calibri"/>
        <family val="2"/>
        <scheme val="minor"/>
      </rPr>
      <t>—This is the earliest date for sending unclaimed funds to Comptroller of Public Accounts.</t>
    </r>
  </si>
  <si>
    <r>
      <t xml:space="preserve">d. </t>
    </r>
    <r>
      <rPr>
        <u/>
        <sz val="11"/>
        <color indexed="8"/>
        <rFont val="Calibri"/>
        <family val="2"/>
      </rPr>
      <t>Date of order approving final account of temporary administrator (TDA) or order approving account and authorizing distribution of estate (RDA, AWA, ADE, AP (dependent))</t>
    </r>
    <r>
      <rPr>
        <sz val="11"/>
        <color theme="1"/>
        <rFont val="Calibri"/>
        <family val="2"/>
        <scheme val="minor"/>
      </rPr>
      <t>—as shown on order signed by judge (Item 6.149 of MIL).</t>
    </r>
  </si>
  <si>
    <r>
      <t xml:space="preserve">c. </t>
    </r>
    <r>
      <rPr>
        <u/>
        <sz val="11"/>
        <color indexed="8"/>
        <rFont val="Calibri"/>
        <family val="2"/>
      </rPr>
      <t>Date scheduled for hearing on account</t>
    </r>
    <r>
      <rPr>
        <sz val="11"/>
        <color theme="1"/>
        <rFont val="Calibri"/>
        <family val="2"/>
        <scheme val="minor"/>
      </rPr>
      <t>—as scheduled by clerk of court.</t>
    </r>
  </si>
  <si>
    <r>
      <t xml:space="preserve">b. </t>
    </r>
    <r>
      <rPr>
        <u/>
        <sz val="11"/>
        <color indexed="8"/>
        <rFont val="Calibri"/>
        <family val="2"/>
      </rPr>
      <t>Return date for citation by posting</t>
    </r>
    <r>
      <rPr>
        <sz val="11"/>
        <color theme="1"/>
        <rFont val="Calibri"/>
        <family val="2"/>
        <scheme val="minor"/>
      </rPr>
      <t>—first Monday following expiration of ten days' notice by posting.</t>
    </r>
  </si>
  <si>
    <r>
      <t xml:space="preserve">a. </t>
    </r>
    <r>
      <rPr>
        <u/>
        <sz val="11"/>
        <color indexed="8"/>
        <rFont val="Calibri"/>
        <family val="2"/>
      </rPr>
      <t>Date of filing final account of temporary administrator (TDA) or account for final settlement (RDA, AWA, ADE, AP (dependent))</t>
    </r>
    <r>
      <rPr>
        <sz val="11"/>
        <color theme="1"/>
        <rFont val="Calibri"/>
        <family val="2"/>
        <scheme val="minor"/>
      </rPr>
      <t>—as shown by clerk's file stamp (Item 6.146 of MIL).</t>
    </r>
  </si>
  <si>
    <r>
      <rPr>
        <u/>
        <sz val="11"/>
        <color indexed="8"/>
        <rFont val="Calibri"/>
        <family val="2"/>
      </rPr>
      <t>Account for final settlement</t>
    </r>
    <r>
      <rPr>
        <sz val="11"/>
        <color theme="1"/>
        <rFont val="Calibri"/>
        <family val="2"/>
        <scheme val="minor"/>
      </rPr>
      <t>.</t>
    </r>
  </si>
  <si>
    <r>
      <t xml:space="preserve">t. </t>
    </r>
    <r>
      <rPr>
        <u/>
        <sz val="11"/>
        <color indexed="8"/>
        <rFont val="Calibri"/>
        <family val="2"/>
      </rPr>
      <t>Date of order making temporary administration permanent</t>
    </r>
    <r>
      <rPr>
        <sz val="11"/>
        <color theme="1"/>
        <rFont val="Calibri"/>
        <family val="2"/>
        <scheme val="minor"/>
      </rPr>
      <t xml:space="preserve">—as shown on order signed by judge. </t>
    </r>
  </si>
  <si>
    <r>
      <t xml:space="preserve">s. </t>
    </r>
    <r>
      <rPr>
        <u/>
        <sz val="11"/>
        <color indexed="8"/>
        <rFont val="Calibri"/>
        <family val="2"/>
      </rPr>
      <t>Actual date of hearing on contest</t>
    </r>
    <r>
      <rPr>
        <sz val="11"/>
        <color theme="1"/>
        <rFont val="Calibri"/>
        <family val="2"/>
        <scheme val="minor"/>
      </rPr>
      <t>—as furnished by attorney who appeared in court.</t>
    </r>
  </si>
  <si>
    <r>
      <t xml:space="preserve">r. </t>
    </r>
    <r>
      <rPr>
        <u/>
        <sz val="11"/>
        <color indexed="8"/>
        <rFont val="Calibri"/>
        <family val="2"/>
      </rPr>
      <t>Date ten days after date on which heir files a request for hearing</t>
    </r>
    <r>
      <rPr>
        <sz val="11"/>
        <color theme="1"/>
        <rFont val="Calibri"/>
        <family val="2"/>
        <scheme val="minor"/>
      </rPr>
      <t>—This is the date by which a hearing must be held.</t>
    </r>
  </si>
  <si>
    <r>
      <t xml:space="preserve">q. </t>
    </r>
    <r>
      <rPr>
        <u/>
        <sz val="11"/>
        <color indexed="8"/>
        <rFont val="Calibri"/>
        <family val="2"/>
      </rPr>
      <t>Date heir files a request for hearing to contest appointment</t>
    </r>
    <r>
      <rPr>
        <sz val="11"/>
        <color theme="1"/>
        <rFont val="Calibri"/>
        <family val="2"/>
        <scheme val="minor"/>
      </rPr>
      <t>—as shown by clerk's file stamp.</t>
    </r>
  </si>
  <si>
    <r>
      <t xml:space="preserve">p. </t>
    </r>
    <r>
      <rPr>
        <u/>
        <sz val="11"/>
        <color indexed="8"/>
        <rFont val="Calibri"/>
        <family val="2"/>
      </rPr>
      <t>Date fifteen days after clerk issues letters of temporary administration</t>
    </r>
    <r>
      <rPr>
        <sz val="11"/>
        <color theme="1"/>
        <rFont val="Calibri"/>
        <family val="2"/>
        <scheme val="minor"/>
      </rPr>
      <t>—Contest of appointment of temporary administrator must be filed by this date.</t>
    </r>
  </si>
  <si>
    <r>
      <t xml:space="preserve">o. </t>
    </r>
    <r>
      <rPr>
        <u/>
        <sz val="11"/>
        <color indexed="8"/>
        <rFont val="Calibri"/>
        <family val="2"/>
      </rPr>
      <t>Date on which temporary administrator gave notice to heirs</t>
    </r>
    <r>
      <rPr>
        <sz val="11"/>
        <color theme="1"/>
        <rFont val="Calibri"/>
        <family val="2"/>
        <scheme val="minor"/>
      </rPr>
      <t>—as shown by letter(s) sent to heirs.</t>
    </r>
  </si>
  <si>
    <r>
      <t xml:space="preserve">n. </t>
    </r>
    <r>
      <rPr>
        <u/>
        <sz val="11"/>
        <color indexed="8"/>
        <rFont val="Calibri"/>
        <family val="2"/>
      </rPr>
      <t>Date on which clerk of court first issues letters of temporary administration (Item 6.40 of MIL)</t>
    </r>
    <r>
      <rPr>
        <sz val="11"/>
        <color theme="1"/>
        <rFont val="Calibri"/>
        <family val="2"/>
        <scheme val="minor"/>
      </rPr>
      <t>—This is the date on which temporary administrator must give notice to all heirs.</t>
    </r>
  </si>
  <si>
    <r>
      <t xml:space="preserve">m. </t>
    </r>
    <r>
      <rPr>
        <u/>
        <sz val="11"/>
        <color indexed="8"/>
        <rFont val="Calibri"/>
        <family val="2"/>
      </rPr>
      <t>Date one hundred and eighty days after date of order appointing temporary administrator (Item 82f)</t>
    </r>
    <r>
      <rPr>
        <sz val="11"/>
        <color theme="1"/>
        <rFont val="Calibri"/>
        <family val="2"/>
        <scheme val="minor"/>
      </rPr>
      <t>—This is the latest date for expiration of temporary administration.</t>
    </r>
  </si>
  <si>
    <r>
      <t xml:space="preserve">l. </t>
    </r>
    <r>
      <rPr>
        <u/>
        <sz val="11"/>
        <color indexed="8"/>
        <rFont val="Calibri"/>
        <family val="2"/>
      </rPr>
      <t>Date set by court for expiration of temporary administration</t>
    </r>
    <r>
      <rPr>
        <sz val="11"/>
        <color theme="1"/>
        <rFont val="Calibri"/>
        <family val="2"/>
        <scheme val="minor"/>
      </rPr>
      <t>—as shown on order signed by judge (Item 6.40A of MIL).</t>
    </r>
  </si>
  <si>
    <r>
      <t xml:space="preserve">k. </t>
    </r>
    <r>
      <rPr>
        <u/>
        <sz val="11"/>
        <color indexed="8"/>
        <rFont val="Calibri"/>
        <family val="2"/>
      </rPr>
      <t>Date three days after date shown in Item 82j</t>
    </r>
    <r>
      <rPr>
        <sz val="11"/>
        <color theme="1"/>
        <rFont val="Calibri"/>
        <family val="2"/>
        <scheme val="minor"/>
      </rPr>
      <t>—This is the date by which clerk of court must issue letters of temporary administration and post notice.</t>
    </r>
  </si>
  <si>
    <r>
      <t xml:space="preserve">j. </t>
    </r>
    <r>
      <rPr>
        <u/>
        <sz val="11"/>
        <color indexed="8"/>
        <rFont val="Calibri"/>
        <family val="2"/>
      </rPr>
      <t>Date that is later of Items 82h and 82i</t>
    </r>
    <r>
      <rPr>
        <sz val="11"/>
        <color theme="1"/>
        <rFont val="Calibri"/>
        <family val="2"/>
        <scheme val="minor"/>
      </rPr>
      <t>—This is the date of qualification of temporary administrator (Item 6.39 of MIL).</t>
    </r>
  </si>
  <si>
    <r>
      <t xml:space="preserve">i. </t>
    </r>
    <r>
      <rPr>
        <u/>
        <sz val="11"/>
        <color indexed="8"/>
        <rFont val="Calibri"/>
        <family val="2"/>
      </rPr>
      <t>Date of filing oath</t>
    </r>
    <r>
      <rPr>
        <sz val="11"/>
        <color theme="1"/>
        <rFont val="Calibri"/>
        <family val="2"/>
        <scheme val="minor"/>
      </rPr>
      <t>—as shown by clerk's file stamp (Item 6.38 of MIL).</t>
    </r>
  </si>
  <si>
    <r>
      <t xml:space="preserve">h. </t>
    </r>
    <r>
      <rPr>
        <u/>
        <sz val="11"/>
        <color indexed="8"/>
        <rFont val="Calibri"/>
        <family val="2"/>
      </rPr>
      <t>Date of court approval of bond</t>
    </r>
    <r>
      <rPr>
        <sz val="11"/>
        <color theme="1"/>
        <rFont val="Calibri"/>
        <family val="2"/>
        <scheme val="minor"/>
      </rPr>
      <t>—as shown on order signed by judge (Item 6.37 of MIL).</t>
    </r>
  </si>
  <si>
    <r>
      <t xml:space="preserve">g. </t>
    </r>
    <r>
      <rPr>
        <u/>
        <sz val="11"/>
        <color indexed="8"/>
        <rFont val="Calibri"/>
        <family val="2"/>
      </rPr>
      <t>Date of filing bond</t>
    </r>
    <r>
      <rPr>
        <sz val="11"/>
        <color theme="1"/>
        <rFont val="Calibri"/>
        <family val="2"/>
        <scheme val="minor"/>
      </rPr>
      <t>—as shown by clerk's file stamp (Item 6.36 of MIL). This date must be within three business days of the date shown in Item 82f.</t>
    </r>
  </si>
  <si>
    <r>
      <t xml:space="preserve">f. </t>
    </r>
    <r>
      <rPr>
        <u/>
        <sz val="11"/>
        <color indexed="8"/>
        <rFont val="Calibri"/>
        <family val="2"/>
      </rPr>
      <t>Date of order appointing temporary administrator</t>
    </r>
    <r>
      <rPr>
        <sz val="11"/>
        <color theme="1"/>
        <rFont val="Calibri"/>
        <family val="2"/>
        <scheme val="minor"/>
      </rPr>
      <t>—as shown on order signed by judge (Item 6.26 of MIL).</t>
    </r>
  </si>
  <si>
    <r>
      <t xml:space="preserve">e. </t>
    </r>
    <r>
      <rPr>
        <u/>
        <sz val="11"/>
        <color indexed="8"/>
        <rFont val="Calibri"/>
        <family val="2"/>
      </rPr>
      <t>Actual date of hearing on application</t>
    </r>
    <r>
      <rPr>
        <sz val="11"/>
        <color theme="1"/>
        <rFont val="Calibri"/>
        <family val="2"/>
        <scheme val="minor"/>
      </rPr>
      <t>—as furnished by attorney who appeared in court (Item 6.25 of MIL).</t>
    </r>
  </si>
  <si>
    <r>
      <t xml:space="preserve">d. </t>
    </r>
    <r>
      <rPr>
        <u/>
        <sz val="11"/>
        <color indexed="8"/>
        <rFont val="Calibri"/>
        <family val="2"/>
      </rPr>
      <t>If hearing on application is rescheduled</t>
    </r>
    <r>
      <rPr>
        <sz val="11"/>
        <color theme="1"/>
        <rFont val="Calibri"/>
        <family val="2"/>
        <scheme val="minor"/>
      </rPr>
      <t>—Enter new date and remember to remind witnesses one business day before new date.</t>
    </r>
  </si>
  <si>
    <r>
      <t xml:space="preserve">c. </t>
    </r>
    <r>
      <rPr>
        <u/>
        <sz val="11"/>
        <color indexed="8"/>
        <rFont val="Calibri"/>
        <family val="2"/>
      </rPr>
      <t>One business day before scheduled date for hearing on application</t>
    </r>
    <r>
      <rPr>
        <sz val="11"/>
        <color theme="1"/>
        <rFont val="Calibri"/>
        <family val="2"/>
        <scheme val="minor"/>
      </rPr>
      <t>—Call witnesses on this date.</t>
    </r>
  </si>
  <si>
    <r>
      <t xml:space="preserve">b. </t>
    </r>
    <r>
      <rPr>
        <u/>
        <sz val="11"/>
        <color indexed="8"/>
        <rFont val="Calibri"/>
        <family val="2"/>
      </rPr>
      <t>Date scheduled for hearing on application</t>
    </r>
    <r>
      <rPr>
        <sz val="11"/>
        <color theme="1"/>
        <rFont val="Calibri"/>
        <family val="2"/>
        <scheme val="minor"/>
      </rPr>
      <t>—as scheduled by clerk of court (Item 6.24 of MIL).</t>
    </r>
  </si>
  <si>
    <r>
      <t xml:space="preserve">a. </t>
    </r>
    <r>
      <rPr>
        <u/>
        <sz val="11"/>
        <color indexed="8"/>
        <rFont val="Calibri"/>
        <family val="2"/>
      </rPr>
      <t>Date of filing application</t>
    </r>
    <r>
      <rPr>
        <sz val="11"/>
        <color theme="1"/>
        <rFont val="Calibri"/>
        <family val="2"/>
        <scheme val="minor"/>
      </rPr>
      <t>—as shown on receipt issued by clerk of court (Item 6.23 of MIL).</t>
    </r>
  </si>
  <si>
    <r>
      <rPr>
        <u/>
        <sz val="11"/>
        <color indexed="8"/>
        <rFont val="Calibri"/>
        <family val="2"/>
      </rPr>
      <t>If a temporary administration is created, complete the following</t>
    </r>
    <r>
      <rPr>
        <sz val="11"/>
        <color theme="1"/>
        <rFont val="Calibri"/>
        <family val="2"/>
        <scheme val="minor"/>
      </rPr>
      <t>:</t>
    </r>
  </si>
  <si>
    <r>
      <t xml:space="preserve">j. </t>
    </r>
    <r>
      <rPr>
        <u/>
        <sz val="11"/>
        <color indexed="8"/>
        <rFont val="Calibri"/>
        <family val="2"/>
      </rPr>
      <t>Date of judgment declaring heirship</t>
    </r>
    <r>
      <rPr>
        <sz val="11"/>
        <color theme="1"/>
        <rFont val="Calibri"/>
        <family val="2"/>
        <scheme val="minor"/>
      </rPr>
      <t>—as shown on order signed by judge.</t>
    </r>
  </si>
  <si>
    <r>
      <t xml:space="preserve">i. </t>
    </r>
    <r>
      <rPr>
        <u/>
        <sz val="11"/>
        <color indexed="8"/>
        <rFont val="Calibri"/>
        <family val="2"/>
      </rPr>
      <t>Actual date of hearing on application</t>
    </r>
    <r>
      <rPr>
        <sz val="11"/>
        <color theme="1"/>
        <rFont val="Calibri"/>
        <family val="2"/>
        <scheme val="minor"/>
      </rPr>
      <t>—as furnished by attorney who appeared in court.</t>
    </r>
  </si>
  <si>
    <r>
      <t xml:space="preserve">h. </t>
    </r>
    <r>
      <rPr>
        <u/>
        <sz val="11"/>
        <color indexed="8"/>
        <rFont val="Calibri"/>
        <family val="2"/>
      </rPr>
      <t>If hearing on application is rescheduled</t>
    </r>
    <r>
      <rPr>
        <sz val="11"/>
        <color theme="1"/>
        <rFont val="Calibri"/>
        <family val="2"/>
        <scheme val="minor"/>
      </rPr>
      <t>—Enter new date and remember to remind witnesses one business day before new date.</t>
    </r>
  </si>
  <si>
    <r>
      <t xml:space="preserve">g. </t>
    </r>
    <r>
      <rPr>
        <u/>
        <sz val="11"/>
        <color indexed="8"/>
        <rFont val="Calibri"/>
        <family val="2"/>
      </rPr>
      <t>One business day before date of hearing</t>
    </r>
    <r>
      <rPr>
        <sz val="11"/>
        <color theme="1"/>
        <rFont val="Calibri"/>
        <family val="2"/>
        <scheme val="minor"/>
      </rPr>
      <t>—Call witnesses on this date.</t>
    </r>
  </si>
  <si>
    <r>
      <t xml:space="preserve">f. </t>
    </r>
    <r>
      <rPr>
        <u/>
        <sz val="11"/>
        <color indexed="8"/>
        <rFont val="Calibri"/>
        <family val="2"/>
      </rPr>
      <t>Date scheduled for hearing on application to declare heirship</t>
    </r>
    <r>
      <rPr>
        <sz val="11"/>
        <color theme="1"/>
        <rFont val="Calibri"/>
        <family val="2"/>
        <scheme val="minor"/>
      </rPr>
      <t>—as scheduled by clerk of court.</t>
    </r>
  </si>
  <si>
    <r>
      <t xml:space="preserve">e. </t>
    </r>
    <r>
      <rPr>
        <u/>
        <sz val="11"/>
        <color indexed="8"/>
        <rFont val="Calibri"/>
        <family val="2"/>
      </rPr>
      <t>Date that is the later of Items 81b and 81d</t>
    </r>
    <r>
      <rPr>
        <sz val="11"/>
        <color theme="1"/>
        <rFont val="Calibri"/>
        <family val="2"/>
        <scheme val="minor"/>
      </rPr>
      <t>—No hearing may be held before this date.</t>
    </r>
  </si>
  <si>
    <r>
      <t xml:space="preserve">a. </t>
    </r>
    <r>
      <rPr>
        <u/>
        <sz val="11"/>
        <color indexed="8"/>
        <rFont val="Calibri"/>
        <family val="2"/>
      </rPr>
      <t>Date of filing application to declare heirship</t>
    </r>
    <r>
      <rPr>
        <sz val="11"/>
        <color theme="1"/>
        <rFont val="Calibri"/>
        <family val="2"/>
        <scheme val="minor"/>
      </rPr>
      <t>—as shown by clerk's file stamp (Item 6.124 of MIL).</t>
    </r>
  </si>
  <si>
    <r>
      <rPr>
        <u/>
        <sz val="11"/>
        <color indexed="8"/>
        <rFont val="Calibri"/>
        <family val="2"/>
      </rPr>
      <t>Determination of heirship in RDA and IBA</t>
    </r>
    <r>
      <rPr>
        <sz val="11"/>
        <color theme="1"/>
        <rFont val="Calibri"/>
        <family val="2"/>
        <scheme val="minor"/>
      </rPr>
      <t>.</t>
    </r>
  </si>
  <si>
    <r>
      <t xml:space="preserve">d. </t>
    </r>
    <r>
      <rPr>
        <u/>
        <sz val="11"/>
        <color indexed="8"/>
        <rFont val="Calibri"/>
        <family val="2"/>
      </rPr>
      <t>Date of order approving annual account</t>
    </r>
    <r>
      <rPr>
        <sz val="11"/>
        <color theme="1"/>
        <rFont val="Calibri"/>
        <family val="2"/>
        <scheme val="minor"/>
      </rPr>
      <t>—as shown on order signed by judge. This date must be no earlier than the date shown in Item 80b.</t>
    </r>
  </si>
  <si>
    <r>
      <t xml:space="preserve">c. </t>
    </r>
    <r>
      <rPr>
        <u/>
        <sz val="11"/>
        <color indexed="8"/>
        <rFont val="Calibri"/>
        <family val="2"/>
      </rPr>
      <t>Date scheduled for hearing on annual account</t>
    </r>
    <r>
      <rPr>
        <sz val="11"/>
        <color theme="1"/>
        <rFont val="Calibri"/>
        <family val="2"/>
        <scheme val="minor"/>
      </rPr>
      <t>—as set by clerk of court.</t>
    </r>
  </si>
  <si>
    <r>
      <t xml:space="preserve">b. </t>
    </r>
    <r>
      <rPr>
        <u/>
        <sz val="11"/>
        <color indexed="8"/>
        <rFont val="Calibri"/>
        <family val="2"/>
      </rPr>
      <t>Date eleven days after filing account</t>
    </r>
    <r>
      <rPr>
        <sz val="11"/>
        <color theme="1"/>
        <rFont val="Calibri"/>
        <family val="2"/>
        <scheme val="minor"/>
      </rPr>
      <t>—This is the earliest date that the account can be acted on by the court.</t>
    </r>
  </si>
  <si>
    <r>
      <t xml:space="preserve">a. </t>
    </r>
    <r>
      <rPr>
        <u/>
        <sz val="11"/>
        <color indexed="8"/>
        <rFont val="Calibri"/>
        <family val="2"/>
      </rPr>
      <t>Date of filing account</t>
    </r>
    <r>
      <rPr>
        <sz val="11"/>
        <color theme="1"/>
        <rFont val="Calibri"/>
        <family val="2"/>
        <scheme val="minor"/>
      </rPr>
      <t>—as shown by clerk's receipt.</t>
    </r>
  </si>
  <si>
    <r>
      <rPr>
        <u/>
        <sz val="11"/>
        <color indexed="8"/>
        <rFont val="Calibri"/>
        <family val="2"/>
      </rPr>
      <t>Third annual account</t>
    </r>
    <r>
      <rPr>
        <sz val="11"/>
        <color theme="1"/>
        <rFont val="Calibri"/>
        <family val="2"/>
        <scheme val="minor"/>
      </rPr>
      <t>.</t>
    </r>
  </si>
  <si>
    <r>
      <t xml:space="preserve">d. </t>
    </r>
    <r>
      <rPr>
        <u/>
        <sz val="11"/>
        <color indexed="8"/>
        <rFont val="Calibri"/>
        <family val="2"/>
      </rPr>
      <t>Date of order approving annual account</t>
    </r>
    <r>
      <rPr>
        <sz val="11"/>
        <color theme="1"/>
        <rFont val="Calibri"/>
        <family val="2"/>
        <scheme val="minor"/>
      </rPr>
      <t>—as shown on order signed by judge. This date must be no earlier than the date shown in Item 79b.</t>
    </r>
  </si>
  <si>
    <r>
      <rPr>
        <u/>
        <sz val="11"/>
        <color indexed="8"/>
        <rFont val="Calibri"/>
        <family val="2"/>
      </rPr>
      <t>Second annual account</t>
    </r>
    <r>
      <rPr>
        <sz val="11"/>
        <color theme="1"/>
        <rFont val="Calibri"/>
        <family val="2"/>
        <scheme val="minor"/>
      </rPr>
      <t>.</t>
    </r>
  </si>
  <si>
    <r>
      <t xml:space="preserve">d. </t>
    </r>
    <r>
      <rPr>
        <u/>
        <sz val="11"/>
        <color indexed="8"/>
        <rFont val="Calibri"/>
        <family val="2"/>
      </rPr>
      <t>Date of order approving annual account</t>
    </r>
    <r>
      <rPr>
        <sz val="11"/>
        <color theme="1"/>
        <rFont val="Calibri"/>
        <family val="2"/>
        <scheme val="minor"/>
      </rPr>
      <t>—as shown on order signed by judge. This date must be no earlier than the date shown in Item 78b.</t>
    </r>
  </si>
  <si>
    <r>
      <rPr>
        <u/>
        <sz val="11"/>
        <color indexed="8"/>
        <rFont val="Calibri"/>
        <family val="2"/>
      </rPr>
      <t>First annual account</t>
    </r>
    <r>
      <rPr>
        <sz val="11"/>
        <color theme="1"/>
        <rFont val="Calibri"/>
        <family val="2"/>
        <scheme val="minor"/>
      </rPr>
      <t>.</t>
    </r>
  </si>
  <si>
    <r>
      <t xml:space="preserve">i. </t>
    </r>
    <r>
      <rPr>
        <u/>
        <sz val="11"/>
        <color indexed="8"/>
        <rFont val="Calibri"/>
        <family val="2"/>
      </rPr>
      <t>Date claim previously approved by executor or administrator is rejected or disapproved by judge</t>
    </r>
    <r>
      <rPr>
        <sz val="11"/>
        <color theme="1"/>
        <rFont val="Calibri"/>
        <family val="2"/>
        <scheme val="minor"/>
      </rPr>
      <t>—as furnished by attorney.</t>
    </r>
  </si>
  <si>
    <r>
      <t xml:space="preserve">h. </t>
    </r>
    <r>
      <rPr>
        <u/>
        <sz val="11"/>
        <color indexed="8"/>
        <rFont val="Calibri"/>
        <family val="2"/>
      </rPr>
      <t>Date ninety days after claim is rejected (disallowed) as shown in Item 77g if applicable</t>
    </r>
    <r>
      <rPr>
        <sz val="11"/>
        <color theme="1"/>
        <rFont val="Calibri"/>
        <family val="2"/>
        <scheme val="minor"/>
      </rPr>
      <t>—This is the date by which suit must be filed in a dependent administration to collect a disallowed claim or it will be barred.</t>
    </r>
  </si>
  <si>
    <r>
      <t xml:space="preserve">g. </t>
    </r>
    <r>
      <rPr>
        <u/>
        <sz val="11"/>
        <color indexed="8"/>
        <rFont val="Calibri"/>
        <family val="2"/>
      </rPr>
      <t>Date that is earlier of Items 77b and 77f</t>
    </r>
    <r>
      <rPr>
        <sz val="11"/>
        <color theme="1"/>
        <rFont val="Calibri"/>
        <family val="2"/>
        <scheme val="minor"/>
      </rPr>
      <t>.</t>
    </r>
  </si>
  <si>
    <r>
      <t xml:space="preserve">f. </t>
    </r>
    <r>
      <rPr>
        <u/>
        <sz val="11"/>
        <color indexed="8"/>
        <rFont val="Calibri"/>
        <family val="2"/>
      </rPr>
      <t>Date of actual rejection (disallowance) by executor or administrator of claim, if applicable</t>
    </r>
    <r>
      <rPr>
        <sz val="11"/>
        <color theme="1"/>
        <rFont val="Calibri"/>
        <family val="2"/>
        <scheme val="minor"/>
      </rPr>
      <t>—as furnished by attorney.</t>
    </r>
  </si>
  <si>
    <r>
      <t xml:space="preserve">e. </t>
    </r>
    <r>
      <rPr>
        <u/>
        <sz val="11"/>
        <color indexed="8"/>
        <rFont val="Calibri"/>
        <family val="2"/>
      </rPr>
      <t>Date of order approving payment of claim</t>
    </r>
    <r>
      <rPr>
        <sz val="11"/>
        <color theme="1"/>
        <rFont val="Calibri"/>
        <family val="2"/>
        <scheme val="minor"/>
      </rPr>
      <t>—as shown on order signed by judge.</t>
    </r>
  </si>
  <si>
    <r>
      <t xml:space="preserve">d. </t>
    </r>
    <r>
      <rPr>
        <u/>
        <sz val="11"/>
        <color indexed="8"/>
        <rFont val="Calibri"/>
        <family val="2"/>
      </rPr>
      <t>Date of filing claim allowed by executor or administrator</t>
    </r>
    <r>
      <rPr>
        <sz val="11"/>
        <color theme="1"/>
        <rFont val="Calibri"/>
        <family val="2"/>
        <scheme val="minor"/>
      </rPr>
      <t>—as shown by clerk's file stamp.</t>
    </r>
  </si>
  <si>
    <r>
      <t xml:space="preserve">c. </t>
    </r>
    <r>
      <rPr>
        <u/>
        <sz val="11"/>
        <color indexed="8"/>
        <rFont val="Calibri"/>
        <family val="2"/>
      </rPr>
      <t>Date claim is allowed by executor or administrator</t>
    </r>
    <r>
      <rPr>
        <sz val="11"/>
        <color theme="1"/>
        <rFont val="Calibri"/>
        <family val="2"/>
        <scheme val="minor"/>
      </rPr>
      <t>—as endorsed on claim itself.</t>
    </r>
  </si>
  <si>
    <r>
      <t xml:space="preserve">b. </t>
    </r>
    <r>
      <rPr>
        <u/>
        <sz val="11"/>
        <color indexed="8"/>
        <rFont val="Calibri"/>
        <family val="2"/>
      </rPr>
      <t>Date thirty days after date claim was presented or deposited</t>
    </r>
    <r>
      <rPr>
        <sz val="11"/>
        <color theme="1"/>
        <rFont val="Calibri"/>
        <family val="2"/>
        <scheme val="minor"/>
      </rPr>
      <t>—This is the date by which a claim in a dependent administration will be automatically rejected (disallowed) unless allowed by executor or administrator.</t>
    </r>
  </si>
  <si>
    <r>
      <t xml:space="preserve">a. </t>
    </r>
    <r>
      <rPr>
        <u/>
        <sz val="11"/>
        <color indexed="8"/>
        <rFont val="Calibri"/>
        <family val="2"/>
      </rPr>
      <t>Date claim was presented to executor or administrator or was deposited by creditor with clerk of court</t>
    </r>
    <r>
      <rPr>
        <sz val="11"/>
        <color theme="1"/>
        <rFont val="Calibri"/>
        <family val="2"/>
        <scheme val="minor"/>
      </rPr>
      <t>—as furnished by executor or administrator, as shown by clerk's file stamp, or when received in lawyer's office as the case may be.</t>
    </r>
  </si>
  <si>
    <r>
      <rPr>
        <u/>
        <sz val="11"/>
        <color indexed="8"/>
        <rFont val="Calibri"/>
        <family val="2"/>
      </rPr>
      <t>If claims are presented by creditors, complete the following for each claimant</t>
    </r>
    <r>
      <rPr>
        <sz val="11"/>
        <color theme="1"/>
        <rFont val="Calibri"/>
        <family val="2"/>
        <scheme val="minor"/>
      </rPr>
      <t>:</t>
    </r>
  </si>
  <si>
    <r>
      <t xml:space="preserve">c. </t>
    </r>
    <r>
      <rPr>
        <u/>
        <sz val="11"/>
        <color indexed="8"/>
        <rFont val="Calibri"/>
        <family val="2"/>
      </rPr>
      <t>Date one hundred and twenty days after unsecured creditor receives notice</t>
    </r>
    <r>
      <rPr>
        <sz val="11"/>
        <color theme="1"/>
        <rFont val="Calibri"/>
        <family val="2"/>
        <scheme val="minor"/>
      </rPr>
      <t>—This is the date by which an unsecured creditor must present a claim or it will be barred.</t>
    </r>
  </si>
  <si>
    <r>
      <rPr>
        <u/>
        <sz val="11"/>
        <color indexed="8"/>
        <rFont val="Calibri"/>
        <family val="2"/>
      </rPr>
      <t>If executor or administrator elects to give permissive notice to unsecured creditors, complete the following for each creditor</t>
    </r>
    <r>
      <rPr>
        <sz val="11"/>
        <color theme="1"/>
        <rFont val="Calibri"/>
        <family val="2"/>
        <scheme val="minor"/>
      </rPr>
      <t>:</t>
    </r>
  </si>
  <si>
    <r>
      <rPr>
        <u/>
        <sz val="11"/>
        <color indexed="8"/>
        <rFont val="Calibri"/>
        <family val="2"/>
      </rPr>
      <t>Date ninety days after date shown in Item 73</t>
    </r>
    <r>
      <rPr>
        <sz val="11"/>
        <color theme="1"/>
        <rFont val="Calibri"/>
        <family val="2"/>
        <scheme val="minor"/>
      </rPr>
      <t>—This is the last date to initiate necessary action to collect apportioned death taxes.</t>
    </r>
  </si>
  <si>
    <t>75.</t>
  </si>
  <si>
    <r>
      <rPr>
        <u/>
        <sz val="11"/>
        <color indexed="8"/>
        <rFont val="Calibri"/>
        <family val="2"/>
      </rPr>
      <t>Date thirty days after date shown in Item 73</t>
    </r>
    <r>
      <rPr>
        <sz val="11"/>
        <color theme="1"/>
        <rFont val="Calibri"/>
        <family val="2"/>
        <scheme val="minor"/>
      </rPr>
      <t>—This is the last date to pay additional federal estate tax assessment without penalty.</t>
    </r>
  </si>
  <si>
    <t>74.</t>
  </si>
  <si>
    <r>
      <rPr>
        <u/>
        <sz val="11"/>
        <color indexed="8"/>
        <rFont val="Calibri"/>
        <family val="2"/>
      </rPr>
      <t>Date "closing letter" or notice of final assessment of federal estate taxes was received</t>
    </r>
    <r>
      <rPr>
        <sz val="11"/>
        <color theme="1"/>
        <rFont val="Calibri"/>
        <family val="2"/>
        <scheme val="minor"/>
      </rPr>
      <t>.</t>
    </r>
  </si>
  <si>
    <t>73.</t>
  </si>
  <si>
    <r>
      <rPr>
        <u/>
        <sz val="11"/>
        <color indexed="8"/>
        <rFont val="Calibri"/>
        <family val="2"/>
      </rPr>
      <t>Date sixty days after date shown in Item 71</t>
    </r>
    <r>
      <rPr>
        <sz val="11"/>
        <color theme="1"/>
        <rFont val="Calibri"/>
        <family val="2"/>
        <scheme val="minor"/>
      </rPr>
      <t>—This is the last date to make a complete election under IRC, Section 6166, and pay tax and accrued interest then due.</t>
    </r>
  </si>
  <si>
    <r>
      <rPr>
        <u/>
        <sz val="11"/>
        <color indexed="8"/>
        <rFont val="Calibri"/>
        <family val="2"/>
      </rPr>
      <t>Date IRS determines D's estate qualifies for deferred payment of estate taxes if protective election was filed under IRC, Section 6166</t>
    </r>
    <r>
      <rPr>
        <sz val="11"/>
        <color theme="1"/>
        <rFont val="Calibri"/>
        <family val="2"/>
        <scheme val="minor"/>
      </rPr>
      <t>—as furnished by attorney.</t>
    </r>
  </si>
  <si>
    <r>
      <rPr>
        <u/>
        <sz val="11"/>
        <color indexed="8"/>
        <rFont val="Calibri"/>
        <family val="2"/>
      </rPr>
      <t>Date sixty days after date shown in Item 69</t>
    </r>
    <r>
      <rPr>
        <sz val="11"/>
        <color theme="1"/>
        <rFont val="Calibri"/>
        <family val="2"/>
        <scheme val="minor"/>
      </rPr>
      <t>—This is the last date to file an amended federal estate tax return with a complete election under IRC, Section 2032A.</t>
    </r>
  </si>
  <si>
    <r>
      <rPr>
        <u/>
        <sz val="11"/>
        <color indexed="8"/>
        <rFont val="Calibri"/>
        <family val="2"/>
      </rPr>
      <t>Date IRS determines D's estate qualifies for special use valuation where protective election was filed</t>
    </r>
    <r>
      <rPr>
        <sz val="11"/>
        <color theme="1"/>
        <rFont val="Calibri"/>
        <family val="2"/>
        <scheme val="minor"/>
      </rPr>
      <t>—as furnished by attorney.</t>
    </r>
  </si>
  <si>
    <r>
      <rPr>
        <u/>
        <sz val="11"/>
        <color indexed="8"/>
        <rFont val="Calibri"/>
        <family val="2"/>
      </rPr>
      <t>Date four years after federal estate tax return was filed</t>
    </r>
    <r>
      <rPr>
        <sz val="11"/>
        <color theme="1"/>
        <rFont val="Calibri"/>
        <family val="2"/>
        <scheme val="minor"/>
      </rPr>
      <t>—This is the date on which proof of payment of all inheritance, estate, or succession taxes due to any state or foreign country must be submitted to IRS.</t>
    </r>
  </si>
  <si>
    <t>68A.</t>
  </si>
  <si>
    <r>
      <rPr>
        <u/>
        <sz val="11"/>
        <color indexed="8"/>
        <rFont val="Calibri"/>
        <family val="2"/>
      </rPr>
      <t>Date nine months after federal estate tax return was filed</t>
    </r>
    <r>
      <rPr>
        <sz val="11"/>
        <color theme="1"/>
        <rFont val="Calibri"/>
        <family val="2"/>
        <scheme val="minor"/>
      </rPr>
      <t>—This is the date on which executor, administrator, or client can be discharged from personal liability to IRS for payment of federal estate taxes if request for early assessment was filed with federal estate tax return.</t>
    </r>
  </si>
  <si>
    <r>
      <rPr>
        <u/>
        <sz val="11"/>
        <color indexed="8"/>
        <rFont val="Calibri"/>
        <family val="2"/>
      </rPr>
      <t>Date federal estate tax return was filed</t>
    </r>
    <r>
      <rPr>
        <sz val="11"/>
        <color theme="1"/>
        <rFont val="Calibri"/>
        <family val="2"/>
        <scheme val="minor"/>
      </rPr>
      <t>.</t>
    </r>
  </si>
  <si>
    <r>
      <t xml:space="preserve">g. </t>
    </r>
    <r>
      <rPr>
        <u/>
        <sz val="11"/>
        <color indexed="8"/>
        <rFont val="Calibri"/>
        <family val="2"/>
      </rPr>
      <t>Date of mineral lease</t>
    </r>
    <r>
      <rPr>
        <sz val="11"/>
        <color theme="1"/>
        <rFont val="Calibri"/>
        <family val="2"/>
        <scheme val="minor"/>
      </rPr>
      <t>—as furnished by attorney handling lease. (If the lease approved by the court was not dated, the date shown in Item 66e is the date of the lease for all purposes.)</t>
    </r>
  </si>
  <si>
    <r>
      <t xml:space="preserve">f. </t>
    </r>
    <r>
      <rPr>
        <u/>
        <sz val="11"/>
        <color indexed="8"/>
        <rFont val="Calibri"/>
        <family val="2"/>
      </rPr>
      <t>Date thirty days later than the date shown in Item 66e</t>
    </r>
    <r>
      <rPr>
        <sz val="11"/>
        <color theme="1"/>
        <rFont val="Calibri"/>
        <family val="2"/>
        <scheme val="minor"/>
      </rPr>
      <t>—This is the latest date by which the lease can be executed without an additional order from the court.</t>
    </r>
  </si>
  <si>
    <r>
      <t xml:space="preserve">e. </t>
    </r>
    <r>
      <rPr>
        <u/>
        <sz val="11"/>
        <color indexed="8"/>
        <rFont val="Calibri"/>
        <family val="2"/>
      </rPr>
      <t>Date of order granting application to lease</t>
    </r>
    <r>
      <rPr>
        <sz val="11"/>
        <color theme="1"/>
        <rFont val="Calibri"/>
        <family val="2"/>
        <scheme val="minor"/>
      </rPr>
      <t>—as shown on order signed by judge.</t>
    </r>
  </si>
  <si>
    <r>
      <t xml:space="preserve">d. </t>
    </r>
    <r>
      <rPr>
        <u/>
        <sz val="11"/>
        <color indexed="8"/>
        <rFont val="Calibri"/>
        <family val="2"/>
      </rPr>
      <t>Date scheduled for hearing on application to lease</t>
    </r>
    <r>
      <rPr>
        <sz val="11"/>
        <color theme="1"/>
        <rFont val="Calibri"/>
        <family val="2"/>
        <scheme val="minor"/>
      </rPr>
      <t>—as scheduled by clerk of court. (</t>
    </r>
    <r>
      <rPr>
        <i/>
        <sz val="11"/>
        <color indexed="8"/>
        <rFont val="Calibri"/>
        <family val="2"/>
      </rPr>
      <t>Note:</t>
    </r>
    <r>
      <rPr>
        <sz val="11"/>
        <color theme="1"/>
        <rFont val="Calibri"/>
        <family val="2"/>
        <scheme val="minor"/>
      </rPr>
      <t xml:space="preserve"> This date </t>
    </r>
    <r>
      <rPr>
        <i/>
        <sz val="11"/>
        <color indexed="8"/>
        <rFont val="Calibri"/>
        <family val="2"/>
      </rPr>
      <t>must not</t>
    </r>
    <r>
      <rPr>
        <sz val="11"/>
        <color theme="1"/>
        <rFont val="Calibri"/>
        <family val="2"/>
        <scheme val="minor"/>
      </rPr>
      <t xml:space="preserve"> be earlier than the date shown in Item 66b or later than the date shown in Item 66c).</t>
    </r>
  </si>
  <si>
    <r>
      <t xml:space="preserve">c. </t>
    </r>
    <r>
      <rPr>
        <u/>
        <sz val="11"/>
        <color indexed="8"/>
        <rFont val="Calibri"/>
        <family val="2"/>
      </rPr>
      <t>Date ten days after date of filing application to lease as shown in Item 66a</t>
    </r>
    <r>
      <rPr>
        <sz val="11"/>
        <color theme="1"/>
        <rFont val="Calibri"/>
        <family val="2"/>
        <scheme val="minor"/>
      </rPr>
      <t>—This is the latest date on which a hearing may be held.</t>
    </r>
  </si>
  <si>
    <r>
      <t xml:space="preserve">b. </t>
    </r>
    <r>
      <rPr>
        <u/>
        <sz val="11"/>
        <color indexed="8"/>
        <rFont val="Calibri"/>
        <family val="2"/>
      </rPr>
      <t>Date five days after date of filing application to lease as shown in Item 66a</t>
    </r>
    <r>
      <rPr>
        <sz val="11"/>
        <color theme="1"/>
        <rFont val="Calibri"/>
        <family val="2"/>
        <scheme val="minor"/>
      </rPr>
      <t>—This is the earliest date on which a hearing may be held.</t>
    </r>
  </si>
  <si>
    <r>
      <t xml:space="preserve">a. </t>
    </r>
    <r>
      <rPr>
        <u/>
        <sz val="11"/>
        <color indexed="8"/>
        <rFont val="Calibri"/>
        <family val="2"/>
      </rPr>
      <t>Date of filing application to lease</t>
    </r>
    <r>
      <rPr>
        <sz val="11"/>
        <color theme="1"/>
        <rFont val="Calibri"/>
        <family val="2"/>
        <scheme val="minor"/>
      </rPr>
      <t>—as shown by clerk's file stamp.</t>
    </r>
  </si>
  <si>
    <r>
      <rPr>
        <u/>
        <sz val="11"/>
        <color indexed="8"/>
        <rFont val="Calibri"/>
        <family val="2"/>
      </rPr>
      <t>If there is to be oil, gas, and mineral lease by private sale and court approval is required, complete the following</t>
    </r>
    <r>
      <rPr>
        <sz val="11"/>
        <color theme="1"/>
        <rFont val="Calibri"/>
        <family val="2"/>
        <scheme val="minor"/>
      </rPr>
      <t>:</t>
    </r>
  </si>
  <si>
    <r>
      <t xml:space="preserve">i. </t>
    </r>
    <r>
      <rPr>
        <u/>
        <sz val="11"/>
        <color indexed="8"/>
        <rFont val="Calibri"/>
        <family val="2"/>
      </rPr>
      <t>Date of deed to real property</t>
    </r>
    <r>
      <rPr>
        <sz val="11"/>
        <color theme="1"/>
        <rFont val="Calibri"/>
        <family val="2"/>
        <scheme val="minor"/>
      </rPr>
      <t>—as furnished by attorney handling sale.</t>
    </r>
  </si>
  <si>
    <r>
      <t xml:space="preserve">b. </t>
    </r>
    <r>
      <rPr>
        <u/>
        <sz val="11"/>
        <color indexed="8"/>
        <rFont val="Calibri"/>
        <family val="2"/>
      </rPr>
      <t>Date of order of sale of real property</t>
    </r>
    <r>
      <rPr>
        <sz val="11"/>
        <color theme="1"/>
        <rFont val="Calibri"/>
        <family val="2"/>
        <scheme val="minor"/>
      </rPr>
      <t>—as shown on order signed by judge (Item 6.107 of MIL).</t>
    </r>
  </si>
  <si>
    <r>
      <t xml:space="preserve">a. </t>
    </r>
    <r>
      <rPr>
        <u/>
        <sz val="11"/>
        <color indexed="8"/>
        <rFont val="Calibri"/>
        <family val="2"/>
      </rPr>
      <t>Date scheduled for hearing, if any, on sale of real property</t>
    </r>
    <r>
      <rPr>
        <sz val="11"/>
        <color theme="1"/>
        <rFont val="Calibri"/>
        <family val="2"/>
        <scheme val="minor"/>
      </rPr>
      <t>—as scheduled by clerk of court.</t>
    </r>
  </si>
  <si>
    <r>
      <rPr>
        <u/>
        <sz val="11"/>
        <color indexed="8"/>
        <rFont val="Calibri"/>
        <family val="2"/>
      </rPr>
      <t>If there is sale of real property and court approval is required, complete the following</t>
    </r>
    <r>
      <rPr>
        <sz val="11"/>
        <color theme="1"/>
        <rFont val="Calibri"/>
        <family val="2"/>
        <scheme val="minor"/>
      </rPr>
      <t>:</t>
    </r>
  </si>
  <si>
    <r>
      <t xml:space="preserve">b. </t>
    </r>
    <r>
      <rPr>
        <u/>
        <sz val="11"/>
        <color indexed="8"/>
        <rFont val="Calibri"/>
        <family val="2"/>
      </rPr>
      <t>Date of order of sale of personal property</t>
    </r>
    <r>
      <rPr>
        <sz val="11"/>
        <color theme="1"/>
        <rFont val="Calibri"/>
        <family val="2"/>
        <scheme val="minor"/>
      </rPr>
      <t>—as shown on order signed by judge (Item 6.91 of MIL).</t>
    </r>
  </si>
  <si>
    <r>
      <t xml:space="preserve">a. </t>
    </r>
    <r>
      <rPr>
        <u/>
        <sz val="11"/>
        <color indexed="8"/>
        <rFont val="Calibri"/>
        <family val="2"/>
      </rPr>
      <t>Date scheduled for hearing, if any, on sale of personal property</t>
    </r>
    <r>
      <rPr>
        <sz val="11"/>
        <color theme="1"/>
        <rFont val="Calibri"/>
        <family val="2"/>
        <scheme val="minor"/>
      </rPr>
      <t>—as scheduled by clerk of court.</t>
    </r>
  </si>
  <si>
    <r>
      <rPr>
        <u/>
        <sz val="11"/>
        <color indexed="8"/>
        <rFont val="Calibri"/>
        <family val="2"/>
      </rPr>
      <t>If there is sale of personal property and court approval is required, complete the following</t>
    </r>
    <r>
      <rPr>
        <sz val="11"/>
        <color theme="1"/>
        <rFont val="Calibri"/>
        <family val="2"/>
        <scheme val="minor"/>
      </rPr>
      <t>:</t>
    </r>
  </si>
  <si>
    <r>
      <rPr>
        <u/>
        <sz val="11"/>
        <color indexed="8"/>
        <rFont val="Calibri"/>
        <family val="2"/>
      </rPr>
      <t>Date sale of perishable property is authorized by court</t>
    </r>
    <r>
      <rPr>
        <sz val="11"/>
        <color theme="1"/>
        <rFont val="Calibri"/>
        <family val="2"/>
        <scheme val="minor"/>
      </rPr>
      <t>—as shown on order signed by judge (Item 6.91 of MIL).</t>
    </r>
  </si>
  <si>
    <r>
      <rPr>
        <u/>
        <sz val="11"/>
        <color indexed="8"/>
        <rFont val="Calibri"/>
        <family val="2"/>
      </rPr>
      <t>Date disposition of personal property having no commercial value is authorized by court</t>
    </r>
    <r>
      <rPr>
        <sz val="11"/>
        <color theme="1"/>
        <rFont val="Calibri"/>
        <family val="2"/>
        <scheme val="minor"/>
      </rPr>
      <t>—as shown on order signed by judge (Item 6.91 of MIL).</t>
    </r>
  </si>
  <si>
    <t>i. Obtain approval of final account.</t>
  </si>
  <si>
    <t>h. Enter into mineral and other leases.</t>
  </si>
  <si>
    <t>g. Sell real property.</t>
  </si>
  <si>
    <t>f. Sell personal property.</t>
  </si>
  <si>
    <t>e. Dispose of personal property that is likely to perish, etc.</t>
  </si>
  <si>
    <t>d. Dispose of items with no commercial value.</t>
  </si>
  <si>
    <r>
      <rPr>
        <i/>
        <sz val="11"/>
        <color indexed="8"/>
        <rFont val="Calibri"/>
        <family val="2"/>
      </rPr>
      <t>Note:</t>
    </r>
    <r>
      <rPr>
        <b/>
        <sz val="11"/>
        <color indexed="8"/>
        <rFont val="Calibri"/>
        <family val="2"/>
      </rPr>
      <t xml:space="preserve"> An independent executor or independent administrator ordinarily does not have to have court approval or wait to take the following actions.</t>
    </r>
  </si>
  <si>
    <t>c. Obtain family allowance.</t>
  </si>
  <si>
    <t>b. Obtain allowance in lieu of exempt property.</t>
  </si>
  <si>
    <t>a. Set aside exempt property.</t>
  </si>
  <si>
    <r>
      <rPr>
        <u/>
        <sz val="11"/>
        <color indexed="8"/>
        <rFont val="Calibri"/>
        <family val="2"/>
      </rPr>
      <t>Date inventory is approved (as shown in Item 6.88 of MIL) or affidavit in lieu of inventory is filed (as shown in Item 6.89 of MIL)</t>
    </r>
    <r>
      <rPr>
        <sz val="11"/>
        <color theme="1"/>
        <rFont val="Calibri"/>
        <family val="2"/>
        <scheme val="minor"/>
      </rPr>
      <t>—This is the date following which fees must be paid for all instruments filed with the clerk of the court. It also is the earliest date on which proper applications may be made to the court to do the following:</t>
    </r>
  </si>
  <si>
    <t>a. First extended due date.</t>
  </si>
  <si>
    <r>
      <rPr>
        <u/>
        <sz val="11"/>
        <color indexed="8"/>
        <rFont val="Calibri"/>
        <family val="2"/>
      </rPr>
      <t>Date for filing D's income tax and gift tax returns for tax year of D's death</t>
    </r>
    <r>
      <rPr>
        <sz val="11"/>
        <color theme="1"/>
        <rFont val="Calibri"/>
        <family val="2"/>
        <scheme val="minor"/>
      </rPr>
      <t>—(Fifteenth day of fourth month following end of D's tax year—April 15th if tax year is calendar year.) If time is extended, enter new date below:</t>
    </r>
  </si>
  <si>
    <t>*60.</t>
  </si>
  <si>
    <r>
      <rPr>
        <u/>
        <sz val="11"/>
        <color indexed="8"/>
        <rFont val="Calibri"/>
        <family val="2"/>
      </rPr>
      <t>Date for filing D's income tax and gift tax returns for tax year before year of death</t>
    </r>
    <r>
      <rPr>
        <sz val="11"/>
        <color theme="1"/>
        <rFont val="Calibri"/>
        <family val="2"/>
        <scheme val="minor"/>
      </rPr>
      <t>—(Fifteenth day of fourth month following end of tax year—April 15th if tax year is calendar year.) (Refer to Item 9 of this SDL.) If time is extended, enter new date below:</t>
    </r>
  </si>
  <si>
    <t>*59.</t>
  </si>
  <si>
    <r>
      <rPr>
        <u/>
        <sz val="11"/>
        <color indexed="8"/>
        <rFont val="Calibri"/>
        <family val="2"/>
      </rPr>
      <t>Date two months and fifteen days after date of current fiscal year end of Subchapter S corporation as shown in Item 57</t>
    </r>
    <r>
      <rPr>
        <sz val="11"/>
        <color theme="1"/>
        <rFont val="Calibri"/>
        <family val="2"/>
        <scheme val="minor"/>
      </rPr>
      <t>—This is normally the last date for a majority of shareholders to revoke a previously filed Subchapter S election for that fiscal year (see Item 10.81 of MIL).</t>
    </r>
  </si>
  <si>
    <r>
      <rPr>
        <u/>
        <sz val="11"/>
        <color indexed="8"/>
        <rFont val="Calibri"/>
        <family val="2"/>
      </rPr>
      <t>Date of current fiscal year end of a Subchapter S corporation in which D was a shareholder</t>
    </r>
    <r>
      <rPr>
        <sz val="11"/>
        <color theme="1"/>
        <rFont val="Calibri"/>
        <family val="2"/>
        <scheme val="minor"/>
      </rPr>
      <t xml:space="preserve"> (Item 10.12 of MIL).</t>
    </r>
  </si>
  <si>
    <t>c. Other</t>
  </si>
  <si>
    <t>b. Office</t>
  </si>
  <si>
    <t>a. Residence</t>
  </si>
  <si>
    <r>
      <rPr>
        <u/>
        <sz val="11"/>
        <color indexed="8"/>
        <rFont val="Calibri"/>
        <family val="2"/>
      </rPr>
      <t>Date of expiration of D's leases</t>
    </r>
    <r>
      <rPr>
        <sz val="11"/>
        <color theme="1"/>
        <rFont val="Calibri"/>
        <family val="2"/>
        <scheme val="minor"/>
      </rPr>
      <t>.</t>
    </r>
  </si>
  <si>
    <t>d. Fourth installment due (fifteenth day of thirteenth month).</t>
  </si>
  <si>
    <t>c. Third installment due (fifteenth day of ninth month).</t>
  </si>
  <si>
    <t>b. Second installment due (fifteenth day of sixth month).</t>
  </si>
  <si>
    <t>a. First installment due (fifteenth day of fourth month).</t>
  </si>
  <si>
    <r>
      <rPr>
        <u/>
        <sz val="11"/>
        <color indexed="8"/>
        <rFont val="Calibri"/>
        <family val="2"/>
      </rPr>
      <t>Ending date of second fiscal year for estate (one year after date shown in Item 11)</t>
    </r>
    <r>
      <rPr>
        <sz val="11"/>
        <color theme="1"/>
        <rFont val="Calibri"/>
        <family val="2"/>
        <scheme val="minor"/>
      </rPr>
      <t>—For fiscal years commencing after this date, estimated tax payments are required. If fiscal year is a calendar year, these payments will be due on April 15, June 15, September 15, and January 15 next following this ending date. If fiscal year is not a calendar year, corresponding months of the fiscal year are substituted.</t>
    </r>
  </si>
  <si>
    <t>c. Date one year following date in Item 54b. This is the due date for the return for the next following year.</t>
  </si>
  <si>
    <t>b. Date one year following date in Item 54a. This is the due date for the return for the next following year.</t>
  </si>
  <si>
    <t>a. Date one year following above date. This is the due date for the return for the following year.</t>
  </si>
  <si>
    <r>
      <rPr>
        <u/>
        <sz val="11"/>
        <color indexed="8"/>
        <rFont val="Calibri"/>
        <family val="2"/>
      </rPr>
      <t>Fifteenth day of fourth month following end of first fiscal year for estate</t>
    </r>
    <r>
      <rPr>
        <sz val="11"/>
        <color theme="1"/>
        <rFont val="Calibri"/>
        <family val="2"/>
        <scheme val="minor"/>
      </rPr>
      <t xml:space="preserve"> (April 15th if tax year is calendar year)—This is the last date to file the first federal income tax return for the estate on IRS Form 1041. Note that payment of tax in quarterly installments is no longer permitted.</t>
    </r>
  </si>
  <si>
    <t>*54.</t>
  </si>
  <si>
    <t>b. Second extended due date (revise Item 6.144C of MIL).</t>
  </si>
  <si>
    <t>a. First extended due date (complete Item 6.144C of MIL).</t>
  </si>
  <si>
    <r>
      <rPr>
        <u/>
        <sz val="11"/>
        <color indexed="8"/>
        <rFont val="Calibri"/>
        <family val="2"/>
      </rPr>
      <t>Date three years and sixty days after date that clerk first issues letters as shown in Item 40</t>
    </r>
    <r>
      <rPr>
        <sz val="11"/>
        <color theme="1"/>
        <rFont val="Calibri"/>
        <family val="2"/>
        <scheme val="minor"/>
      </rPr>
      <t>—This is the due date for the third annual account in a dependent administration if the estate has not been closed unless time is extended (Item 6.144C of MIL). See also Item 80 of this SDL. If time is extended, enter new date(s) below.</t>
    </r>
  </si>
  <si>
    <t>53.</t>
  </si>
  <si>
    <r>
      <rPr>
        <u/>
        <sz val="11"/>
        <color indexed="8"/>
        <rFont val="Calibri"/>
        <family val="2"/>
      </rPr>
      <t>Date three years after date that clerk first issues letters as shown in Item 40</t>
    </r>
    <r>
      <rPr>
        <sz val="11"/>
        <color theme="1"/>
        <rFont val="Calibri"/>
        <family val="2"/>
        <scheme val="minor"/>
      </rPr>
      <t>—This is the date on which the executor or administrator in a dependent administration can be removed if final settlement of the estate has not been made unless time is extended.</t>
    </r>
  </si>
  <si>
    <t>52.</t>
  </si>
  <si>
    <t>b. Second extended due date (revise Item 6.144B of MIL).</t>
  </si>
  <si>
    <t>a. First extended due date (complete Item 6.144B of MIL).</t>
  </si>
  <si>
    <r>
      <rPr>
        <u/>
        <sz val="11"/>
        <color indexed="8"/>
        <rFont val="Calibri"/>
        <family val="2"/>
      </rPr>
      <t>Date two years and sixty days after date that clerk first issues letters as shown in Item 40</t>
    </r>
    <r>
      <rPr>
        <sz val="11"/>
        <color theme="1"/>
        <rFont val="Calibri"/>
        <family val="2"/>
        <scheme val="minor"/>
      </rPr>
      <t>—This is the due date for the second annual account in a dependent administration if the estate has not been closed unless time is extended (Item 6.144B of MIL). See also Item 79 of this SDL. If time is extended, enter new date(s) below.</t>
    </r>
  </si>
  <si>
    <t>51.</t>
  </si>
  <si>
    <t>b. Second extended due date (revise Item 6.144A of MIL).</t>
  </si>
  <si>
    <t>a. First extended due date (complete Item 6.144A of MIL).</t>
  </si>
  <si>
    <r>
      <rPr>
        <u/>
        <sz val="11"/>
        <color indexed="8"/>
        <rFont val="Calibri"/>
        <family val="2"/>
      </rPr>
      <t>Date one year and sixty days after date that clerk first issues letters as shown in Item 40</t>
    </r>
    <r>
      <rPr>
        <sz val="11"/>
        <color theme="1"/>
        <rFont val="Calibri"/>
        <family val="2"/>
        <scheme val="minor"/>
      </rPr>
      <t>—This is the last date for filing the first annual account with the court in a dependent administration unless time is extended (Item 6.144A of MIL). See also Item 78 of this SDL. If time is extended, enter new date(s) below.</t>
    </r>
  </si>
  <si>
    <r>
      <rPr>
        <u/>
        <sz val="11"/>
        <color indexed="8"/>
        <rFont val="Calibri"/>
        <family val="2"/>
      </rPr>
      <t>Date that is the later of Items 30 and 47</t>
    </r>
    <r>
      <rPr>
        <sz val="11"/>
        <color theme="1"/>
        <rFont val="Calibri"/>
        <family val="2"/>
        <scheme val="minor"/>
      </rPr>
      <t>—This is the last date for a secured creditor to notify an executor or administrator of the creditor's election to have claim approved as a matured secured claim to be paid in the course of administration.</t>
    </r>
  </si>
  <si>
    <t>49.</t>
  </si>
  <si>
    <r>
      <rPr>
        <u/>
        <sz val="11"/>
        <color indexed="8"/>
        <rFont val="Calibri"/>
        <family val="2"/>
      </rPr>
      <t>Date six months after date of qualification shown in Item 39 (Item 6.39 of MIL)</t>
    </r>
    <r>
      <rPr>
        <sz val="11"/>
        <color theme="1"/>
        <rFont val="Calibri"/>
        <family val="2"/>
        <scheme val="minor"/>
      </rPr>
      <t>—This is the last date for an executor or administrator to file an individually owned claim against D's estate or the claim will be barred.</t>
    </r>
  </si>
  <si>
    <t>48.</t>
  </si>
  <si>
    <r>
      <rPr>
        <u/>
        <sz val="11"/>
        <color indexed="8"/>
        <rFont val="Calibri"/>
        <family val="2"/>
      </rPr>
      <t>Date four months after date notice was received by secured creditor as shown in Item 45</t>
    </r>
    <r>
      <rPr>
        <sz val="11"/>
        <color theme="1"/>
        <rFont val="Calibri"/>
        <family val="2"/>
        <scheme val="minor"/>
      </rPr>
      <t>.</t>
    </r>
  </si>
  <si>
    <t>47.</t>
  </si>
  <si>
    <t>b. Second extended due date (revise Item 6.86 of MIL).</t>
  </si>
  <si>
    <t>a. First extended due date (complete Item 6.86 of MIL).</t>
  </si>
  <si>
    <r>
      <rPr>
        <u/>
        <sz val="11"/>
        <color indexed="8"/>
        <rFont val="Calibri"/>
        <family val="2"/>
      </rPr>
      <t>Date ninety days after date of qualification shown in Item 39 (Item 6.39 of MIL)</t>
    </r>
    <r>
      <rPr>
        <sz val="11"/>
        <color theme="1"/>
        <rFont val="Calibri"/>
        <family val="2"/>
        <scheme val="minor"/>
      </rPr>
      <t>—This is the due date for filing the inventory or affidavit in lieu thereof unless the time is extended. Complete Item 6.85 of MIL. If time is extended, enter new date(s) below:</t>
    </r>
  </si>
  <si>
    <t>46.</t>
  </si>
  <si>
    <r>
      <rPr>
        <u/>
        <sz val="11"/>
        <color indexed="8"/>
        <rFont val="Calibri"/>
        <family val="2"/>
      </rPr>
      <t>Date two years after date that clerk first issues letters as shown in Item 40</t>
    </r>
    <r>
      <rPr>
        <sz val="11"/>
        <color theme="1"/>
        <rFont val="Calibri"/>
        <family val="2"/>
        <scheme val="minor"/>
      </rPr>
      <t>—This is the date following which an independent executor or independent administrator can be required to make an accounting and distribution under Estates Code, Section 405.001.</t>
    </r>
  </si>
  <si>
    <t>45B.</t>
  </si>
  <si>
    <t>45A.</t>
  </si>
  <si>
    <r>
      <rPr>
        <u/>
        <sz val="11"/>
        <color indexed="8"/>
        <rFont val="Calibri"/>
        <family val="2"/>
      </rPr>
      <t>Date one month after date that clerk first issues letters as shown in Item 40</t>
    </r>
    <r>
      <rPr>
        <sz val="11"/>
        <color theme="1"/>
        <rFont val="Calibri"/>
        <family val="2"/>
        <scheme val="minor"/>
      </rPr>
      <t>—This is the last date for publishing notice to creditors and furnishing copy to Comptroller of Public Accounts (Item 21.23 of MIL).</t>
    </r>
  </si>
  <si>
    <r>
      <rPr>
        <u/>
        <sz val="11"/>
        <color indexed="8"/>
        <rFont val="Calibri"/>
        <family val="2"/>
      </rPr>
      <t>Date that clerk first issues letters testamentary or letters of administration</t>
    </r>
    <r>
      <rPr>
        <sz val="11"/>
        <color theme="1"/>
        <rFont val="Calibri"/>
        <family val="2"/>
        <scheme val="minor"/>
      </rPr>
      <t>—as determined from clerk of court.</t>
    </r>
  </si>
  <si>
    <r>
      <rPr>
        <u/>
        <sz val="11"/>
        <color indexed="8"/>
        <rFont val="Calibri"/>
        <family val="2"/>
      </rPr>
      <t>Date that is the earlier of Items 14 and 39</t>
    </r>
    <r>
      <rPr>
        <sz val="11"/>
        <color theme="1"/>
        <rFont val="Calibri"/>
        <family val="2"/>
        <scheme val="minor"/>
      </rPr>
      <t>—This is the date on which the statutes of limitation are no longer suspended for suits by or against D.</t>
    </r>
  </si>
  <si>
    <t>39A.</t>
  </si>
  <si>
    <r>
      <rPr>
        <u/>
        <sz val="11"/>
        <color indexed="8"/>
        <rFont val="Calibri"/>
        <family val="2"/>
      </rPr>
      <t>Date that is the latest of Items 36, 37, and 38</t>
    </r>
    <r>
      <rPr>
        <sz val="11"/>
        <color theme="1"/>
        <rFont val="Calibri"/>
        <family val="2"/>
        <scheme val="minor"/>
      </rPr>
      <t>—This is the date of qualification of executor or administrator (Item 6.39 of MIL).</t>
    </r>
  </si>
  <si>
    <r>
      <rPr>
        <u/>
        <sz val="11"/>
        <color indexed="8"/>
        <rFont val="Calibri"/>
        <family val="2"/>
      </rPr>
      <t>Date of approval of bond by judge</t>
    </r>
    <r>
      <rPr>
        <sz val="11"/>
        <color theme="1"/>
        <rFont val="Calibri"/>
        <family val="2"/>
        <scheme val="minor"/>
      </rPr>
      <t>—as shown on order signed by judge (Item 6.37 of MIL).</t>
    </r>
  </si>
  <si>
    <r>
      <rPr>
        <u/>
        <sz val="11"/>
        <color indexed="8"/>
        <rFont val="Calibri"/>
        <family val="2"/>
      </rPr>
      <t>Date of filing bond</t>
    </r>
    <r>
      <rPr>
        <sz val="11"/>
        <color theme="1"/>
        <rFont val="Calibri"/>
        <family val="2"/>
        <scheme val="minor"/>
      </rPr>
      <t>—as shown by clerk's file stamp (Item 6.36 of MIL).</t>
    </r>
  </si>
  <si>
    <r>
      <rPr>
        <i/>
        <sz val="11"/>
        <color indexed="8"/>
        <rFont val="Calibri"/>
        <family val="2"/>
      </rPr>
      <t xml:space="preserve">Note: </t>
    </r>
    <r>
      <rPr>
        <b/>
        <sz val="11"/>
        <color indexed="8"/>
        <rFont val="Calibri"/>
        <family val="2"/>
      </rPr>
      <t xml:space="preserve">This is the date of qualification for independent executors or independent administrators. </t>
    </r>
  </si>
  <si>
    <r>
      <rPr>
        <u/>
        <sz val="11"/>
        <color indexed="8"/>
        <rFont val="Calibri"/>
        <family val="2"/>
      </rPr>
      <t>Date of filing all oaths</t>
    </r>
    <r>
      <rPr>
        <sz val="11"/>
        <color theme="1"/>
        <rFont val="Calibri"/>
        <family val="2"/>
        <scheme val="minor"/>
      </rPr>
      <t>—as shown by clerk's file stamp (Item 6.38 of MIL).</t>
    </r>
  </si>
  <si>
    <t>34. - 35.</t>
  </si>
  <si>
    <t>b. If IA, TBA, ADE, AWA, or AP, this is the last day to file the affidavit or the certificate of giving notice to devisees and legatees under D's will and codicil(s).</t>
  </si>
  <si>
    <t>(2) Second extended due date.</t>
  </si>
  <si>
    <t>(1) Extended due date.</t>
  </si>
  <si>
    <t>a. If MT, this is due date for filing the inventory, if required, unless time is extended. Complete Item 6.85 of MIL. If time is extended, enter new date(s) below.</t>
  </si>
  <si>
    <r>
      <rPr>
        <u/>
        <sz val="11"/>
        <color indexed="8"/>
        <rFont val="Calibri"/>
        <family val="2"/>
      </rPr>
      <t>Date sixty days after date of order admitting D's will to probate as shown in Item 28 (IA, TBA, ADE, AWA) or date foreign will and evidence of foreign probate recorded as shown in Item 17B (AP)</t>
    </r>
    <r>
      <rPr>
        <sz val="11"/>
        <color theme="1"/>
        <rFont val="Calibri"/>
        <family val="2"/>
        <scheme val="minor"/>
      </rPr>
      <t>—Enter this date as Item 6.69 of MIL. This is the last day to give notice to beneficiaries under D's will and codicil(s).</t>
    </r>
  </si>
  <si>
    <r>
      <rPr>
        <u/>
        <sz val="11"/>
        <color indexed="8"/>
        <rFont val="Calibri"/>
        <family val="2"/>
      </rPr>
      <t>Date six months after date of order granting letters as shown in Item 28</t>
    </r>
    <r>
      <rPr>
        <sz val="11"/>
        <color indexed="8"/>
        <rFont val="Calibri"/>
        <family val="2"/>
      </rPr>
      <t>—This date relates to claims of creditors. See Item 49 of this SDL.</t>
    </r>
  </si>
  <si>
    <r>
      <rPr>
        <u/>
        <sz val="11"/>
        <color indexed="8"/>
        <rFont val="Calibri"/>
        <family val="2"/>
      </rPr>
      <t>Date twenty days after date of order or judgment</t>
    </r>
    <r>
      <rPr>
        <sz val="11"/>
        <color theme="1"/>
        <rFont val="Calibri"/>
        <family val="2"/>
        <scheme val="minor"/>
      </rPr>
      <t>—All oaths and bonds must be filed with the clerk of the court by this date.</t>
    </r>
  </si>
  <si>
    <t>*29.</t>
  </si>
  <si>
    <r>
      <rPr>
        <u/>
        <sz val="11"/>
        <color indexed="8"/>
        <rFont val="Calibri"/>
        <family val="2"/>
      </rPr>
      <t>Date of order or judgment</t>
    </r>
    <r>
      <rPr>
        <sz val="11"/>
        <color theme="1"/>
        <rFont val="Calibri"/>
        <family val="2"/>
        <scheme val="minor"/>
      </rPr>
      <t>—as shown on order or judgment signed by judge (Item 6.26 of MIL).</t>
    </r>
  </si>
  <si>
    <r>
      <rPr>
        <u/>
        <sz val="11"/>
        <color indexed="8"/>
        <rFont val="Calibri"/>
        <family val="2"/>
      </rPr>
      <t>Actual date of hearing on application</t>
    </r>
    <r>
      <rPr>
        <sz val="11"/>
        <color theme="1"/>
        <rFont val="Calibri"/>
        <family val="2"/>
        <scheme val="minor"/>
      </rPr>
      <t>—as furnished by attorney who appeared in court (Item 6.25 of MIL).</t>
    </r>
  </si>
  <si>
    <r>
      <rPr>
        <u/>
        <sz val="11"/>
        <color indexed="8"/>
        <rFont val="Calibri"/>
        <family val="2"/>
      </rPr>
      <t>If hearing on application is rescheduled</t>
    </r>
    <r>
      <rPr>
        <sz val="11"/>
        <color theme="1"/>
        <rFont val="Calibri"/>
        <family val="2"/>
        <scheme val="minor"/>
      </rPr>
      <t>—Enter new date and remember to remind witnesses one business day before new date.</t>
    </r>
  </si>
  <si>
    <r>
      <rPr>
        <u/>
        <sz val="11"/>
        <color indexed="8"/>
        <rFont val="Calibri"/>
        <family val="2"/>
      </rPr>
      <t>One business day before scheduled date for hearing on application</t>
    </r>
    <r>
      <rPr>
        <sz val="11"/>
        <color theme="1"/>
        <rFont val="Calibri"/>
        <family val="2"/>
        <scheme val="minor"/>
      </rPr>
      <t>—Call witnesses on this date.</t>
    </r>
  </si>
  <si>
    <r>
      <rPr>
        <u/>
        <sz val="11"/>
        <color indexed="8"/>
        <rFont val="Calibri"/>
        <family val="2"/>
      </rPr>
      <t>Date scheduled for hearing on application</t>
    </r>
    <r>
      <rPr>
        <sz val="11"/>
        <color theme="1"/>
        <rFont val="Calibri"/>
        <family val="2"/>
        <scheme val="minor"/>
      </rPr>
      <t>—as scheduled by clerk of court (Item 6.24 of MIL).</t>
    </r>
  </si>
  <si>
    <r>
      <rPr>
        <u/>
        <sz val="11"/>
        <color indexed="8"/>
        <rFont val="Calibri"/>
        <family val="2"/>
      </rPr>
      <t>Date that is the later of Items 20 and 22</t>
    </r>
    <r>
      <rPr>
        <sz val="11"/>
        <color theme="1"/>
        <rFont val="Calibri"/>
        <family val="2"/>
        <scheme val="minor"/>
      </rPr>
      <t>—No hearing may be held before this date.</t>
    </r>
  </si>
  <si>
    <r>
      <rPr>
        <u/>
        <sz val="11"/>
        <color indexed="8"/>
        <rFont val="Calibri"/>
        <family val="2"/>
      </rPr>
      <t>Return date for citation by posting</t>
    </r>
    <r>
      <rPr>
        <sz val="11"/>
        <color theme="1"/>
        <rFont val="Calibri"/>
        <family val="2"/>
        <scheme val="minor"/>
      </rPr>
      <t>—First Monday following expiration of ten days' notice by posting.</t>
    </r>
  </si>
  <si>
    <r>
      <rPr>
        <u/>
        <sz val="11"/>
        <color indexed="8"/>
        <rFont val="Calibri"/>
        <family val="2"/>
      </rPr>
      <t>Date one hundred and twenty days after filing application</t>
    </r>
    <r>
      <rPr>
        <sz val="11"/>
        <color theme="1"/>
        <rFont val="Calibri"/>
        <family val="2"/>
        <scheme val="minor"/>
      </rPr>
      <t>—This is the date following which fees must be paid for all instruments filed with the clerk of the court if inventory has not been approved previously. See also Item 61 of this SDL.</t>
    </r>
  </si>
  <si>
    <r>
      <rPr>
        <i/>
        <sz val="11"/>
        <color indexed="8"/>
        <rFont val="Calibri"/>
        <family val="2"/>
      </rPr>
      <t xml:space="preserve">Note: </t>
    </r>
    <r>
      <rPr>
        <b/>
        <sz val="11"/>
        <color indexed="8"/>
        <rFont val="Calibri"/>
        <family val="2"/>
      </rPr>
      <t>For SE, this date must be after the date shown in Item 7 of this SDL.</t>
    </r>
  </si>
  <si>
    <r>
      <rPr>
        <u/>
        <sz val="11"/>
        <color indexed="8"/>
        <rFont val="Calibri"/>
        <family val="2"/>
      </rPr>
      <t>Date of filing application (IA, TBA, IBA, MT, PDH, ADE, AWA, RDA, or AP) or small estate affidavit and order (SE)</t>
    </r>
    <r>
      <rPr>
        <u/>
        <sz val="11"/>
        <color indexed="8"/>
        <rFont val="Calibri"/>
        <family val="2"/>
      </rPr>
      <t xml:space="preserve"> (Item 6.23 of MIL)</t>
    </r>
    <r>
      <rPr>
        <sz val="11"/>
        <color theme="1"/>
        <rFont val="Calibri"/>
        <family val="2"/>
        <scheme val="minor"/>
      </rPr>
      <t>.</t>
    </r>
  </si>
  <si>
    <r>
      <rPr>
        <u/>
        <sz val="11"/>
        <color indexed="8"/>
        <rFont val="Calibri"/>
        <family val="2"/>
      </rPr>
      <t>Date foreign will and evidence of foreign probate recorded in Texas judge's probate docket (AP)</t>
    </r>
    <r>
      <rPr>
        <sz val="11"/>
        <color theme="1"/>
        <rFont val="Calibri"/>
        <family val="2"/>
        <scheme val="minor"/>
      </rPr>
      <t>—This is the date on which the will is considered to be admitted to probate in Texas.</t>
    </r>
  </si>
  <si>
    <t>17B.</t>
  </si>
  <si>
    <t>17A.</t>
  </si>
  <si>
    <r>
      <rPr>
        <u/>
        <sz val="11"/>
        <color indexed="8"/>
        <rFont val="Calibri"/>
        <family val="2"/>
      </rPr>
      <t>Date four years after date of D's death</t>
    </r>
    <r>
      <rPr>
        <sz val="11"/>
        <color theme="1"/>
        <rFont val="Calibri"/>
        <family val="2"/>
        <scheme val="minor"/>
      </rPr>
      <t>—Except for foreign wills, this is generally the last date on which an application for original letters testamentary (IA, TBA, or ADE) or letters of administration (AWA, TBA, IBA, or RDA) may be filed, the last date on which letters can be authorized (unless the application was filed within the four-year period), the last date on which a request can be filed for the court to determine whether a necessity for administration exists (PDH), and the last date for filing D's will as a muniment of title unless good cause can be shown.</t>
    </r>
  </si>
  <si>
    <r>
      <rPr>
        <u/>
        <sz val="11"/>
        <color indexed="8"/>
        <rFont val="Calibri"/>
        <family val="2"/>
      </rPr>
      <t>Date two years after date of D's death</t>
    </r>
    <r>
      <rPr>
        <sz val="11"/>
        <color theme="1"/>
        <rFont val="Calibri"/>
        <family val="2"/>
        <scheme val="minor"/>
      </rPr>
      <t>—Payment of estimated income taxes by estate will be required for all fiscal years ending after this date.</t>
    </r>
  </si>
  <si>
    <r>
      <rPr>
        <u/>
        <sz val="11"/>
        <color indexed="8"/>
        <rFont val="Calibri"/>
        <family val="2"/>
      </rPr>
      <t>December 31 of year following D's death</t>
    </r>
    <r>
      <rPr>
        <sz val="11"/>
        <color theme="1"/>
        <rFont val="Calibri"/>
        <family val="2"/>
        <scheme val="minor"/>
      </rPr>
      <t>—This is the deadline for creating separate IRA accounts.</t>
    </r>
  </si>
  <si>
    <t>14B.</t>
  </si>
  <si>
    <r>
      <rPr>
        <u/>
        <sz val="11"/>
        <color indexed="8"/>
        <rFont val="Calibri"/>
        <family val="2"/>
      </rPr>
      <t>September 30 of year following D's death</t>
    </r>
    <r>
      <rPr>
        <sz val="11"/>
        <color theme="1"/>
        <rFont val="Calibri"/>
        <family val="2"/>
        <scheme val="minor"/>
      </rPr>
      <t>—This is the beneficiary finalization date for individual retirement arrangement.</t>
    </r>
  </si>
  <si>
    <t>14A.</t>
  </si>
  <si>
    <r>
      <rPr>
        <u/>
        <sz val="11"/>
        <color indexed="8"/>
        <rFont val="Calibri"/>
        <family val="2"/>
      </rPr>
      <t>Date one year after date of D's death</t>
    </r>
    <r>
      <rPr>
        <sz val="11"/>
        <color theme="1"/>
        <rFont val="Calibri"/>
        <family val="2"/>
        <scheme val="minor"/>
      </rPr>
      <t>—This is the last date for obtaining family allowance and the last possible date on which the statutes of limitation are no longer suspended for suits by or against D.</t>
    </r>
  </si>
  <si>
    <r>
      <rPr>
        <u/>
        <sz val="11"/>
        <color indexed="8"/>
        <rFont val="Calibri"/>
        <family val="2"/>
      </rPr>
      <t>Date one year from end of first fiscal year for D's estate</t>
    </r>
    <r>
      <rPr>
        <sz val="11"/>
        <color theme="1"/>
        <rFont val="Calibri"/>
        <family val="2"/>
        <scheme val="minor"/>
      </rPr>
      <t>—If D's estate has not been closed by this date, estimated income tax payments may be required for all future years.</t>
    </r>
  </si>
  <si>
    <r>
      <rPr>
        <u/>
        <sz val="11"/>
        <color indexed="8"/>
        <rFont val="Calibri"/>
        <family val="2"/>
      </rPr>
      <t>Date sixty-five days after fiscal year end</t>
    </r>
    <r>
      <rPr>
        <sz val="11"/>
        <color theme="1"/>
        <rFont val="Calibri"/>
        <family val="2"/>
        <scheme val="minor"/>
      </rPr>
      <t>—This is the date by which an executor or administrator may elect to have certain distributions made during these first sixty-five days treated as having been made on the last day of the previous fiscal year.</t>
    </r>
  </si>
  <si>
    <r>
      <rPr>
        <u/>
        <sz val="11"/>
        <color indexed="8"/>
        <rFont val="Calibri"/>
        <family val="2"/>
      </rPr>
      <t>Date of fiscal year end for estate</t>
    </r>
    <r>
      <rPr>
        <sz val="11"/>
        <color theme="1"/>
        <rFont val="Calibri"/>
        <family val="2"/>
        <scheme val="minor"/>
      </rPr>
      <t>—as established by executor or administrator and as used on initial federal income tax return filed for estate on IRS Form 1041 (Item 26.14 of MIL).</t>
    </r>
  </si>
  <si>
    <r>
      <rPr>
        <u/>
        <sz val="11"/>
        <color indexed="8"/>
        <rFont val="Calibri"/>
        <family val="2"/>
      </rPr>
      <t>Date one year from last day of calendar month before date of D's death</t>
    </r>
    <r>
      <rPr>
        <sz val="11"/>
        <color theme="1"/>
        <rFont val="Calibri"/>
        <family val="2"/>
        <scheme val="minor"/>
      </rPr>
      <t>—This is the last possible date for the end of the first fiscal year for D's estate.</t>
    </r>
  </si>
  <si>
    <t>c. Filing D's final gift tax return unless due on an earlier date (refer to Items 59 and 60 of this SDL).</t>
  </si>
  <si>
    <r>
      <t xml:space="preserve">(1) First extended date (Item 26.29 of MIL). </t>
    </r>
    <r>
      <rPr>
        <i/>
        <sz val="11"/>
        <color indexed="8"/>
        <rFont val="Calibri"/>
        <family val="2"/>
      </rPr>
      <t>Note:</t>
    </r>
    <r>
      <rPr>
        <sz val="11"/>
        <color theme="1"/>
        <rFont val="Calibri"/>
        <family val="2"/>
        <scheme val="minor"/>
      </rPr>
      <t xml:space="preserve"> A filing extension generally requires both a request and timely payment of the estimated estate tax.</t>
    </r>
  </si>
  <si>
    <t>b. Filing the United States Estate (and Generation-Skipping Transfer) Tax Return and paying the taxes unless an extension is granted.</t>
  </si>
  <si>
    <t>a. Delivering a tax-qualified disclaimer to executor or administrator.</t>
  </si>
  <si>
    <t>*9.</t>
  </si>
  <si>
    <r>
      <rPr>
        <i/>
        <sz val="11"/>
        <color indexed="8"/>
        <rFont val="Calibri"/>
        <family val="2"/>
      </rPr>
      <t>Note:</t>
    </r>
    <r>
      <rPr>
        <b/>
        <sz val="11"/>
        <color indexed="8"/>
        <rFont val="Calibri"/>
        <family val="2"/>
      </rPr>
      <t xml:space="preserve"> If requesting an extension to pay the tax, this application should be filed at least forty days before due date (Item 26.28 of MIL). If requesting only an extension to file the return, the application may be filed on or before the due date.</t>
    </r>
  </si>
  <si>
    <t>c. Determining whether necessary to prepare and file Application for Extension of Time to File a Return and/or Pay U.S. Estate (and Generation-Skipping Transfer) Taxes (FF 11).</t>
  </si>
  <si>
    <t>b. Beginning to prepare United States Estate (and Generation-Skipping Transfer) Tax Return.</t>
  </si>
  <si>
    <t>a. Determining the alternate valuation of D's assets for federal estate tax purposes.</t>
  </si>
  <si>
    <r>
      <rPr>
        <u/>
        <sz val="11"/>
        <color indexed="8"/>
        <rFont val="Calibri"/>
        <family val="2"/>
      </rPr>
      <t>Date three months after date of D's death</t>
    </r>
    <r>
      <rPr>
        <sz val="11"/>
        <color theme="1"/>
        <rFont val="Calibri"/>
        <family val="2"/>
        <scheme val="minor"/>
      </rPr>
      <t>—This is the date by which D's spouse, children, or parents must bring an action for wrongful death. Civil Practice &amp; Remedies Code, Section 71.004.</t>
    </r>
  </si>
  <si>
    <t>7A.</t>
  </si>
  <si>
    <r>
      <rPr>
        <u/>
        <sz val="11"/>
        <color indexed="8"/>
        <rFont val="Calibri"/>
        <family val="2"/>
      </rPr>
      <t>Date thirty days after date of D's death</t>
    </r>
    <r>
      <rPr>
        <sz val="11"/>
        <color theme="1"/>
        <rFont val="Calibri"/>
        <family val="2"/>
        <scheme val="minor"/>
      </rPr>
      <t>—This is the earliest date on which the small estate affidavit may be filed with clerk of court.</t>
    </r>
  </si>
  <si>
    <r>
      <rPr>
        <u/>
        <sz val="11"/>
        <color indexed="8"/>
        <rFont val="Calibri"/>
        <family val="2"/>
      </rPr>
      <t>Date five days (actually one hundred and twenty hours) after date of D's death</t>
    </r>
    <r>
      <rPr>
        <sz val="11"/>
        <color theme="1"/>
        <rFont val="Calibri"/>
        <family val="2"/>
        <scheme val="minor"/>
      </rPr>
      <t>—This is the date to which D's heirs and beneficiaries (including life insurance beneficiaries) must have survived or they will be deemed to have predeceased D unless D's will directs otherwise.</t>
    </r>
  </si>
  <si>
    <r>
      <rPr>
        <u/>
        <sz val="11"/>
        <color indexed="8"/>
        <rFont val="Calibri"/>
        <family val="2"/>
      </rPr>
      <t>Date exactly three years before date of D's death</t>
    </r>
    <r>
      <rPr>
        <sz val="11"/>
        <color theme="1"/>
        <rFont val="Calibri"/>
        <family val="2"/>
        <scheme val="minor"/>
      </rPr>
      <t>—This is the beginning date for including taxable gifts made by D, and the gift tax thereon, in the gross valuation of D's estate for federal estate tax purposes.</t>
    </r>
  </si>
  <si>
    <r>
      <rPr>
        <u/>
        <sz val="11"/>
        <color indexed="8"/>
        <rFont val="Calibri"/>
        <family val="2"/>
      </rPr>
      <t>Date exactly ten years before date of D's death</t>
    </r>
    <r>
      <rPr>
        <sz val="11"/>
        <color theme="1"/>
        <rFont val="Calibri"/>
        <family val="2"/>
        <scheme val="minor"/>
      </rPr>
      <t>—This is the beginning date of the period for credit for previously taxed property.</t>
    </r>
  </si>
  <si>
    <r>
      <rPr>
        <u/>
        <sz val="11"/>
        <color indexed="8"/>
        <rFont val="Calibri"/>
        <family val="2"/>
      </rPr>
      <t>Date of death</t>
    </r>
    <r>
      <rPr>
        <sz val="11"/>
        <color theme="1"/>
        <rFont val="Calibri"/>
        <family val="2"/>
        <scheme val="minor"/>
      </rPr>
      <t>—as shown on death certificate (Item 1.07 of MIL).</t>
    </r>
  </si>
  <si>
    <r>
      <rPr>
        <i/>
        <sz val="11"/>
        <color indexed="8"/>
        <rFont val="Calibri"/>
        <family val="2"/>
      </rPr>
      <t xml:space="preserve">Note: </t>
    </r>
    <r>
      <rPr>
        <b/>
        <sz val="11"/>
        <color indexed="8"/>
        <rFont val="Calibri"/>
        <family val="2"/>
      </rPr>
      <t>Item 2 is not applicable to RDA, IBA, or PDH</t>
    </r>
  </si>
  <si>
    <r>
      <rPr>
        <u/>
        <sz val="11"/>
        <color indexed="8"/>
        <rFont val="Calibri"/>
        <family val="2"/>
      </rPr>
      <t>Date of codicil</t>
    </r>
    <r>
      <rPr>
        <sz val="11"/>
        <color theme="1"/>
        <rFont val="Calibri"/>
        <family val="2"/>
        <scheme val="minor"/>
      </rPr>
      <t>—as shown on codicil itself (Item 2.17 of MIL).</t>
    </r>
  </si>
  <si>
    <r>
      <rPr>
        <i/>
        <sz val="11"/>
        <color indexed="8"/>
        <rFont val="Calibri"/>
        <family val="2"/>
      </rPr>
      <t>Note:</t>
    </r>
    <r>
      <rPr>
        <b/>
        <sz val="11"/>
        <color indexed="8"/>
        <rFont val="Calibri"/>
        <family val="2"/>
      </rPr>
      <t xml:space="preserve"> Item 1 is not applicable to RDA, IBA, or PDH</t>
    </r>
  </si>
  <si>
    <r>
      <rPr>
        <u/>
        <sz val="11"/>
        <color indexed="8"/>
        <rFont val="Calibri"/>
        <family val="2"/>
      </rPr>
      <t>Date of will</t>
    </r>
    <r>
      <rPr>
        <sz val="11"/>
        <color theme="1"/>
        <rFont val="Calibri"/>
        <family val="2"/>
        <scheme val="minor"/>
      </rPr>
      <t>—as shown on will itself (Item 2.02 of MIL).</t>
    </r>
  </si>
  <si>
    <t>Actual Date</t>
  </si>
  <si>
    <t>Determination of Date of Document, Event, or Action</t>
  </si>
  <si>
    <t>SIGNIFICANT DATE LIST (SDL)</t>
  </si>
  <si>
    <t>REMEMBER: When date for future action has been determined, be sure to enter it in your calendar or other tickler system. Those marked with an asterisk (*) are critical dates. We recommend that you also prepare reminders for one month, one week, and one day before due dates for the inventory and for estate and income tax returns. As a date is determined, it should also be entered at the indicated place in the Master Information List (MIL) and on the Probate Chart (Worksheet 15).</t>
  </si>
  <si>
    <t>Fax no.</t>
  </si>
  <si>
    <t>Phone no.</t>
  </si>
  <si>
    <t>City, state, zip</t>
  </si>
  <si>
    <t>This Master Information List (MIL) has spaces to record all information necessary to prepare all documents to be filed in court, various tax forms, and a simple federal estate tax return; to transfer assets to ultimate beneficiaries; and to prepare related correspondence.</t>
  </si>
  <si>
    <t>Address</t>
  </si>
  <si>
    <t>26.0</t>
  </si>
  <si>
    <t>Taxes for D and for D's Estate</t>
  </si>
  <si>
    <t>25.0</t>
  </si>
  <si>
    <t>Expenses of Administration</t>
  </si>
  <si>
    <t>24.0</t>
  </si>
  <si>
    <t>Previously Taxed Property</t>
  </si>
  <si>
    <t>23.0</t>
  </si>
  <si>
    <t>Expenses of Last Illness</t>
  </si>
  <si>
    <t>22.0</t>
  </si>
  <si>
    <t>21.0</t>
  </si>
  <si>
    <t>Debts and Claims</t>
  </si>
  <si>
    <t>20.0</t>
  </si>
  <si>
    <t>Taxable but Unusual Items</t>
  </si>
  <si>
    <t>19.0</t>
  </si>
  <si>
    <t>Employee and Government Benefits and Annuities</t>
  </si>
  <si>
    <t>PERSONS TO RECEIVE COPIES OF DOCUMENTS:</t>
  </si>
  <si>
    <t>18.0</t>
  </si>
  <si>
    <t>Personal, Household, and Miscellaneous Assets</t>
  </si>
  <si>
    <t>INDEPENDENT ADMINISTRATION BY AGREEMENT</t>
  </si>
  <si>
    <t>17.0</t>
  </si>
  <si>
    <t>REGULAR DEPENDENT ADMINISTRATION</t>
  </si>
  <si>
    <t>16.0</t>
  </si>
  <si>
    <t>Unincorporated Business Interests</t>
  </si>
  <si>
    <t>TEMPORARY DEPENDENT ADMINISTRATION</t>
  </si>
  <si>
    <t>15.0</t>
  </si>
  <si>
    <t>PROCEEDINGS TO DECLARE HEIRSHIP</t>
  </si>
  <si>
    <t>14.0</t>
  </si>
  <si>
    <t>Insurance on Life of Others</t>
  </si>
  <si>
    <t>SMALL ESTATE</t>
  </si>
  <si>
    <t>13.0</t>
  </si>
  <si>
    <t>Intestate</t>
  </si>
  <si>
    <t>12.0</t>
  </si>
  <si>
    <t>Judgments, Notes, Accounts Receivable, and Sales under Contract for Deed</t>
  </si>
  <si>
    <t>ANCILLARY PROBATE</t>
  </si>
  <si>
    <t>11.0</t>
  </si>
  <si>
    <t>10.0</t>
  </si>
  <si>
    <t>Closely Held Corporations</t>
  </si>
  <si>
    <t>ADMINISTRATION WITH DEPENDENT EXECUTOR</t>
  </si>
  <si>
    <t>9.0</t>
  </si>
  <si>
    <t>Marketable Securities</t>
  </si>
  <si>
    <t>ADMINISTRATION WITH WILL ANNEXED</t>
  </si>
  <si>
    <t>MUNIMENT OF TITLE</t>
  </si>
  <si>
    <t>8.0</t>
  </si>
  <si>
    <t>U.S. Government Savings Bonds</t>
  </si>
  <si>
    <t>7.0</t>
  </si>
  <si>
    <t>6.0</t>
  </si>
  <si>
    <t>INDEPENDENT ADMINISTRATION</t>
  </si>
  <si>
    <t>5.0</t>
  </si>
  <si>
    <t>D's Professional Advisors</t>
  </si>
  <si>
    <t>Testate</t>
  </si>
  <si>
    <t>4.0</t>
  </si>
  <si>
    <t>TYPE OF PROCEEDINGS:</t>
  </si>
  <si>
    <t>3.0</t>
  </si>
  <si>
    <t>D's Family and Devisees</t>
  </si>
  <si>
    <t>COUNTY</t>
  </si>
  <si>
    <t xml:space="preserve"> </t>
  </si>
  <si>
    <t>COURT OF</t>
  </si>
  <si>
    <t>2.0</t>
  </si>
  <si>
    <t>D's Will, Estate, and Personal Representatives</t>
  </si>
  <si>
    <t>COURT DOCKET NUMBER</t>
  </si>
  <si>
    <t>1.0</t>
  </si>
  <si>
    <t>Decedent (D)</t>
  </si>
  <si>
    <t>DATE OF DEATH</t>
  </si>
  <si>
    <t>ESTATE OF</t>
  </si>
  <si>
    <t>CLIENT</t>
  </si>
  <si>
    <t xml:space="preserve">     TEXAS PROBATE SYSTEM
MASTER INFORMATION LIST (MIL)</t>
  </si>
  <si>
    <t>Name of issuing authority and number of D's death certificate</t>
  </si>
  <si>
    <t>1.37</t>
  </si>
  <si>
    <t>If yes, complete Items 19.48 and 9.195 through 9.229 if stock is publicly traded and give details here (in format to be used on probate documents or estate tax return)</t>
  </si>
  <si>
    <t>No</t>
  </si>
  <si>
    <t>Yes</t>
  </si>
  <si>
    <t>1.36</t>
  </si>
  <si>
    <t>If yes, complete Items 19.44 through 19.56 and summarize here</t>
  </si>
  <si>
    <t>Will D's spouse, estate, or any other person receive a bonus or award as a result of D's employment or death?</t>
  </si>
  <si>
    <t>1.35</t>
  </si>
  <si>
    <t>Name, address, and phone number of person to contact concerning D's prior employment, pay, W-2 forms, and benefits</t>
  </si>
  <si>
    <t>1.34</t>
  </si>
  <si>
    <t>Name, address, and phone number of person to contact concerning D's current employment, pay, W-2 forms, and benefits</t>
  </si>
  <si>
    <t>1.33</t>
  </si>
  <si>
    <t>If employed, name and address of D's employer and nature of D's occupation</t>
  </si>
  <si>
    <t>1.32</t>
  </si>
  <si>
    <t>If retired, D's former occupation</t>
  </si>
  <si>
    <t>1.31</t>
  </si>
  <si>
    <t>If self-employed, D's business name, address, and type of business</t>
  </si>
  <si>
    <t>1.30</t>
  </si>
  <si>
    <t xml:space="preserve">Unemployed </t>
  </si>
  <si>
    <t xml:space="preserve">Employee </t>
  </si>
  <si>
    <t>Retired</t>
  </si>
  <si>
    <t>Self</t>
  </si>
  <si>
    <t>D's employment status:</t>
  </si>
  <si>
    <t>1.29</t>
  </si>
  <si>
    <t>D's occupation or business</t>
  </si>
  <si>
    <t>1.28</t>
  </si>
  <si>
    <t>County in which D's principal property is located</t>
  </si>
  <si>
    <t>1.27</t>
  </si>
  <si>
    <t>Country issuing D's passport if not U.S.</t>
  </si>
  <si>
    <t>1.26B</t>
  </si>
  <si>
    <t>Country of D's habitual residence if not U.S.</t>
  </si>
  <si>
    <t>1.26A</t>
  </si>
  <si>
    <t>D's citizenship or nationality at death if not U.S.</t>
  </si>
  <si>
    <t>1.26</t>
  </si>
  <si>
    <t xml:space="preserve">Female </t>
  </si>
  <si>
    <t>Male</t>
  </si>
  <si>
    <t>D's sex:</t>
  </si>
  <si>
    <t>1.25</t>
  </si>
  <si>
    <t>D's VA number</t>
  </si>
  <si>
    <t>1.24</t>
  </si>
  <si>
    <t>D's military ID number</t>
  </si>
  <si>
    <t>1.23</t>
  </si>
  <si>
    <t>Dates of D's service, or N/A</t>
  </si>
  <si>
    <t>1.22</t>
  </si>
  <si>
    <t xml:space="preserve">Marine Corps </t>
  </si>
  <si>
    <t>Coast Guard</t>
  </si>
  <si>
    <t>Air Force</t>
  </si>
  <si>
    <t>Navy</t>
  </si>
  <si>
    <t>Army</t>
  </si>
  <si>
    <t>None</t>
  </si>
  <si>
    <t>Branch of D's military service:</t>
  </si>
  <si>
    <t>1.21</t>
  </si>
  <si>
    <t>D's employer identification number</t>
  </si>
  <si>
    <t>1.20</t>
  </si>
  <si>
    <t>D's Social Security number</t>
  </si>
  <si>
    <t>1.19</t>
  </si>
  <si>
    <t>1.18</t>
  </si>
  <si>
    <t>1.17</t>
  </si>
  <si>
    <t>1.16</t>
  </si>
  <si>
    <t>Cause of D's death</t>
  </si>
  <si>
    <t>1.15</t>
  </si>
  <si>
    <t>Date on which current Texas domicile was established</t>
  </si>
  <si>
    <t>1.14</t>
  </si>
  <si>
    <t>Number of years D resided at address shown in Item 1.11</t>
  </si>
  <si>
    <t>1.13</t>
  </si>
  <si>
    <t>Date on which above domicile was established</t>
  </si>
  <si>
    <t>1.12</t>
  </si>
  <si>
    <t>Country if other than U.S.</t>
  </si>
  <si>
    <t>Zip</t>
  </si>
  <si>
    <t>State</t>
  </si>
  <si>
    <t>County</t>
  </si>
  <si>
    <t>City</t>
  </si>
  <si>
    <t>Street</t>
  </si>
  <si>
    <t>D's domicile at death (see Item 6.08):</t>
  </si>
  <si>
    <t>1.11</t>
  </si>
  <si>
    <t>D's age at death in whole years</t>
  </si>
  <si>
    <t>1.10</t>
  </si>
  <si>
    <t>Place of D's death:</t>
  </si>
  <si>
    <t>1.09</t>
  </si>
  <si>
    <t>Time of day of D's death</t>
  </si>
  <si>
    <t>1.08</t>
  </si>
  <si>
    <t>Date of D's death</t>
  </si>
  <si>
    <t>1.07</t>
  </si>
  <si>
    <t>Place of D's birth:</t>
  </si>
  <si>
    <t>1.06</t>
  </si>
  <si>
    <t>Date of D's birth</t>
  </si>
  <si>
    <t>1.05</t>
  </si>
  <si>
    <t>Other names by which known</t>
  </si>
  <si>
    <t>1.04</t>
  </si>
  <si>
    <t>D's maiden name</t>
  </si>
  <si>
    <t>1.03</t>
  </si>
  <si>
    <t>D's full name</t>
  </si>
  <si>
    <t>1.02</t>
  </si>
  <si>
    <t>D's name as shown on will</t>
  </si>
  <si>
    <t>1.01</t>
  </si>
  <si>
    <t xml:space="preserve">1.0 DECEDENT (D) </t>
  </si>
  <si>
    <t>Name of attesting witness</t>
  </si>
  <si>
    <t>2.177</t>
  </si>
  <si>
    <t>2.176</t>
  </si>
  <si>
    <t>Fax number</t>
  </si>
  <si>
    <t>2.175</t>
  </si>
  <si>
    <t>Phone number</t>
  </si>
  <si>
    <t>2.174</t>
  </si>
  <si>
    <t>2.173</t>
  </si>
  <si>
    <t>2.172</t>
  </si>
  <si>
    <t>Dear</t>
  </si>
  <si>
    <t>2.171</t>
  </si>
  <si>
    <t>Name</t>
  </si>
  <si>
    <t>2.170</t>
  </si>
  <si>
    <t xml:space="preserve">(B) </t>
  </si>
  <si>
    <t>(A)</t>
  </si>
  <si>
    <t>See Item 2.20. If appropriate, complete Items 2.170 through 2.177 for witness(es) who can testify as to the handwriting and signature of an attesting witness to codicil. If proof is to be by testimony in open court, indicate by the letter "C"; if proof is to be by written deposition, indicate by the letter "D" (e.g., T/C or T/D).</t>
  </si>
  <si>
    <t>2.169</t>
  </si>
  <si>
    <t>2.168</t>
  </si>
  <si>
    <t>2.167</t>
  </si>
  <si>
    <t>2.166</t>
  </si>
  <si>
    <t>2.165</t>
  </si>
  <si>
    <t>2.164</t>
  </si>
  <si>
    <t>2.163</t>
  </si>
  <si>
    <t>2.162</t>
  </si>
  <si>
    <t>2.161</t>
  </si>
  <si>
    <t>2.160</t>
  </si>
  <si>
    <t>See Item 2.10. If appropriate, complete Items 2.160 through 2.167 for witness(es) who can testify as to the handwriting and signature of an attesting witness to will. If proof is to be by testimony in open court, indicate by the letter "C"; if proof is to be by written deposition, indicate by the letter "D" (e.g., T/C or T/D).</t>
  </si>
  <si>
    <t>2.159</t>
  </si>
  <si>
    <t>2.158</t>
  </si>
  <si>
    <t>2.157</t>
  </si>
  <si>
    <t>2.156</t>
  </si>
  <si>
    <t>2.155</t>
  </si>
  <si>
    <t>2.154</t>
  </si>
  <si>
    <t>2.153</t>
  </si>
  <si>
    <t>2.152</t>
  </si>
  <si>
    <t>2.151</t>
  </si>
  <si>
    <t>2.150</t>
  </si>
  <si>
    <t>2.149</t>
  </si>
  <si>
    <t>2.148</t>
  </si>
  <si>
    <t>State Bar card number</t>
  </si>
  <si>
    <t>2.147</t>
  </si>
  <si>
    <t>2.146</t>
  </si>
  <si>
    <t>2.145</t>
  </si>
  <si>
    <t>2.144</t>
  </si>
  <si>
    <t>2.143</t>
  </si>
  <si>
    <t>2.142</t>
  </si>
  <si>
    <t>Name of lawyer designated to handle D's trust, escrow, or IOLTA account</t>
  </si>
  <si>
    <t>2.141</t>
  </si>
  <si>
    <t>2.140</t>
  </si>
  <si>
    <t xml:space="preserve">(Reserved) </t>
  </si>
  <si>
    <t>2.139</t>
  </si>
  <si>
    <t>Approximate value of all items qualifying for the marital deduction</t>
  </si>
  <si>
    <t>2.138</t>
  </si>
  <si>
    <t>If yes, give details</t>
  </si>
  <si>
    <t>Will there be an "election out" of Q-TIP treatment for any joint and survivor annuities?</t>
  </si>
  <si>
    <t>2.137</t>
  </si>
  <si>
    <t>If yes, give details, including whether or not trust will be treated as a nondeductible terminable interest</t>
  </si>
  <si>
    <t>Does D's will create a charitable remainder trust?</t>
  </si>
  <si>
    <t>2.136</t>
  </si>
  <si>
    <t>If yes, give details, including name, date of birth, and sex of each person</t>
  </si>
  <si>
    <t xml:space="preserve">Is there anyone whose life expectancy may affect the value of the residuary interest passing to D's surviving spouse?  </t>
  </si>
  <si>
    <t>2.135</t>
  </si>
  <si>
    <t>If yes, give details, including description and value</t>
  </si>
  <si>
    <t>Will D's surviving spouse receive other benefits that qualify for a marital deduction (either outright or in trust)?</t>
  </si>
  <si>
    <t>2.134</t>
  </si>
  <si>
    <t>If D's will or codicil is dated prior to September 13, 1981, and provides for a "maximum marital deduction" gift under the "transitional rule" of the Economic Recovery Tax Act of 1981, give details</t>
  </si>
  <si>
    <t>2.133</t>
  </si>
  <si>
    <t>Will D's executor or administrator make the irrevocable election to deduct the value of this gift?</t>
  </si>
  <si>
    <t>2.132</t>
  </si>
  <si>
    <t>Description and value of those assets</t>
  </si>
  <si>
    <t>2.131</t>
  </si>
  <si>
    <t>If yes, complete Items 2.131 and 2.132.</t>
  </si>
  <si>
    <r>
      <t>Does D's will or codicil provide for a gift to D's surviving spouse of "qualified terminable interest property (</t>
    </r>
    <r>
      <rPr>
        <b/>
        <sz val="11"/>
        <color indexed="8"/>
        <rFont val="Calibri"/>
        <family val="2"/>
      </rPr>
      <t>Q-TIP</t>
    </r>
    <r>
      <rPr>
        <sz val="11"/>
        <color theme="1"/>
        <rFont val="Calibri"/>
        <family val="2"/>
        <scheme val="minor"/>
      </rPr>
      <t>)"?</t>
    </r>
  </si>
  <si>
    <t>2.130</t>
  </si>
  <si>
    <t>2.129</t>
  </si>
  <si>
    <t>2.128</t>
  </si>
  <si>
    <t>2.127</t>
  </si>
  <si>
    <t>2.126</t>
  </si>
  <si>
    <t>2.125</t>
  </si>
  <si>
    <t>Share of D's estate</t>
  </si>
  <si>
    <t>2.124</t>
  </si>
  <si>
    <t>County of residence</t>
  </si>
  <si>
    <t>2.123</t>
  </si>
  <si>
    <t>Driver's license number</t>
  </si>
  <si>
    <t>2.122A</t>
  </si>
  <si>
    <t>Social Security number</t>
  </si>
  <si>
    <t>2.122</t>
  </si>
  <si>
    <t>Relationship to D</t>
  </si>
  <si>
    <t>2.121</t>
  </si>
  <si>
    <t>2.120B</t>
  </si>
  <si>
    <t>2.120A</t>
  </si>
  <si>
    <t>2.120</t>
  </si>
  <si>
    <t>2.119</t>
  </si>
  <si>
    <t>2.118</t>
  </si>
  <si>
    <t>2.117</t>
  </si>
  <si>
    <t>Name of applicant</t>
  </si>
  <si>
    <t>2.116</t>
  </si>
  <si>
    <r>
      <t xml:space="preserve">Is this to be a </t>
    </r>
    <r>
      <rPr>
        <b/>
        <sz val="11"/>
        <color indexed="8"/>
        <rFont val="Calibri"/>
        <family val="2"/>
      </rPr>
      <t>small estate proceeding</t>
    </r>
    <r>
      <rPr>
        <sz val="11"/>
        <color theme="1"/>
        <rFont val="Calibri"/>
        <family val="2"/>
        <scheme val="minor"/>
      </rPr>
      <t>?</t>
    </r>
  </si>
  <si>
    <t>2.115</t>
  </si>
  <si>
    <t>2.114</t>
  </si>
  <si>
    <t>2.113</t>
  </si>
  <si>
    <t>2.112</t>
  </si>
  <si>
    <t>2.111</t>
  </si>
  <si>
    <t>2.110</t>
  </si>
  <si>
    <t>2.109</t>
  </si>
  <si>
    <t>2.108</t>
  </si>
  <si>
    <t>2.107A</t>
  </si>
  <si>
    <t>2.107</t>
  </si>
  <si>
    <t>2.106</t>
  </si>
  <si>
    <t>2.105B</t>
  </si>
  <si>
    <t>2.105A</t>
  </si>
  <si>
    <t>2.105</t>
  </si>
  <si>
    <t>2.104</t>
  </si>
  <si>
    <t>2.103</t>
  </si>
  <si>
    <t>2.102</t>
  </si>
  <si>
    <t>2.101</t>
  </si>
  <si>
    <t>If no, skip to Item 2.115. If yes, complete Items 2.101 through 2.109.</t>
  </si>
  <si>
    <r>
      <t xml:space="preserve">Is this to be a </t>
    </r>
    <r>
      <rPr>
        <b/>
        <sz val="11"/>
        <color indexed="8"/>
        <rFont val="Calibri"/>
        <family val="2"/>
      </rPr>
      <t>proceeding to declare heirship</t>
    </r>
    <r>
      <rPr>
        <sz val="11"/>
        <color theme="1"/>
        <rFont val="Calibri"/>
        <family val="2"/>
        <scheme val="minor"/>
      </rPr>
      <t>?</t>
    </r>
  </si>
  <si>
    <t>2.100</t>
  </si>
  <si>
    <t>2.99</t>
  </si>
  <si>
    <t>2.98</t>
  </si>
  <si>
    <t>2.97</t>
  </si>
  <si>
    <t>2.96</t>
  </si>
  <si>
    <t>2.95</t>
  </si>
  <si>
    <t>2.94</t>
  </si>
  <si>
    <t>2.93</t>
  </si>
  <si>
    <t>2.92</t>
  </si>
  <si>
    <t>2.91</t>
  </si>
  <si>
    <t>2.90</t>
  </si>
  <si>
    <t>2.89</t>
  </si>
  <si>
    <t>2.88</t>
  </si>
  <si>
    <t>2.87</t>
  </si>
  <si>
    <t>2.86</t>
  </si>
  <si>
    <t xml:space="preserve">I. Other </t>
  </si>
  <si>
    <t xml:space="preserve">H. Independent Administrator with Will Annexed </t>
  </si>
  <si>
    <t>G. Independent Administrator</t>
  </si>
  <si>
    <t>F. Temporary Administrator</t>
  </si>
  <si>
    <t xml:space="preserve">E. Administrator with Will Annexed  </t>
  </si>
  <si>
    <t>D. Executor</t>
  </si>
  <si>
    <t>C. Administrator</t>
  </si>
  <si>
    <t xml:space="preserve">B. Independent Executor </t>
  </si>
  <si>
    <t>A. None</t>
  </si>
  <si>
    <t xml:space="preserve">Which of the following is the title of D's personal representative? </t>
  </si>
  <si>
    <t>2.85</t>
  </si>
  <si>
    <t>2.84A</t>
  </si>
  <si>
    <t>2.84</t>
  </si>
  <si>
    <t>2.83A</t>
  </si>
  <si>
    <t>2.83</t>
  </si>
  <si>
    <t>2.82</t>
  </si>
  <si>
    <t>2.81</t>
  </si>
  <si>
    <t>2.80</t>
  </si>
  <si>
    <t>2.79</t>
  </si>
  <si>
    <t>2.78</t>
  </si>
  <si>
    <t>2.77</t>
  </si>
  <si>
    <t>2.76</t>
  </si>
  <si>
    <t>If no, complete Items 2.76 through 2.85. If yes, complete Items 2.45 through 2.60 above for the person(s) or corporate fiduciary who will serve as independent administrator(s), listing individuals first and corporate fiduciaries second, and complete Item 2.85.</t>
  </si>
  <si>
    <r>
      <t xml:space="preserve">Will there be an </t>
    </r>
    <r>
      <rPr>
        <b/>
        <sz val="11"/>
        <color indexed="8"/>
        <rFont val="Calibri"/>
        <family val="2"/>
      </rPr>
      <t>independent administration by agreement</t>
    </r>
    <r>
      <rPr>
        <sz val="11"/>
        <color theme="1"/>
        <rFont val="Calibri"/>
        <family val="2"/>
        <scheme val="minor"/>
      </rPr>
      <t>?</t>
    </r>
  </si>
  <si>
    <t>2.75</t>
  </si>
  <si>
    <t>If no, skip to Item 2.85. If yes, answer Item 2.75.</t>
  </si>
  <si>
    <r>
      <t xml:space="preserve">If D died </t>
    </r>
    <r>
      <rPr>
        <b/>
        <sz val="11"/>
        <color indexed="8"/>
        <rFont val="Calibri"/>
        <family val="2"/>
      </rPr>
      <t>without a will</t>
    </r>
    <r>
      <rPr>
        <sz val="11"/>
        <color theme="1"/>
        <rFont val="Calibri"/>
        <family val="2"/>
        <scheme val="minor"/>
      </rPr>
      <t>, is an</t>
    </r>
    <r>
      <rPr>
        <b/>
        <sz val="11"/>
        <color indexed="8"/>
        <rFont val="Calibri"/>
        <family val="2"/>
      </rPr>
      <t xml:space="preserve"> administration necessary</t>
    </r>
    <r>
      <rPr>
        <sz val="11"/>
        <color theme="1"/>
        <rFont val="Calibri"/>
        <family val="2"/>
        <scheme val="minor"/>
      </rPr>
      <t>?</t>
    </r>
  </si>
  <si>
    <t>2.74</t>
  </si>
  <si>
    <t>If no, continue to Item 2.74. If yes, complete Items 2.76 through 2.85.</t>
  </si>
  <si>
    <r>
      <t xml:space="preserve">Is a </t>
    </r>
    <r>
      <rPr>
        <b/>
        <sz val="11"/>
        <color indexed="8"/>
        <rFont val="Calibri"/>
        <family val="2"/>
      </rPr>
      <t>temporary dependent administration</t>
    </r>
    <r>
      <rPr>
        <sz val="11"/>
        <color theme="1"/>
        <rFont val="Calibri"/>
        <family val="2"/>
        <scheme val="minor"/>
      </rPr>
      <t xml:space="preserve"> necessary?</t>
    </r>
  </si>
  <si>
    <t>2.73</t>
  </si>
  <si>
    <t>County of domicile</t>
  </si>
  <si>
    <t>2.72</t>
  </si>
  <si>
    <t>2.71A</t>
  </si>
  <si>
    <t>Social Security or employer ID number</t>
  </si>
  <si>
    <t>2.71</t>
  </si>
  <si>
    <t>2.70</t>
  </si>
  <si>
    <t>2.69B</t>
  </si>
  <si>
    <t>2.69A</t>
  </si>
  <si>
    <t>2.69</t>
  </si>
  <si>
    <t>2.68</t>
  </si>
  <si>
    <t>2.67</t>
  </si>
  <si>
    <t>2.66</t>
  </si>
  <si>
    <r>
      <rPr>
        <b/>
        <sz val="11"/>
        <color indexed="8"/>
        <rFont val="Calibri"/>
        <family val="2"/>
      </rPr>
      <t>Primary Guardian</t>
    </r>
    <r>
      <rPr>
        <sz val="11"/>
        <color theme="1"/>
        <rFont val="Calibri"/>
        <family val="2"/>
        <scheme val="minor"/>
      </rPr>
      <t xml:space="preserve">
(C)</t>
    </r>
  </si>
  <si>
    <r>
      <rPr>
        <b/>
        <sz val="11"/>
        <color indexed="8"/>
        <rFont val="Calibri"/>
        <family val="2"/>
      </rPr>
      <t>Primary Trustee</t>
    </r>
    <r>
      <rPr>
        <sz val="11"/>
        <color theme="1"/>
        <rFont val="Calibri"/>
        <family val="2"/>
        <scheme val="minor"/>
      </rPr>
      <t xml:space="preserve">
(B)</t>
    </r>
  </si>
  <si>
    <t>If no, skip to Item 2.85. If yes, complete Items 2.66 through 2.72.</t>
  </si>
  <si>
    <t>2.65</t>
  </si>
  <si>
    <t>2.64B</t>
  </si>
  <si>
    <t>Direct fax number</t>
  </si>
  <si>
    <t>2.64A</t>
  </si>
  <si>
    <t>Direct phone number</t>
  </si>
  <si>
    <t>2.64</t>
  </si>
  <si>
    <t>2.63</t>
  </si>
  <si>
    <t>2.62</t>
  </si>
  <si>
    <t>Name of responsible officer</t>
  </si>
  <si>
    <t>2.61</t>
  </si>
  <si>
    <t>2.60</t>
  </si>
  <si>
    <t>2.59</t>
  </si>
  <si>
    <t>Where will oath be signed?</t>
  </si>
  <si>
    <t>2.58</t>
  </si>
  <si>
    <t>Bond required?</t>
  </si>
  <si>
    <t>2.57</t>
  </si>
  <si>
    <t>Qualified?</t>
  </si>
  <si>
    <t>2.56</t>
  </si>
  <si>
    <t>2.55</t>
  </si>
  <si>
    <t>If a corporate fiduciary, check type of entity</t>
  </si>
  <si>
    <t>2.54</t>
  </si>
  <si>
    <t>2.53A</t>
  </si>
  <si>
    <t>2.53</t>
  </si>
  <si>
    <t>2.52</t>
  </si>
  <si>
    <t>2.51A</t>
  </si>
  <si>
    <t>2.51</t>
  </si>
  <si>
    <t>2.50</t>
  </si>
  <si>
    <t>2.49</t>
  </si>
  <si>
    <t>2.48</t>
  </si>
  <si>
    <t>2.47</t>
  </si>
  <si>
    <t>2.46</t>
  </si>
  <si>
    <t>2.45</t>
  </si>
  <si>
    <t>Deceased?</t>
  </si>
  <si>
    <t>2.44A</t>
  </si>
  <si>
    <t>2.44</t>
  </si>
  <si>
    <t>2.43</t>
  </si>
  <si>
    <t>2.42</t>
  </si>
  <si>
    <t>2.41</t>
  </si>
  <si>
    <t>2.40B</t>
  </si>
  <si>
    <t>2.40A</t>
  </si>
  <si>
    <t>2.40</t>
  </si>
  <si>
    <t>2.39</t>
  </si>
  <si>
    <t>2.38</t>
  </si>
  <si>
    <t>2.37</t>
  </si>
  <si>
    <t>2.36</t>
  </si>
  <si>
    <t>Can the applicant named in Item 2.29 also testify as to lack of debts or other reason administration is not necessary?</t>
  </si>
  <si>
    <t>2.35</t>
  </si>
  <si>
    <t>2.34D</t>
  </si>
  <si>
    <t>2.34C</t>
  </si>
  <si>
    <t>2.34B</t>
  </si>
  <si>
    <t>2.34A</t>
  </si>
  <si>
    <t>2.34</t>
  </si>
  <si>
    <t>2.33</t>
  </si>
  <si>
    <t>2.32</t>
  </si>
  <si>
    <t>2.31</t>
  </si>
  <si>
    <t>2.30</t>
  </si>
  <si>
    <t>2.29</t>
  </si>
  <si>
    <r>
      <t xml:space="preserve">Is D's will to be filed as a </t>
    </r>
    <r>
      <rPr>
        <b/>
        <sz val="11"/>
        <color indexed="8"/>
        <rFont val="Calibri"/>
        <family val="2"/>
      </rPr>
      <t>muniment of title</t>
    </r>
    <r>
      <rPr>
        <sz val="11"/>
        <color theme="1"/>
        <rFont val="Calibri"/>
        <family val="2"/>
        <scheme val="minor"/>
      </rPr>
      <t xml:space="preserve"> only?  </t>
    </r>
  </si>
  <si>
    <t>2.28</t>
  </si>
  <si>
    <t>C. Other reason there is no necessity for administration:</t>
  </si>
  <si>
    <t>B. No debts except those secured by liens on real estate.</t>
  </si>
  <si>
    <t>A. No debts at all.</t>
  </si>
  <si>
    <t>Is there a need for administration of the estate? (There may be no need for administration (1) if D did not owe (or at the time of filing application, D's estate will not owe) any debts that are not secured by liens on real estate or (2) for some other reason.)</t>
  </si>
  <si>
    <t>2.27</t>
  </si>
  <si>
    <t>2.26</t>
  </si>
  <si>
    <t>2.25B</t>
  </si>
  <si>
    <t>2.25A</t>
  </si>
  <si>
    <t>2.25</t>
  </si>
  <si>
    <t>2.24</t>
  </si>
  <si>
    <t>2.23</t>
  </si>
  <si>
    <t>2.22</t>
  </si>
  <si>
    <t>2.21</t>
  </si>
  <si>
    <t>(C)</t>
  </si>
  <si>
    <t>(B)</t>
  </si>
  <si>
    <t xml:space="preserve">Is codicil attested by witnesses?  </t>
  </si>
  <si>
    <t>2.20</t>
  </si>
  <si>
    <t>Is codicil holographic?</t>
  </si>
  <si>
    <t>2.19</t>
  </si>
  <si>
    <t>If yes, skip to Item 2.20.</t>
  </si>
  <si>
    <t xml:space="preserve">Is codicil self-proved?  </t>
  </si>
  <si>
    <t>2.18</t>
  </si>
  <si>
    <t>Date of D's codicil</t>
  </si>
  <si>
    <t>2.17</t>
  </si>
  <si>
    <r>
      <t xml:space="preserve">Did D leave a </t>
    </r>
    <r>
      <rPr>
        <b/>
        <sz val="11"/>
        <color indexed="8"/>
        <rFont val="Calibri"/>
        <family val="2"/>
      </rPr>
      <t>codicil</t>
    </r>
    <r>
      <rPr>
        <sz val="11"/>
        <color theme="1"/>
        <rFont val="Calibri"/>
        <family val="2"/>
        <scheme val="minor"/>
      </rPr>
      <t>?</t>
    </r>
  </si>
  <si>
    <t>2.16</t>
  </si>
  <si>
    <t>2.15B</t>
  </si>
  <si>
    <t>2.15A</t>
  </si>
  <si>
    <t>2.15</t>
  </si>
  <si>
    <t>2.14</t>
  </si>
  <si>
    <t>2.13</t>
  </si>
  <si>
    <t>2.12</t>
  </si>
  <si>
    <t>2.11</t>
  </si>
  <si>
    <t xml:space="preserve">(C) </t>
  </si>
  <si>
    <r>
      <t xml:space="preserve">Is will </t>
    </r>
    <r>
      <rPr>
        <b/>
        <sz val="11"/>
        <color indexed="8"/>
        <rFont val="Calibri"/>
        <family val="2"/>
      </rPr>
      <t>attested by witnesses</t>
    </r>
    <r>
      <rPr>
        <sz val="11"/>
        <color theme="1"/>
        <rFont val="Calibri"/>
        <family val="2"/>
        <scheme val="minor"/>
      </rPr>
      <t>?</t>
    </r>
  </si>
  <si>
    <t>2.10</t>
  </si>
  <si>
    <t>2.09</t>
  </si>
  <si>
    <t>2.08B</t>
  </si>
  <si>
    <t>2.08A</t>
  </si>
  <si>
    <t>2.08</t>
  </si>
  <si>
    <t>2.07</t>
  </si>
  <si>
    <t>2.06</t>
  </si>
  <si>
    <t>2.05A</t>
  </si>
  <si>
    <t>2.05</t>
  </si>
  <si>
    <r>
      <t xml:space="preserve">Is will </t>
    </r>
    <r>
      <rPr>
        <b/>
        <sz val="11"/>
        <color indexed="8"/>
        <rFont val="Calibri"/>
        <family val="2"/>
      </rPr>
      <t>holographic</t>
    </r>
    <r>
      <rPr>
        <sz val="11"/>
        <color theme="1"/>
        <rFont val="Calibri"/>
        <family val="2"/>
        <scheme val="minor"/>
      </rPr>
      <t>?</t>
    </r>
  </si>
  <si>
    <t>2.04</t>
  </si>
  <si>
    <t>If yes, skip to Item 2.10. Complete Item 6.12 regardless of answer.</t>
  </si>
  <si>
    <r>
      <t xml:space="preserve">Is will </t>
    </r>
    <r>
      <rPr>
        <b/>
        <sz val="11"/>
        <color indexed="8"/>
        <rFont val="Calibri"/>
        <family val="2"/>
      </rPr>
      <t>self-proved</t>
    </r>
    <r>
      <rPr>
        <sz val="11"/>
        <color theme="1"/>
        <rFont val="Calibri"/>
        <family val="2"/>
        <scheme val="minor"/>
      </rPr>
      <t>?</t>
    </r>
  </si>
  <si>
    <t>2.03</t>
  </si>
  <si>
    <t>Will ancillary probate in Texas of a foreign will be sought?</t>
  </si>
  <si>
    <t>2.02L</t>
  </si>
  <si>
    <t>If yes, skip the remainder of this Section 2.0.</t>
  </si>
  <si>
    <t>Will recording of a will previously probated elsewhere be sought?</t>
  </si>
  <si>
    <t>2.02K</t>
  </si>
  <si>
    <t>Foreign jurisdiction, for example, "Louisiana" or "Province of Quebec, Canada"</t>
  </si>
  <si>
    <t>2.02J</t>
  </si>
  <si>
    <t>City, state or province, zip or postal code, and country</t>
  </si>
  <si>
    <t>2.02I</t>
  </si>
  <si>
    <t>2.02H</t>
  </si>
  <si>
    <t>Name of clerk of foreign court</t>
  </si>
  <si>
    <t>2.02G</t>
  </si>
  <si>
    <t>Name of foreign court</t>
  </si>
  <si>
    <t>2.02F</t>
  </si>
  <si>
    <t>Style of proceedings in foreign court</t>
  </si>
  <si>
    <t>2.02E</t>
  </si>
  <si>
    <t>Date of qualification of executor in foreign proceeding</t>
  </si>
  <si>
    <t>2.02D</t>
  </si>
  <si>
    <t>Date will admitted to probate in foreign jurisdiction</t>
  </si>
  <si>
    <t>2.02C</t>
  </si>
  <si>
    <t>Was D domiciled in Texas at death (see Item 1.11)?</t>
  </si>
  <si>
    <t>2.02B</t>
  </si>
  <si>
    <t>If yes, complete Items 6.48 through 6.67 for each other personal representative and attorney in a foreign jurisdiction.</t>
  </si>
  <si>
    <r>
      <t xml:space="preserve">Was will </t>
    </r>
    <r>
      <rPr>
        <b/>
        <sz val="11"/>
        <color indexed="8"/>
        <rFont val="Calibri"/>
        <family val="2"/>
      </rPr>
      <t>probated</t>
    </r>
    <r>
      <rPr>
        <sz val="11"/>
        <color theme="1"/>
        <rFont val="Calibri"/>
        <family val="2"/>
        <scheme val="minor"/>
      </rPr>
      <t xml:space="preserve"> or otherwise established in a foreign jurisdiction, that is, </t>
    </r>
    <r>
      <rPr>
        <b/>
        <sz val="11"/>
        <color indexed="8"/>
        <rFont val="Calibri"/>
        <family val="2"/>
      </rPr>
      <t>another state or a foreign country</t>
    </r>
    <r>
      <rPr>
        <sz val="11"/>
        <color theme="1"/>
        <rFont val="Calibri"/>
        <family val="2"/>
        <scheme val="minor"/>
      </rPr>
      <t>?</t>
    </r>
  </si>
  <si>
    <t>2.02A</t>
  </si>
  <si>
    <t>Date of D's will</t>
  </si>
  <si>
    <t>2.02</t>
  </si>
  <si>
    <t xml:space="preserve">Did D leave a will?  </t>
  </si>
  <si>
    <t>2.01</t>
  </si>
  <si>
    <t>2.0 D'S WILL, CODICIL, ESTATE, AND PERSONAL REPRESENTATIVES</t>
  </si>
  <si>
    <t xml:space="preserve">Did any heir, devisee, or legatee (particularly those named in D's will) predecease D?  </t>
  </si>
  <si>
    <t>3.90</t>
  </si>
  <si>
    <t>If yes, write "M" for minor or "I" for incompetent next to that person's name in Section 2.0 or 3.0 of this MIL and give details</t>
  </si>
  <si>
    <t>Is any heir or beneficiary a minor or an incompetent?</t>
  </si>
  <si>
    <t>3.89</t>
  </si>
  <si>
    <t>If yes, give details and specify whether D's will contains provisions overriding this statutory survivorship requirement</t>
  </si>
  <si>
    <t>Did any heir or beneficiary die within five days (120 hours) after the time and date of D's death?</t>
  </si>
  <si>
    <t>3.88</t>
  </si>
  <si>
    <t>3.87B</t>
  </si>
  <si>
    <t>3.87A</t>
  </si>
  <si>
    <t>3.87</t>
  </si>
  <si>
    <t>3.86</t>
  </si>
  <si>
    <t>3.85</t>
  </si>
  <si>
    <t>3.84</t>
  </si>
  <si>
    <t>3.83</t>
  </si>
  <si>
    <t>Complete Items 3.83(A) through 3.87B(A) for person, often applicant, who will testify to D's death, afterborn children, divorces or other marital dissolutions, venue facts, qualification of administrator or executor and, if applicable, lack of revocation of will. For muniment of title proceeding, see also Item 2.35. For proceeding to declare heirship, complete Items 3.83(B) through 3.87B(B) and 3.83(C) through 3.87B(C) for the two disinterested witnesses who must testify. For small estate proceeding, complete those items for both witnesses who will sign the affidavit.</t>
  </si>
  <si>
    <t>Nature of interest or share of D's estate by percentage and value and give details</t>
  </si>
  <si>
    <t>3.82</t>
  </si>
  <si>
    <t>Name of spouse</t>
  </si>
  <si>
    <t>3.81</t>
  </si>
  <si>
    <t>Highest income tax bracket</t>
  </si>
  <si>
    <t>3.80</t>
  </si>
  <si>
    <t>3.79</t>
  </si>
  <si>
    <t>3.78</t>
  </si>
  <si>
    <t>Sex</t>
  </si>
  <si>
    <t>3.77</t>
  </si>
  <si>
    <t>Date of birth</t>
  </si>
  <si>
    <t>3.76</t>
  </si>
  <si>
    <t>3.75B</t>
  </si>
  <si>
    <t>3.75A</t>
  </si>
  <si>
    <t>3.75</t>
  </si>
  <si>
    <t>3.74</t>
  </si>
  <si>
    <t>3.73</t>
  </si>
  <si>
    <t>3.72</t>
  </si>
  <si>
    <t>If yes, complete Items 3.72 through 3.82 for each.</t>
  </si>
  <si>
    <t>Are there other heirs, relatives, or other parties interested in this estate?</t>
  </si>
  <si>
    <t>3.71</t>
  </si>
  <si>
    <t>Dependent of D?</t>
  </si>
  <si>
    <t>3.70</t>
  </si>
  <si>
    <t>Value of benefit (if to a charity, reduce by amount shown in Items 26.58 through 26.60)</t>
  </si>
  <si>
    <t>3.69</t>
  </si>
  <si>
    <t>Nature of benefit or share of D's estate and give details, including character of institution if a charity</t>
  </si>
  <si>
    <t>3.68</t>
  </si>
  <si>
    <t>Name of person's spouse</t>
  </si>
  <si>
    <t>3.67</t>
  </si>
  <si>
    <t>3.66</t>
  </si>
  <si>
    <t>3.65A</t>
  </si>
  <si>
    <t>3.65</t>
  </si>
  <si>
    <t>3.64</t>
  </si>
  <si>
    <t>3.63</t>
  </si>
  <si>
    <t>3.62</t>
  </si>
  <si>
    <t>3.61E</t>
  </si>
  <si>
    <t>3.61D</t>
  </si>
  <si>
    <t>Type of entity if not an individual</t>
  </si>
  <si>
    <t>3.61C</t>
  </si>
  <si>
    <t>3.61B</t>
  </si>
  <si>
    <t>Person to contact if not an individual</t>
  </si>
  <si>
    <t>3.61A</t>
  </si>
  <si>
    <t>3.61</t>
  </si>
  <si>
    <t>3.60</t>
  </si>
  <si>
    <t>3.59</t>
  </si>
  <si>
    <t>3.58</t>
  </si>
  <si>
    <t>If yes, complete Items 3.58 through 3.70 for each.</t>
  </si>
  <si>
    <r>
      <t>Will persons or entities other than spouse and children (</t>
    </r>
    <r>
      <rPr>
        <b/>
        <sz val="11"/>
        <color indexed="8"/>
        <rFont val="Calibri"/>
        <family val="2"/>
      </rPr>
      <t>including charities, the State of Texas, and a governmental agency of the State of Texas</t>
    </r>
    <r>
      <rPr>
        <sz val="11"/>
        <color theme="1"/>
        <rFont val="Calibri"/>
        <family val="2"/>
        <scheme val="minor"/>
      </rPr>
      <t>) receive benefits from D either by will or codicil, insurance, or otherwise?</t>
    </r>
  </si>
  <si>
    <t>3.57</t>
  </si>
  <si>
    <t>Description and value of gifts to charities, the State of Texas, or a governmental agency of the State of Texas, including the names, dates of birth, and sex of all life tenants and annuitants, the length of whose lives may affect the value of any such gift</t>
  </si>
  <si>
    <t>3.56</t>
  </si>
  <si>
    <t>Will any property pass to a charity, the State of Texas, or a governmental agency of the State of Texas as the result of a qualified disclaimer?</t>
  </si>
  <si>
    <t>3.55</t>
  </si>
  <si>
    <t>3.54</t>
  </si>
  <si>
    <t>If yes, state whether it was a specific bequest or payable out of the residue of D's estate</t>
  </si>
  <si>
    <t>Does D's will provide for a gift to charity, the State of Texas, or a governmental agency of the State of Texas?</t>
  </si>
  <si>
    <t>3.53</t>
  </si>
  <si>
    <t>If any children named in Item 3.51 survived D, write their names here</t>
  </si>
  <si>
    <t>3.52</t>
  </si>
  <si>
    <t>If yes, write their names here</t>
  </si>
  <si>
    <t>Were any of the children born or adopted after the date of D's will or codicil(s) (see Items 2.02, 2.17, and 6.13)?</t>
  </si>
  <si>
    <t>3.51</t>
  </si>
  <si>
    <t>Will any property pass to this child as a result of a qualified disclaimer?</t>
  </si>
  <si>
    <t>3.50</t>
  </si>
  <si>
    <t>Did this child have a living parent at D's death?</t>
  </si>
  <si>
    <t>3.49</t>
  </si>
  <si>
    <t>Share of D's estate by percentage and value and give details</t>
  </si>
  <si>
    <t>3.48</t>
  </si>
  <si>
    <t>Natural/adopted</t>
  </si>
  <si>
    <t>3.47</t>
  </si>
  <si>
    <t>3.46</t>
  </si>
  <si>
    <t>3.45A</t>
  </si>
  <si>
    <t>3.45</t>
  </si>
  <si>
    <t>Place of birth</t>
  </si>
  <si>
    <t>3.44</t>
  </si>
  <si>
    <t>3.43C</t>
  </si>
  <si>
    <t>Child's (natural or other) guardian</t>
  </si>
  <si>
    <t>3.43B</t>
  </si>
  <si>
    <t>Minor?</t>
  </si>
  <si>
    <t>3.43A</t>
  </si>
  <si>
    <t>3.43</t>
  </si>
  <si>
    <t>3.42B</t>
  </si>
  <si>
    <t>3.42A</t>
  </si>
  <si>
    <t>3.42</t>
  </si>
  <si>
    <t>Incapacitated?</t>
  </si>
  <si>
    <t>3.41B</t>
  </si>
  <si>
    <t>Remaining with D's family?</t>
  </si>
  <si>
    <t>3.41A</t>
  </si>
  <si>
    <t>3.41</t>
  </si>
  <si>
    <t>3.40</t>
  </si>
  <si>
    <t>Name of child's spouse</t>
  </si>
  <si>
    <t>3.39A</t>
  </si>
  <si>
    <t>Married?</t>
  </si>
  <si>
    <t>3.39</t>
  </si>
  <si>
    <t>3.38</t>
  </si>
  <si>
    <t>Date of death</t>
  </si>
  <si>
    <t>3.37B</t>
  </si>
  <si>
    <t>3.37A</t>
  </si>
  <si>
    <t>3.37</t>
  </si>
  <si>
    <t>(Create additional columns if necessary.)</t>
  </si>
  <si>
    <t>Complete Items 3.37 through 3.52 for each child and indicate the identity of the other parent by referring to Items 3.03, 3.21, and 3.30 as applicable.</t>
  </si>
  <si>
    <t>and how many survived D.</t>
  </si>
  <si>
    <t>If yes, state total number including deceased children</t>
  </si>
  <si>
    <t>3.36</t>
  </si>
  <si>
    <t>If no, skip to Item 3.53.</t>
  </si>
  <si>
    <t xml:space="preserve">Did D ever have or adopt children? </t>
  </si>
  <si>
    <t>3.35</t>
  </si>
  <si>
    <t>Probate docket no., name of court, etc.</t>
  </si>
  <si>
    <t>3.34</t>
  </si>
  <si>
    <t>3.33</t>
  </si>
  <si>
    <t>Date of marriage to D</t>
  </si>
  <si>
    <t>3.32</t>
  </si>
  <si>
    <t>3.31</t>
  </si>
  <si>
    <t>Sex of spouse</t>
  </si>
  <si>
    <t>3.30A</t>
  </si>
  <si>
    <t>3.30</t>
  </si>
  <si>
    <t>If no, skip to Item 3.35. If yes, complete Items 3.30 through 3.34 for each such spouse.</t>
  </si>
  <si>
    <t xml:space="preserve">Did any of D's spouses die during marriage to D?  </t>
  </si>
  <si>
    <t>3.29</t>
  </si>
  <si>
    <t>If yes, indicate which one(s) and obtain copies of relevant documents.</t>
  </si>
  <si>
    <t>Was D receiving any support or alimony payments from any of these former spouses?</t>
  </si>
  <si>
    <t>3.28</t>
  </si>
  <si>
    <t>Was D obligated to make support or alimony payments to any of these former spouses?</t>
  </si>
  <si>
    <t>3.27</t>
  </si>
  <si>
    <t>Place of proceeding</t>
  </si>
  <si>
    <t>3.26</t>
  </si>
  <si>
    <t>Is this date later than date of D's will (2.02)?</t>
  </si>
  <si>
    <t>3.25B</t>
  </si>
  <si>
    <t>Date of court order dissolving marriage</t>
  </si>
  <si>
    <t>3.25A</t>
  </si>
  <si>
    <t>Type of dissolution proceeding</t>
  </si>
  <si>
    <t>3.25</t>
  </si>
  <si>
    <t>3.24</t>
  </si>
  <si>
    <t>3.23</t>
  </si>
  <si>
    <t>3.22</t>
  </si>
  <si>
    <t>3.21</t>
  </si>
  <si>
    <t>If no, skip to Item 3.29. If yes, complete Items 3.21 through 3.28 for each dissolved marriage:</t>
  </si>
  <si>
    <t>Had a marriage of D ever been dissolved by divorce, annulment, or a declaration that the marriage was void?</t>
  </si>
  <si>
    <t>3.20</t>
  </si>
  <si>
    <t>Will any property pass to spouse as the result of a qualified disclaimer?</t>
  </si>
  <si>
    <t>3.19</t>
  </si>
  <si>
    <t xml:space="preserve">Will spouse disclaim any interest in D's estate? </t>
  </si>
  <si>
    <t>3.18</t>
  </si>
  <si>
    <t xml:space="preserve">Was there a marital property agreement involving D and D's spouse?  </t>
  </si>
  <si>
    <t>3.17</t>
  </si>
  <si>
    <t xml:space="preserve">Was spouse pregnant on date of D's death?  </t>
  </si>
  <si>
    <t>3.16</t>
  </si>
  <si>
    <t xml:space="preserve">Sex of spouse:  </t>
  </si>
  <si>
    <t>3.15</t>
  </si>
  <si>
    <t>3.14</t>
  </si>
  <si>
    <t>Country issuing spouse's passport if not U.S.</t>
  </si>
  <si>
    <t>In which country is spouse's habitual residence?</t>
  </si>
  <si>
    <t>If yes, when did spouse acquire citizenship?</t>
  </si>
  <si>
    <t>Was spouse a naturalized citizen?</t>
  </si>
  <si>
    <t>3.13B</t>
  </si>
  <si>
    <t>If no, of what country is spouse a citizen?</t>
  </si>
  <si>
    <t xml:space="preserve">Was spouse a U.S. citizen? </t>
  </si>
  <si>
    <t>3.13A</t>
  </si>
  <si>
    <t>If not Texas residents throughout marriage, give details, including dates and places of other residences</t>
  </si>
  <si>
    <t>for D's spouse</t>
  </si>
  <si>
    <t>Date of establishing Texas domicile for D;</t>
  </si>
  <si>
    <t>3.13</t>
  </si>
  <si>
    <t>D's domicile at time of this marriage</t>
  </si>
  <si>
    <t>3.12</t>
  </si>
  <si>
    <t>Place of this marriage</t>
  </si>
  <si>
    <t>3.11</t>
  </si>
  <si>
    <t>Date of this marriage</t>
  </si>
  <si>
    <t>3.10</t>
  </si>
  <si>
    <t>3.09A</t>
  </si>
  <si>
    <t>3.09</t>
  </si>
  <si>
    <t>3.08</t>
  </si>
  <si>
    <t>3.07A</t>
  </si>
  <si>
    <t>3.07</t>
  </si>
  <si>
    <t>3.06C</t>
  </si>
  <si>
    <t>3.06B</t>
  </si>
  <si>
    <t>3.06A</t>
  </si>
  <si>
    <t>3.06</t>
  </si>
  <si>
    <t>3.05</t>
  </si>
  <si>
    <t>3.04</t>
  </si>
  <si>
    <t>3.03</t>
  </si>
  <si>
    <t>If D was not married at death, skip to Item 3.20. If D was married at death, complete Items 3.03 through 3.19 for D's surviving spouse (including spouse from whom legally separated or involved in pending divorce or other dissolution).</t>
  </si>
  <si>
    <t>3.02</t>
  </si>
  <si>
    <t xml:space="preserve">If D was never married, skip to Item 3.35. </t>
  </si>
  <si>
    <t xml:space="preserve">Widower </t>
  </si>
  <si>
    <t>Widow</t>
  </si>
  <si>
    <t xml:space="preserve">Pending dissolution  </t>
  </si>
  <si>
    <t xml:space="preserve">Legally separated </t>
  </si>
  <si>
    <t xml:space="preserve">Divorced or marriage otherwise dissolved </t>
  </si>
  <si>
    <t xml:space="preserve">Married </t>
  </si>
  <si>
    <t xml:space="preserve">Never married </t>
  </si>
  <si>
    <t xml:space="preserve">D's marital status at death: </t>
  </si>
  <si>
    <t>3.01</t>
  </si>
  <si>
    <t xml:space="preserve">3.0 D'S FAMILY AND DEVISEES </t>
  </si>
  <si>
    <t>If any of the contents did not belong to D or if they will not be included in D's federal estate tax return, explain</t>
  </si>
  <si>
    <t>4.21</t>
  </si>
  <si>
    <t>When copy of inventory has been obtained, check here</t>
  </si>
  <si>
    <t>4.20</t>
  </si>
  <si>
    <t>Has inventory of box been made?</t>
  </si>
  <si>
    <t>4.19</t>
  </si>
  <si>
    <t>4.18B</t>
  </si>
  <si>
    <t>4.18A</t>
  </si>
  <si>
    <t>4.18</t>
  </si>
  <si>
    <t>4.17</t>
  </si>
  <si>
    <t>4.16</t>
  </si>
  <si>
    <t>Name of person filing motion to open safe deposit box</t>
  </si>
  <si>
    <t>4.15</t>
  </si>
  <si>
    <t xml:space="preserve">Contents of box </t>
  </si>
  <si>
    <t>4.14</t>
  </si>
  <si>
    <t>If no, skip to Item 4.19. If yes, complete Items 4.14 through 4.18B.</t>
  </si>
  <si>
    <t xml:space="preserve">Court order needed for entry? </t>
  </si>
  <si>
    <t>4.13</t>
  </si>
  <si>
    <t>4.12</t>
  </si>
  <si>
    <t>4.11B</t>
  </si>
  <si>
    <t>4.11A</t>
  </si>
  <si>
    <t>4.11</t>
  </si>
  <si>
    <t>4.10</t>
  </si>
  <si>
    <t>Address of joint holder/depositor</t>
  </si>
  <si>
    <t>4.09</t>
  </si>
  <si>
    <t>Name of joint holder/depositor</t>
  </si>
  <si>
    <t>4.08</t>
  </si>
  <si>
    <t>Box number</t>
  </si>
  <si>
    <t>4.07</t>
  </si>
  <si>
    <t>Officer to contact</t>
  </si>
  <si>
    <t>4.06</t>
  </si>
  <si>
    <t>4.05</t>
  </si>
  <si>
    <t>4.04</t>
  </si>
  <si>
    <t>4.03</t>
  </si>
  <si>
    <t>Name of institution</t>
  </si>
  <si>
    <t>4.02</t>
  </si>
  <si>
    <t>If no, skip the rest of this Section 4.0. If yes, complete Items 4.02 through 4.14 with respect to each safe deposit box.</t>
  </si>
  <si>
    <t>Did D maintain or have access to one or more safe deposit boxes, either alone or with another person?</t>
  </si>
  <si>
    <t>4.01</t>
  </si>
  <si>
    <t>4.0 SAFE DEPOSIT BOX</t>
  </si>
  <si>
    <t>Nature of representation</t>
  </si>
  <si>
    <t>5.49</t>
  </si>
  <si>
    <t>5.48</t>
  </si>
  <si>
    <t>5.47</t>
  </si>
  <si>
    <t>5.46</t>
  </si>
  <si>
    <t>5.45</t>
  </si>
  <si>
    <t>5.44</t>
  </si>
  <si>
    <t>5.43</t>
  </si>
  <si>
    <t>Firm</t>
  </si>
  <si>
    <t>5.42</t>
  </si>
  <si>
    <t>5.41</t>
  </si>
  <si>
    <t>Estate</t>
  </si>
  <si>
    <t>OTHER ADVISORS</t>
  </si>
  <si>
    <t>5.40</t>
  </si>
  <si>
    <t>5.39</t>
  </si>
  <si>
    <t>5.38</t>
  </si>
  <si>
    <t>5.37A</t>
  </si>
  <si>
    <t>5.37</t>
  </si>
  <si>
    <t>5.36</t>
  </si>
  <si>
    <t>5.35</t>
  </si>
  <si>
    <t>5.34</t>
  </si>
  <si>
    <t>5.33</t>
  </si>
  <si>
    <t>Person responsible</t>
  </si>
  <si>
    <t>5.32</t>
  </si>
  <si>
    <t>Name of firm</t>
  </si>
  <si>
    <t>5.31</t>
  </si>
  <si>
    <t>D'S ACCOUNTANTS</t>
  </si>
  <si>
    <t>5.30</t>
  </si>
  <si>
    <t>5.29</t>
  </si>
  <si>
    <t>5.28</t>
  </si>
  <si>
    <t>5.27A</t>
  </si>
  <si>
    <t>5.27</t>
  </si>
  <si>
    <t>5.26</t>
  </si>
  <si>
    <t>5.25</t>
  </si>
  <si>
    <t>5.24</t>
  </si>
  <si>
    <t>5.23</t>
  </si>
  <si>
    <t>Responsible attorney</t>
  </si>
  <si>
    <t>5.22</t>
  </si>
  <si>
    <t>5.21</t>
  </si>
  <si>
    <t>D'S OTHER ATTORNEYS</t>
  </si>
  <si>
    <t>5.20</t>
  </si>
  <si>
    <t>5.19</t>
  </si>
  <si>
    <t>5.18</t>
  </si>
  <si>
    <t>5.17</t>
  </si>
  <si>
    <t>5.16</t>
  </si>
  <si>
    <t>5.15</t>
  </si>
  <si>
    <t>5.14</t>
  </si>
  <si>
    <t>5.13</t>
  </si>
  <si>
    <t>Past legal work done for D and D's closely held businesses</t>
  </si>
  <si>
    <t>5.12</t>
  </si>
  <si>
    <t>Social Security number of responsible attorney</t>
  </si>
  <si>
    <t>5.11</t>
  </si>
  <si>
    <t>Employer identification number for firm</t>
  </si>
  <si>
    <t>5.10</t>
  </si>
  <si>
    <t>CAF number from IRS</t>
  </si>
  <si>
    <t>5.09</t>
  </si>
  <si>
    <t>5.08A</t>
  </si>
  <si>
    <t>5.08</t>
  </si>
  <si>
    <t>5.07</t>
  </si>
  <si>
    <t>5.06</t>
  </si>
  <si>
    <t>5.05</t>
  </si>
  <si>
    <t>Probate staff assistant</t>
  </si>
  <si>
    <t>5.04</t>
  </si>
  <si>
    <t>5.03</t>
  </si>
  <si>
    <t>5.02</t>
  </si>
  <si>
    <t>5.01</t>
  </si>
  <si>
    <t>D'S ATTORNEY—FOR PROBATE PROCEEDINGS</t>
  </si>
  <si>
    <t>5.0 D'S PROFESSIONAL ADVISORS</t>
  </si>
  <si>
    <t xml:space="preserve">Is any such action planned? </t>
  </si>
  <si>
    <t xml:space="preserve">6.156 </t>
  </si>
  <si>
    <t>Has a will contest or an action to interpret D's will been instituted?</t>
  </si>
  <si>
    <t>6.155</t>
  </si>
  <si>
    <t>6.154</t>
  </si>
  <si>
    <t>6.153</t>
  </si>
  <si>
    <t>6.152</t>
  </si>
  <si>
    <t>6.151</t>
  </si>
  <si>
    <t>6.150</t>
  </si>
  <si>
    <t>Date of approval of final account</t>
  </si>
  <si>
    <t>6.149</t>
  </si>
  <si>
    <t>Place for scheduled consideration of final account if not same as Item 6.05</t>
  </si>
  <si>
    <t>6.148</t>
  </si>
  <si>
    <t>Date and time for scheduled consideration of final account</t>
  </si>
  <si>
    <t>6.147</t>
  </si>
  <si>
    <t>Date of filing final account</t>
  </si>
  <si>
    <t>6.146</t>
  </si>
  <si>
    <t>C. Third year</t>
  </si>
  <si>
    <t>B. Second year</t>
  </si>
  <si>
    <t>A. First year</t>
  </si>
  <si>
    <r>
      <t xml:space="preserve">Ending dates for </t>
    </r>
    <r>
      <rPr>
        <b/>
        <sz val="11"/>
        <color indexed="8"/>
        <rFont val="Calibri"/>
        <family val="2"/>
      </rPr>
      <t xml:space="preserve">coverage of </t>
    </r>
    <r>
      <rPr>
        <b/>
        <sz val="11"/>
        <color indexed="8"/>
        <rFont val="Calibri"/>
        <family val="2"/>
      </rPr>
      <t>annual accounts</t>
    </r>
    <r>
      <rPr>
        <sz val="11"/>
        <color theme="1"/>
        <rFont val="Calibri"/>
        <family val="2"/>
        <scheme val="minor"/>
      </rPr>
      <t xml:space="preserve"> (one year from date shown in Item 6.40 and anniversaries thereof):</t>
    </r>
  </si>
  <si>
    <t>6.145</t>
  </si>
  <si>
    <r>
      <t xml:space="preserve">Due dates for filing </t>
    </r>
    <r>
      <rPr>
        <b/>
        <sz val="11"/>
        <color indexed="8"/>
        <rFont val="Calibri"/>
        <family val="2"/>
      </rPr>
      <t>annual accounts</t>
    </r>
    <r>
      <rPr>
        <sz val="11"/>
        <color theme="1"/>
        <rFont val="Calibri"/>
        <family val="2"/>
        <scheme val="minor"/>
      </rPr>
      <t xml:space="preserve"> (one year and sixty days from date shown in Item 6.40 and anniversaries thereof):</t>
    </r>
  </si>
  <si>
    <t>6.144</t>
  </si>
  <si>
    <t>6.143</t>
  </si>
  <si>
    <t>6.142</t>
  </si>
  <si>
    <t>6.141</t>
  </si>
  <si>
    <t>6.140</t>
  </si>
  <si>
    <t>6.139</t>
  </si>
  <si>
    <t>6.138</t>
  </si>
  <si>
    <t>6.137</t>
  </si>
  <si>
    <t>6.136</t>
  </si>
  <si>
    <t>If no, skip to Item 6.144. If yes, complete Items 6.136 through 6.142.</t>
  </si>
  <si>
    <r>
      <t xml:space="preserve">Is a </t>
    </r>
    <r>
      <rPr>
        <b/>
        <sz val="11"/>
        <color indexed="8"/>
        <rFont val="Calibri"/>
        <family val="2"/>
      </rPr>
      <t>guardian ad litem</t>
    </r>
    <r>
      <rPr>
        <sz val="11"/>
        <color theme="1"/>
        <rFont val="Calibri"/>
        <family val="2"/>
        <scheme val="minor"/>
      </rPr>
      <t xml:space="preserve"> to be appointed for minor or incompetent heirs and beneficiaries?  </t>
    </r>
  </si>
  <si>
    <t>6.135</t>
  </si>
  <si>
    <t>6.134</t>
  </si>
  <si>
    <t>6.133</t>
  </si>
  <si>
    <t>6.132</t>
  </si>
  <si>
    <t>6.131</t>
  </si>
  <si>
    <t>6.130</t>
  </si>
  <si>
    <t>6.129</t>
  </si>
  <si>
    <t>6.128</t>
  </si>
  <si>
    <t>6.127</t>
  </si>
  <si>
    <t>6.126</t>
  </si>
  <si>
    <t>If no, skip to Item 6.135. If yes, complete Items 6.126 through 6.133.</t>
  </si>
  <si>
    <r>
      <t xml:space="preserve">Was an </t>
    </r>
    <r>
      <rPr>
        <b/>
        <sz val="11"/>
        <color indexed="8"/>
        <rFont val="Calibri"/>
        <family val="2"/>
      </rPr>
      <t>attorney ad litem</t>
    </r>
    <r>
      <rPr>
        <sz val="11"/>
        <color theme="1"/>
        <rFont val="Calibri"/>
        <family val="2"/>
        <scheme val="minor"/>
      </rPr>
      <t xml:space="preserve"> appointed for the unknown heirs?  </t>
    </r>
  </si>
  <si>
    <t>6.125</t>
  </si>
  <si>
    <t>Date of scheduled hearing on heirship application in RDA and IBA</t>
  </si>
  <si>
    <t>6.124A</t>
  </si>
  <si>
    <t>Date of filing heirship application in RDA and IBA</t>
  </si>
  <si>
    <t>6.124</t>
  </si>
  <si>
    <t>Date of order granting application to lease</t>
  </si>
  <si>
    <t>6.123</t>
  </si>
  <si>
    <t>Consideration for lease</t>
  </si>
  <si>
    <t>6.122</t>
  </si>
  <si>
    <t>Name of lessee</t>
  </si>
  <si>
    <t>6.121</t>
  </si>
  <si>
    <t>If no, skip to Item 6.125. If yes, complete Items 6.121 through 6.123.</t>
  </si>
  <si>
    <r>
      <t xml:space="preserve">Is </t>
    </r>
    <r>
      <rPr>
        <b/>
        <sz val="11"/>
        <color indexed="8"/>
        <rFont val="Calibri"/>
        <family val="2"/>
      </rPr>
      <t>mineral lease</t>
    </r>
    <r>
      <rPr>
        <sz val="11"/>
        <color theme="1"/>
        <rFont val="Calibri"/>
        <family val="2"/>
        <scheme val="minor"/>
      </rPr>
      <t xml:space="preserve"> to be made by order of the court?</t>
    </r>
  </si>
  <si>
    <t>6.120</t>
  </si>
  <si>
    <t>6.119</t>
  </si>
  <si>
    <t>6.118</t>
  </si>
  <si>
    <t>6.117</t>
  </si>
  <si>
    <t>6.116</t>
  </si>
  <si>
    <t>Terms of sale</t>
  </si>
  <si>
    <t>6.115</t>
  </si>
  <si>
    <t>Net sales price (Item 6.112 minus Item 6.113)</t>
  </si>
  <si>
    <t>6.114</t>
  </si>
  <si>
    <t>Costs and expenses of sale</t>
  </si>
  <si>
    <t>6.113</t>
  </si>
  <si>
    <t>Total sales price</t>
  </si>
  <si>
    <t>6.112</t>
  </si>
  <si>
    <t>Name of purchaser</t>
  </si>
  <si>
    <t>6.111</t>
  </si>
  <si>
    <t>6.110</t>
  </si>
  <si>
    <t>Place of sale</t>
  </si>
  <si>
    <t>6.109</t>
  </si>
  <si>
    <t>6.108</t>
  </si>
  <si>
    <t>Date of order of sale</t>
  </si>
  <si>
    <t>6.107</t>
  </si>
  <si>
    <t>If no, skip to Item 6.120. If yes, complete Items 6.107 through 6.116.</t>
  </si>
  <si>
    <r>
      <t xml:space="preserve">Is sale of </t>
    </r>
    <r>
      <rPr>
        <b/>
        <sz val="11"/>
        <color indexed="8"/>
        <rFont val="Calibri"/>
        <family val="2"/>
      </rPr>
      <t>real property</t>
    </r>
    <r>
      <rPr>
        <sz val="11"/>
        <color theme="1"/>
        <rFont val="Calibri"/>
        <family val="2"/>
        <scheme val="minor"/>
      </rPr>
      <t xml:space="preserve"> to be made by order of the court? </t>
    </r>
  </si>
  <si>
    <t>6.106</t>
  </si>
  <si>
    <t>6.105</t>
  </si>
  <si>
    <t>6.104</t>
  </si>
  <si>
    <t>6.103</t>
  </si>
  <si>
    <t>6.102</t>
  </si>
  <si>
    <t>6.101</t>
  </si>
  <si>
    <t>6.100</t>
  </si>
  <si>
    <t>6.99</t>
  </si>
  <si>
    <t>6.98</t>
  </si>
  <si>
    <t>6.97</t>
  </si>
  <si>
    <t>Net sales price (Item 6.94 minus Item 6.95)</t>
  </si>
  <si>
    <t>6.96</t>
  </si>
  <si>
    <t>6.95</t>
  </si>
  <si>
    <t>6.94</t>
  </si>
  <si>
    <t>6.93</t>
  </si>
  <si>
    <t>6.92</t>
  </si>
  <si>
    <t>6.91</t>
  </si>
  <si>
    <t>If no, skip to Item 6.106. If yes, complete Items 6.91 through 6.99.</t>
  </si>
  <si>
    <r>
      <t xml:space="preserve">Is sale of </t>
    </r>
    <r>
      <rPr>
        <b/>
        <sz val="11"/>
        <color indexed="8"/>
        <rFont val="Calibri"/>
        <family val="2"/>
      </rPr>
      <t>personal property</t>
    </r>
    <r>
      <rPr>
        <sz val="11"/>
        <color theme="1"/>
        <rFont val="Calibri"/>
        <family val="2"/>
        <scheme val="minor"/>
      </rPr>
      <t xml:space="preserve"> to be made by order of the court?</t>
    </r>
  </si>
  <si>
    <t>6.90</t>
  </si>
  <si>
    <t>Date affidavit in lieu of inventory was filed</t>
  </si>
  <si>
    <t>6.89</t>
  </si>
  <si>
    <t>Date inventory was approved</t>
  </si>
  <si>
    <t>6.88</t>
  </si>
  <si>
    <t>Date inventory was filed</t>
  </si>
  <si>
    <t>6.87</t>
  </si>
  <si>
    <t>Extended due date for inventory</t>
  </si>
  <si>
    <t>6.86</t>
  </si>
  <si>
    <t>Due date for inventory</t>
  </si>
  <si>
    <t>6.85</t>
  </si>
  <si>
    <t>Value of benefit</t>
  </si>
  <si>
    <t>6.84B</t>
  </si>
  <si>
    <t>Character of institution or charity</t>
  </si>
  <si>
    <t>6.84A</t>
  </si>
  <si>
    <t>Is this entity a charity?</t>
  </si>
  <si>
    <t>6.84</t>
  </si>
  <si>
    <t>6.83</t>
  </si>
  <si>
    <t>6.82B</t>
  </si>
  <si>
    <t>6.82A</t>
  </si>
  <si>
    <t>6.82</t>
  </si>
  <si>
    <t>6.81</t>
  </si>
  <si>
    <t>6.80</t>
  </si>
  <si>
    <t>6.79</t>
  </si>
  <si>
    <t>Name of person or entity receiving interest being disclaimed</t>
  </si>
  <si>
    <t>6.78</t>
  </si>
  <si>
    <t>Nature of interest being disclaimed</t>
  </si>
  <si>
    <t>6.77</t>
  </si>
  <si>
    <t>6.76</t>
  </si>
  <si>
    <t>6.75B</t>
  </si>
  <si>
    <t>6.75A</t>
  </si>
  <si>
    <t>6.75</t>
  </si>
  <si>
    <t>6.74</t>
  </si>
  <si>
    <t>6.73</t>
  </si>
  <si>
    <t>6.72</t>
  </si>
  <si>
    <t>Name of disclaimant</t>
  </si>
  <si>
    <t>6.71</t>
  </si>
  <si>
    <t>If no, skip to Item 6.85. If yes, complete Items 6.71 through 6.84B.</t>
  </si>
  <si>
    <r>
      <t xml:space="preserve">Will anyone </t>
    </r>
    <r>
      <rPr>
        <b/>
        <sz val="11"/>
        <color indexed="8"/>
        <rFont val="Calibri"/>
        <family val="2"/>
      </rPr>
      <t>disclaim benefits</t>
    </r>
    <r>
      <rPr>
        <sz val="11"/>
        <color theme="1"/>
        <rFont val="Calibri"/>
        <family val="2"/>
        <scheme val="minor"/>
      </rPr>
      <t xml:space="preserve"> under D's will or under statute of descent and distribution?</t>
    </r>
  </si>
  <si>
    <t>6.70</t>
  </si>
  <si>
    <t>Date for notice to beneficiaries</t>
  </si>
  <si>
    <t>6.69</t>
  </si>
  <si>
    <t>6.68</t>
  </si>
  <si>
    <t>6.67</t>
  </si>
  <si>
    <t>6.66</t>
  </si>
  <si>
    <t>6.65</t>
  </si>
  <si>
    <t>6.64</t>
  </si>
  <si>
    <t>6.63</t>
  </si>
  <si>
    <t>6.62</t>
  </si>
  <si>
    <t>6.61</t>
  </si>
  <si>
    <t>Name of attorney</t>
  </si>
  <si>
    <t>6.60</t>
  </si>
  <si>
    <t>6.59</t>
  </si>
  <si>
    <t>6.58</t>
  </si>
  <si>
    <t>6.57</t>
  </si>
  <si>
    <t>6.56</t>
  </si>
  <si>
    <t>Original/ancillary</t>
  </si>
  <si>
    <t>6.55</t>
  </si>
  <si>
    <t>Title of personal representative</t>
  </si>
  <si>
    <t>6.54</t>
  </si>
  <si>
    <t>6.53B</t>
  </si>
  <si>
    <t>6.53A</t>
  </si>
  <si>
    <t>6.53</t>
  </si>
  <si>
    <t>6.52</t>
  </si>
  <si>
    <t>6.51</t>
  </si>
  <si>
    <t>6.50</t>
  </si>
  <si>
    <t>Name of personal representative</t>
  </si>
  <si>
    <t>6.49</t>
  </si>
  <si>
    <t>State or foreign country for which required</t>
  </si>
  <si>
    <t>6.48</t>
  </si>
  <si>
    <t xml:space="preserve">Is ancillary administration in another jurisdiction required?  </t>
  </si>
  <si>
    <t>6.47</t>
  </si>
  <si>
    <t xml:space="preserve">All three </t>
  </si>
  <si>
    <t>Any two</t>
  </si>
  <si>
    <t xml:space="preserve">Any one  </t>
  </si>
  <si>
    <t xml:space="preserve">How many appraisers must act? </t>
  </si>
  <si>
    <t>6.46</t>
  </si>
  <si>
    <t>6.45B</t>
  </si>
  <si>
    <t>6.45A</t>
  </si>
  <si>
    <t>6.45</t>
  </si>
  <si>
    <t>6.44</t>
  </si>
  <si>
    <t>6.43</t>
  </si>
  <si>
    <t>6.42</t>
  </si>
  <si>
    <t>If no, skip to Item 6.47. If yes, complete Items 6.42 through 6.46.</t>
  </si>
  <si>
    <t xml:space="preserve">Were appraisers appointed?  </t>
  </si>
  <si>
    <t>6.41</t>
  </si>
  <si>
    <t>Date set by court for expiration of temporary administration</t>
  </si>
  <si>
    <t>6.40A</t>
  </si>
  <si>
    <t>If yes, on what date were letters first issued?</t>
  </si>
  <si>
    <t>Were letters testamentary or letters of administration granted?</t>
  </si>
  <si>
    <t>6.40</t>
  </si>
  <si>
    <t>Date of qualification (the latest of Items 6.36, 6.37, and 6.38)</t>
  </si>
  <si>
    <t>6.39</t>
  </si>
  <si>
    <t>Date of filing oath</t>
  </si>
  <si>
    <t>6.38</t>
  </si>
  <si>
    <t>Date of approval of bond by judge</t>
  </si>
  <si>
    <t>6.37</t>
  </si>
  <si>
    <t>Date of filing bond</t>
  </si>
  <si>
    <t>6.36</t>
  </si>
  <si>
    <t>Date of obtaining bond</t>
  </si>
  <si>
    <t>6.35</t>
  </si>
  <si>
    <t>Will surety's co-signature be required for checks, etc.?</t>
  </si>
  <si>
    <t>6.34</t>
  </si>
  <si>
    <t>Person to contact</t>
  </si>
  <si>
    <t>6.33</t>
  </si>
  <si>
    <t>6.32B</t>
  </si>
  <si>
    <t>6.32A</t>
  </si>
  <si>
    <t>6.32</t>
  </si>
  <si>
    <t>6.31</t>
  </si>
  <si>
    <t>6.30</t>
  </si>
  <si>
    <t>Name of surety</t>
  </si>
  <si>
    <t>6.29</t>
  </si>
  <si>
    <t>If yes, state amount of the bond and complete Items 6.29 through 6.37</t>
  </si>
  <si>
    <t>6.28</t>
  </si>
  <si>
    <t xml:space="preserve">Is bond required for personal representative?  </t>
  </si>
  <si>
    <t>6.27</t>
  </si>
  <si>
    <t>Date of signing order or judgment</t>
  </si>
  <si>
    <t>6.26</t>
  </si>
  <si>
    <t>Date of actual hearing</t>
  </si>
  <si>
    <t>6.25</t>
  </si>
  <si>
    <t>Date of scheduled hearing</t>
  </si>
  <si>
    <t>6.24</t>
  </si>
  <si>
    <t>Date of filing original will</t>
  </si>
  <si>
    <t>6.23B</t>
  </si>
  <si>
    <t>E-filing envelope number</t>
  </si>
  <si>
    <t>6.23A</t>
  </si>
  <si>
    <t>Date of filing application or small estate affidavit</t>
  </si>
  <si>
    <t>6.23</t>
  </si>
  <si>
    <t>Name of that officer</t>
  </si>
  <si>
    <t>6.22</t>
  </si>
  <si>
    <t xml:space="preserve">Constable </t>
  </si>
  <si>
    <t xml:space="preserve">Sheriff </t>
  </si>
  <si>
    <t>What officer will post citation?</t>
  </si>
  <si>
    <t>6.21</t>
  </si>
  <si>
    <t xml:space="preserve">Does clerk prepare citation?  </t>
  </si>
  <si>
    <t>6.20</t>
  </si>
  <si>
    <t>Website</t>
  </si>
  <si>
    <t>6.19C</t>
  </si>
  <si>
    <t>6.19B</t>
  </si>
  <si>
    <t>6.19A</t>
  </si>
  <si>
    <t>6.19</t>
  </si>
  <si>
    <t>6.18</t>
  </si>
  <si>
    <t>Mailing address</t>
  </si>
  <si>
    <t>6.17</t>
  </si>
  <si>
    <t>Name of clerk of court</t>
  </si>
  <si>
    <t>6.16</t>
  </si>
  <si>
    <t>B. No debts except those secured by liens on real estate</t>
  </si>
  <si>
    <t>A. No debts at all</t>
  </si>
  <si>
    <t>If will is being filed as a muniment of title, see Item 2.27 and state which of the following describes D's estate:</t>
  </si>
  <si>
    <t>6.15</t>
  </si>
  <si>
    <t>F. D had been divorced (see Items 3.20 through 3.28), but date and place are not known.</t>
  </si>
  <si>
    <t>E. D had been divorced (see Items 3.20 through 3.28), and date and place are known.</t>
  </si>
  <si>
    <t>D. D was never divorced (see Item 3.20).</t>
  </si>
  <si>
    <r>
      <t xml:space="preserve">If D did </t>
    </r>
    <r>
      <rPr>
        <i/>
        <sz val="11"/>
        <color indexed="8"/>
        <rFont val="Calibri"/>
        <family val="2"/>
      </rPr>
      <t>not</t>
    </r>
    <r>
      <rPr>
        <sz val="11"/>
        <color theme="1"/>
        <rFont val="Calibri"/>
        <family val="2"/>
        <scheme val="minor"/>
      </rPr>
      <t xml:space="preserve"> leave a will (see Item 2.01), state which of the following describes D's divorces.</t>
    </r>
  </si>
  <si>
    <t>C. One or more of D's marriages had been dissolved (see Items 3.20 through 3.28), but date and place are not known.</t>
  </si>
  <si>
    <t>B. One or more of D's marriages had been dissolved (see Items 3.20 through 3.28), and date and place are known.</t>
  </si>
  <si>
    <t>A. No marriage of D was ever dissolved by divorce, annulment, or declaration that the marriage was void (see Item 3.20).</t>
  </si>
  <si>
    <t xml:space="preserve">If D left a will (see Item 2.01), state which of the following describes D's divorces (or other dissolutions of D's marriages). </t>
  </si>
  <si>
    <t>6.14</t>
  </si>
  <si>
    <r>
      <t xml:space="preserve">E. If any surviving children were born to or adopted </t>
    </r>
    <r>
      <rPr>
        <i/>
        <sz val="11"/>
        <color indexed="8"/>
        <rFont val="Calibri"/>
        <family val="2"/>
      </rPr>
      <t>after</t>
    </r>
    <r>
      <rPr>
        <sz val="11"/>
        <color theme="1"/>
        <rFont val="Calibri"/>
        <family val="2"/>
        <scheme val="minor"/>
      </rPr>
      <t xml:space="preserve"> the date of D's will, specify which one(s) here (see Item 3.52)</t>
    </r>
  </si>
  <si>
    <t>D. More than one born or adopted (see Item 3.36)</t>
  </si>
  <si>
    <t>C. One born or adopted (see Item 3.36)</t>
  </si>
  <si>
    <t>B. None (see Item 3.35)</t>
  </si>
  <si>
    <t>A. (Reserved)</t>
  </si>
  <si>
    <t xml:space="preserve">Which of the following describes children born to or adopted by D? </t>
  </si>
  <si>
    <t>6.13</t>
  </si>
  <si>
    <t>(see Item 2.03)</t>
  </si>
  <si>
    <t>Was will self-proved?</t>
  </si>
  <si>
    <t>6.12</t>
  </si>
  <si>
    <t>C. Witnessed (see Item 2.10)</t>
  </si>
  <si>
    <t>B. Holographic (see Item 2.04)</t>
  </si>
  <si>
    <t xml:space="preserve">A. No will (see Item 2.01) </t>
  </si>
  <si>
    <t xml:space="preserve">Which of the following describes D's will? </t>
  </si>
  <si>
    <t>6.11</t>
  </si>
  <si>
    <t>D's estate has a probable value in excess of</t>
  </si>
  <si>
    <t>6.10</t>
  </si>
  <si>
    <t>B. Personal property only described generally as</t>
  </si>
  <si>
    <t>A. Both real and personal property described generally as</t>
  </si>
  <si>
    <t xml:space="preserve">What description is to be used to describe the nature of D's estate? </t>
  </si>
  <si>
    <t>6.09</t>
  </si>
  <si>
    <t>If no, refer to Special Instruction 15 relating to jurisdiction and venue and make indicated change in application and in testimony of witness.</t>
  </si>
  <si>
    <t>(see Item 1.11)</t>
  </si>
  <si>
    <t>Was D domiciled in county in which application is being filed?</t>
  </si>
  <si>
    <t>6.08</t>
  </si>
  <si>
    <t>Judge's assistant</t>
  </si>
  <si>
    <t>6.07E</t>
  </si>
  <si>
    <t>6.07D</t>
  </si>
  <si>
    <t>6.07C</t>
  </si>
  <si>
    <t>6.07B</t>
  </si>
  <si>
    <t>6.07A</t>
  </si>
  <si>
    <t xml:space="preserve">County Judge </t>
  </si>
  <si>
    <t>Probate Judge</t>
  </si>
  <si>
    <t>Title of judge:</t>
  </si>
  <si>
    <t>6.07</t>
  </si>
  <si>
    <t>Name of judge</t>
  </si>
  <si>
    <t>6.06</t>
  </si>
  <si>
    <t>Address of court, including building name, room number, city, state, zip</t>
  </si>
  <si>
    <t>6.05</t>
  </si>
  <si>
    <t>County in which court is located</t>
  </si>
  <si>
    <t>6.04</t>
  </si>
  <si>
    <t>Name of court in which filed</t>
  </si>
  <si>
    <t>6.03</t>
  </si>
  <si>
    <t>D's name to be used in probate proceedings</t>
  </si>
  <si>
    <t>6.02</t>
  </si>
  <si>
    <t>Court docket number</t>
  </si>
  <si>
    <t>6.01</t>
  </si>
  <si>
    <t>6.0 COURT PROCEEDINGS</t>
  </si>
  <si>
    <t>"Equity" in property on alternate valuation date (Item 7.186 minus Item 7.178)</t>
  </si>
  <si>
    <t>7.187</t>
  </si>
  <si>
    <t>Value of property on alternate valuation date</t>
  </si>
  <si>
    <t>7.186</t>
  </si>
  <si>
    <t>"Equity" in property on date of D's death (Item 7.184 minus Item 7.178)</t>
  </si>
  <si>
    <t>7.185</t>
  </si>
  <si>
    <t>Value of property on date of D's death</t>
  </si>
  <si>
    <t>7.184</t>
  </si>
  <si>
    <t>Amount of monthly payments</t>
  </si>
  <si>
    <t>7.183</t>
  </si>
  <si>
    <t>Accrued interest on date of D's death</t>
  </si>
  <si>
    <t>7.182</t>
  </si>
  <si>
    <t>Date to which interest was paid on date of D's death</t>
  </si>
  <si>
    <t>7.181</t>
  </si>
  <si>
    <t>Date last payment was made</t>
  </si>
  <si>
    <t>7.180</t>
  </si>
  <si>
    <t>Interest rate</t>
  </si>
  <si>
    <t>7.179</t>
  </si>
  <si>
    <t>Unpaid contract amount on date of D's death</t>
  </si>
  <si>
    <t>7.178</t>
  </si>
  <si>
    <t>Original contract amount</t>
  </si>
  <si>
    <t>7.177</t>
  </si>
  <si>
    <t>Amount of initial payment</t>
  </si>
  <si>
    <t>7.176</t>
  </si>
  <si>
    <t>Original sales price</t>
  </si>
  <si>
    <t>7.175</t>
  </si>
  <si>
    <t>Description of property</t>
  </si>
  <si>
    <t>7.174</t>
  </si>
  <si>
    <t>Date of contract</t>
  </si>
  <si>
    <t>7.173</t>
  </si>
  <si>
    <t>Name of seller</t>
  </si>
  <si>
    <t>7.172</t>
  </si>
  <si>
    <t>7.171</t>
  </si>
  <si>
    <t>If no, skip the rest of this Section 7.0. If yes, complete Items 7.171 through 7.187.</t>
  </si>
  <si>
    <r>
      <t xml:space="preserve">Was D or D's spouse </t>
    </r>
    <r>
      <rPr>
        <b/>
        <sz val="11"/>
        <color indexed="8"/>
        <rFont val="Calibri"/>
        <family val="2"/>
      </rPr>
      <t>purchasing real estate pursuant to a contract for deed</t>
    </r>
    <r>
      <rPr>
        <sz val="11"/>
        <color theme="1"/>
        <rFont val="Calibri"/>
        <family val="2"/>
        <scheme val="minor"/>
      </rPr>
      <t>?</t>
    </r>
  </si>
  <si>
    <t>7.170</t>
  </si>
  <si>
    <t>7.169</t>
  </si>
  <si>
    <t>7.168</t>
  </si>
  <si>
    <t>7.167</t>
  </si>
  <si>
    <t>7.166</t>
  </si>
  <si>
    <t>7.165</t>
  </si>
  <si>
    <t>7.164</t>
  </si>
  <si>
    <t>7.163</t>
  </si>
  <si>
    <t>7.162</t>
  </si>
  <si>
    <t>7.161</t>
  </si>
  <si>
    <t>Will an election be made to exclude qualifying conservation easements from D's gross estate?</t>
  </si>
  <si>
    <t>7.160</t>
  </si>
  <si>
    <t>7.159</t>
  </si>
  <si>
    <t>7.158</t>
  </si>
  <si>
    <t>7.157</t>
  </si>
  <si>
    <t>D's income tax basis in this property</t>
  </si>
  <si>
    <t>7.156</t>
  </si>
  <si>
    <t>Enter asset description (in the format to be used on probate documents or estate tax return) and indicate its value on the date of death and on the alternate valuation date</t>
  </si>
  <si>
    <t>7.155</t>
  </si>
  <si>
    <t>Inventory and Estate Tax Return Description</t>
  </si>
  <si>
    <t>If yes, give details, including cross-reference to the specific provision in D's will</t>
  </si>
  <si>
    <t>Was this asset specifically devised or bequeathed?</t>
  </si>
  <si>
    <t>7.154</t>
  </si>
  <si>
    <t>7.153</t>
  </si>
  <si>
    <t>7.152</t>
  </si>
  <si>
    <t>7.151</t>
  </si>
  <si>
    <t>7.150</t>
  </si>
  <si>
    <t>7.149</t>
  </si>
  <si>
    <t>7.148</t>
  </si>
  <si>
    <t>7.147</t>
  </si>
  <si>
    <t>7.146</t>
  </si>
  <si>
    <t>Percentage of total value</t>
  </si>
  <si>
    <r>
      <rPr>
        <i/>
        <sz val="11"/>
        <color indexed="8"/>
        <rFont val="Calibri"/>
        <family val="2"/>
      </rPr>
      <t>Note:</t>
    </r>
    <r>
      <rPr>
        <sz val="11"/>
        <color theme="1"/>
        <rFont val="Calibri"/>
        <family val="2"/>
        <scheme val="minor"/>
      </rPr>
      <t xml:space="preserve"> If this real estate was the community property of D and D's spouse or they were the sole joint tenants, this real estate should be reported in Part I of Schedule E of D's estate tax return. All other jointly held real estate should be reported in Part II of Schedule E of D's estate tax return.</t>
    </r>
  </si>
  <si>
    <r>
      <t xml:space="preserve">If title to this real estate is held in </t>
    </r>
    <r>
      <rPr>
        <b/>
        <sz val="11"/>
        <color indexed="8"/>
        <rFont val="Calibri"/>
        <family val="2"/>
      </rPr>
      <t>joint tenancy with right of survivorship</t>
    </r>
    <r>
      <rPr>
        <sz val="11"/>
        <color theme="1"/>
        <rFont val="Calibri"/>
        <family val="2"/>
        <scheme val="minor"/>
      </rPr>
      <t>, complete the following for each surviving joint tenant:</t>
    </r>
  </si>
  <si>
    <t>7.145</t>
  </si>
  <si>
    <t>7.144</t>
  </si>
  <si>
    <t>7.143</t>
  </si>
  <si>
    <t>7.142</t>
  </si>
  <si>
    <t>7.141</t>
  </si>
  <si>
    <t>7.140</t>
  </si>
  <si>
    <t>7.139</t>
  </si>
  <si>
    <t>7.138</t>
  </si>
  <si>
    <t>7.137</t>
  </si>
  <si>
    <t>7.136</t>
  </si>
  <si>
    <t>7.135</t>
  </si>
  <si>
    <t>7.134</t>
  </si>
  <si>
    <t>7.133</t>
  </si>
  <si>
    <t>7.132</t>
  </si>
  <si>
    <t>7.131</t>
  </si>
  <si>
    <t>7.130</t>
  </si>
  <si>
    <t>7.129</t>
  </si>
  <si>
    <t>7.128</t>
  </si>
  <si>
    <t>7.127</t>
  </si>
  <si>
    <t>7.126</t>
  </si>
  <si>
    <t>Identify all other parties having an interest in the special use property. Add additional columns if necessary.</t>
  </si>
  <si>
    <t>7.125</t>
  </si>
  <si>
    <t>Will special use protective election be made?</t>
  </si>
  <si>
    <t>7.124</t>
  </si>
  <si>
    <t>Name and address of agent designated to deal with IRS</t>
  </si>
  <si>
    <t>7.123</t>
  </si>
  <si>
    <t>Special use valuation for entire property</t>
  </si>
  <si>
    <t>7.122</t>
  </si>
  <si>
    <t>Qualified heir?</t>
  </si>
  <si>
    <t>7.121</t>
  </si>
  <si>
    <t>7.120</t>
  </si>
  <si>
    <t>7.119</t>
  </si>
  <si>
    <t>7.118B</t>
  </si>
  <si>
    <t>7.118A</t>
  </si>
  <si>
    <t>7.118</t>
  </si>
  <si>
    <t>7.117</t>
  </si>
  <si>
    <t>7.116</t>
  </si>
  <si>
    <t>7.115</t>
  </si>
  <si>
    <t>If special use valuation is elected, identify all parties receiving or holding any interest in the special use property. Add additional columns if necessary.</t>
  </si>
  <si>
    <t>7.114</t>
  </si>
  <si>
    <t>If yes to any of the foregoing, give details, including date property was acquired, use during last eight years before D's death, material participation, and the identity and relationship to D of the material participants</t>
  </si>
  <si>
    <t>C. Did not materially participate in the operation of the farm or other business?</t>
  </si>
  <si>
    <t>B. Did not use the property in a qualified use?</t>
  </si>
  <si>
    <t xml:space="preserve">A. Did not own the property? </t>
  </si>
  <si>
    <t>Were there any periods during the eight-year period before D's death during which D or a member of D's family—</t>
  </si>
  <si>
    <t>7.113</t>
  </si>
  <si>
    <t xml:space="preserve">Will special use valuation be elected?  </t>
  </si>
  <si>
    <t>7.112</t>
  </si>
  <si>
    <t>Does the real estate qualify for special use valuation?</t>
  </si>
  <si>
    <t>7.111</t>
  </si>
  <si>
    <t>If yes, number of taxable years in which spouse participated</t>
  </si>
  <si>
    <t>If this real estate is a farm or used in a closely held business, did D's spouse materially participate in its operation?</t>
  </si>
  <si>
    <t>7.110</t>
  </si>
  <si>
    <t>If this real estate is a farm or is used in a closely held business, did D and/or a member of D's family own all of the property for at least five of the eight years immediately preceding the date of D's death?</t>
  </si>
  <si>
    <t>7.109</t>
  </si>
  <si>
    <t>If yes, which use?</t>
  </si>
  <si>
    <t xml:space="preserve">Is this real estate a farm or used in a trade or business? </t>
  </si>
  <si>
    <t>7.108</t>
  </si>
  <si>
    <t>Will woodlands election be made?</t>
  </si>
  <si>
    <t>7.107</t>
  </si>
  <si>
    <t>Special Use</t>
  </si>
  <si>
    <t>7.106</t>
  </si>
  <si>
    <t>7.105</t>
  </si>
  <si>
    <t>Total royalties received from this property during the full twelve months before D's death</t>
  </si>
  <si>
    <t>7.104</t>
  </si>
  <si>
    <t>Amount of accrued royalty on date of D's death</t>
  </si>
  <si>
    <t>7.103</t>
  </si>
  <si>
    <t>Unit or lease name and description</t>
  </si>
  <si>
    <t>7.102</t>
  </si>
  <si>
    <t>Field</t>
  </si>
  <si>
    <t>7.101</t>
  </si>
  <si>
    <t>Division order number</t>
  </si>
  <si>
    <t>7.100</t>
  </si>
  <si>
    <t>7.99</t>
  </si>
  <si>
    <t>7.98</t>
  </si>
  <si>
    <r>
      <t xml:space="preserve">Name of royalty payor for </t>
    </r>
    <r>
      <rPr>
        <b/>
        <sz val="11"/>
        <color indexed="8"/>
        <rFont val="Calibri"/>
        <family val="2"/>
      </rPr>
      <t>producing mineral property</t>
    </r>
  </si>
  <si>
    <t>7.97</t>
  </si>
  <si>
    <t>Amount of accrued rental at date of death</t>
  </si>
  <si>
    <t>7.96</t>
  </si>
  <si>
    <t>Amount of monthly rental, purpose and expiration date of lease, and description of options to renew or purchase</t>
  </si>
  <si>
    <t>7.95</t>
  </si>
  <si>
    <t>7.94</t>
  </si>
  <si>
    <t>7.93</t>
  </si>
  <si>
    <t>Lessee's address</t>
  </si>
  <si>
    <t>7.92</t>
  </si>
  <si>
    <t>Lessee's name</t>
  </si>
  <si>
    <t>7.91</t>
  </si>
  <si>
    <t xml:space="preserve">Is property rented or leased?  </t>
  </si>
  <si>
    <t>7.90</t>
  </si>
  <si>
    <t>Leases and Rentals</t>
  </si>
  <si>
    <t>7.89</t>
  </si>
  <si>
    <t>7.88</t>
  </si>
  <si>
    <t>7.87</t>
  </si>
  <si>
    <t>7.86</t>
  </si>
  <si>
    <t>7.85</t>
  </si>
  <si>
    <t xml:space="preserve">Transfer insurance? </t>
  </si>
  <si>
    <t>7.84</t>
  </si>
  <si>
    <t xml:space="preserve">Cancel insurance?  </t>
  </si>
  <si>
    <t>7.83</t>
  </si>
  <si>
    <t>Policy coverage</t>
  </si>
  <si>
    <t>7.82</t>
  </si>
  <si>
    <t>7.81B</t>
  </si>
  <si>
    <t>7.81A</t>
  </si>
  <si>
    <t>Telephone number</t>
  </si>
  <si>
    <t>7.81</t>
  </si>
  <si>
    <t>7.80</t>
  </si>
  <si>
    <t>7.79</t>
  </si>
  <si>
    <t>Insurance agent</t>
  </si>
  <si>
    <t>7.78</t>
  </si>
  <si>
    <t>Policy number</t>
  </si>
  <si>
    <t>7.77</t>
  </si>
  <si>
    <t>Insurance company</t>
  </si>
  <si>
    <t>7.76</t>
  </si>
  <si>
    <t>Is property insured?</t>
  </si>
  <si>
    <t>7.75</t>
  </si>
  <si>
    <t>Insurance</t>
  </si>
  <si>
    <t>7.74</t>
  </si>
  <si>
    <t>7.73</t>
  </si>
  <si>
    <t>7.72</t>
  </si>
  <si>
    <t>7.71</t>
  </si>
  <si>
    <t>Taxing jurisdictions included</t>
  </si>
  <si>
    <t>7.70</t>
  </si>
  <si>
    <t>Account number</t>
  </si>
  <si>
    <t>7.69</t>
  </si>
  <si>
    <t>7.68</t>
  </si>
  <si>
    <t>7.67</t>
  </si>
  <si>
    <t>Name of tax assessor</t>
  </si>
  <si>
    <t>7.66</t>
  </si>
  <si>
    <t>Name of central appraisal district</t>
  </si>
  <si>
    <t>7.65</t>
  </si>
  <si>
    <t>7.64</t>
  </si>
  <si>
    <t>7.63</t>
  </si>
  <si>
    <t>7.62</t>
  </si>
  <si>
    <t>Name of other taxing jurisdiction</t>
  </si>
  <si>
    <t>7.61</t>
  </si>
  <si>
    <t>Name of other tax assessor</t>
  </si>
  <si>
    <t>7.60</t>
  </si>
  <si>
    <t>7.59</t>
  </si>
  <si>
    <t>7.58</t>
  </si>
  <si>
    <t>7.57</t>
  </si>
  <si>
    <t>Name of city</t>
  </si>
  <si>
    <t>7.56</t>
  </si>
  <si>
    <t>Name of city tax assessor</t>
  </si>
  <si>
    <t>7.55</t>
  </si>
  <si>
    <t>7.54</t>
  </si>
  <si>
    <t>7.53</t>
  </si>
  <si>
    <t>7.52</t>
  </si>
  <si>
    <t>7.51</t>
  </si>
  <si>
    <t>7.50</t>
  </si>
  <si>
    <t>7.49</t>
  </si>
  <si>
    <t>7.48</t>
  </si>
  <si>
    <t>7.47</t>
  </si>
  <si>
    <t>Name of school district</t>
  </si>
  <si>
    <t>7.46</t>
  </si>
  <si>
    <t>Name of school district tax assessor</t>
  </si>
  <si>
    <t>7.45</t>
  </si>
  <si>
    <t>7.44</t>
  </si>
  <si>
    <t>7.43</t>
  </si>
  <si>
    <t>7.42</t>
  </si>
  <si>
    <t>7.41</t>
  </si>
  <si>
    <t>Name of state and county tax assessor</t>
  </si>
  <si>
    <t>7.40</t>
  </si>
  <si>
    <t>7.39</t>
  </si>
  <si>
    <t>7.38</t>
  </si>
  <si>
    <t>7.37</t>
  </si>
  <si>
    <t>7.36</t>
  </si>
  <si>
    <t>Deadline for giving notice to lienholder</t>
  </si>
  <si>
    <t>7.35</t>
  </si>
  <si>
    <t>Balance in escrow account on date of D's death</t>
  </si>
  <si>
    <t>7.34</t>
  </si>
  <si>
    <t>Was there an escrow account with this lienholder for the payment of taxes, insurance, or other expenses?</t>
  </si>
  <si>
    <t>7.33</t>
  </si>
  <si>
    <t>Was D personally liable for the payment of this mortgage?</t>
  </si>
  <si>
    <t>7.32</t>
  </si>
  <si>
    <t>Accrued interest at date of death</t>
  </si>
  <si>
    <t>7.31</t>
  </si>
  <si>
    <t>7.30</t>
  </si>
  <si>
    <t>Principal balance due on date of D's death</t>
  </si>
  <si>
    <t>7.29</t>
  </si>
  <si>
    <t>Loan number</t>
  </si>
  <si>
    <t>7.28</t>
  </si>
  <si>
    <t>7.27</t>
  </si>
  <si>
    <t>7.26</t>
  </si>
  <si>
    <t>Name of lienholder</t>
  </si>
  <si>
    <t>7.25</t>
  </si>
  <si>
    <t>7.24</t>
  </si>
  <si>
    <t>7.23</t>
  </si>
  <si>
    <t>7.22</t>
  </si>
  <si>
    <t>7.21</t>
  </si>
  <si>
    <t>Does this interest qualify for installment payment of all or part of D's federal estate tax?</t>
  </si>
  <si>
    <t>7.20</t>
  </si>
  <si>
    <t>Is fair market value of D's interest in this real estate more than 65 percent of value of D's federal adjusted gross estate?</t>
  </si>
  <si>
    <t>7.19</t>
  </si>
  <si>
    <t>Is fair market value of D's interest in this real estate more than 50 percent of value of D's federal taxable estate?</t>
  </si>
  <si>
    <t>7.18</t>
  </si>
  <si>
    <t>Is fair market value of D's interest in this real estate more than 35 percent of value of D's federal adjusted gross estate?</t>
  </si>
  <si>
    <t>7.17</t>
  </si>
  <si>
    <t>Total</t>
  </si>
  <si>
    <t>Improvements</t>
  </si>
  <si>
    <t>Land</t>
  </si>
  <si>
    <r>
      <t xml:space="preserve">Fair market value on </t>
    </r>
    <r>
      <rPr>
        <b/>
        <sz val="11"/>
        <color indexed="8"/>
        <rFont val="Calibri"/>
        <family val="2"/>
      </rPr>
      <t>alternate valuation</t>
    </r>
    <r>
      <rPr>
        <sz val="11"/>
        <color theme="1"/>
        <rFont val="Calibri"/>
        <family val="2"/>
        <scheme val="minor"/>
      </rPr>
      <t xml:space="preserve"> date:</t>
    </r>
  </si>
  <si>
    <t>7.16</t>
  </si>
  <si>
    <r>
      <t xml:space="preserve">Fair market </t>
    </r>
    <r>
      <rPr>
        <b/>
        <sz val="11"/>
        <color indexed="8"/>
        <rFont val="Calibri"/>
        <family val="2"/>
      </rPr>
      <t>value at death</t>
    </r>
    <r>
      <rPr>
        <sz val="11"/>
        <color theme="1"/>
        <rFont val="Calibri"/>
        <family val="2"/>
        <scheme val="minor"/>
      </rPr>
      <t>:</t>
    </r>
  </si>
  <si>
    <t>7.15</t>
  </si>
  <si>
    <t>7.14</t>
  </si>
  <si>
    <t>7.13</t>
  </si>
  <si>
    <t>Names, addresses, and relationships of all co-owners and their percentage interest of ownership</t>
  </si>
  <si>
    <t>7.12</t>
  </si>
  <si>
    <t>City, county, state</t>
  </si>
  <si>
    <t>7.11</t>
  </si>
  <si>
    <t>Street address</t>
  </si>
  <si>
    <t>7.10</t>
  </si>
  <si>
    <t>Description of improvements</t>
  </si>
  <si>
    <t>7.09</t>
  </si>
  <si>
    <t>Legal description, including D's interest in the property</t>
  </si>
  <si>
    <t>7.08</t>
  </si>
  <si>
    <t>Was there a pending contract for the sale of this property on date of D's death?</t>
  </si>
  <si>
    <t>7.07</t>
  </si>
  <si>
    <t>Was this property used in D's trade or business?</t>
  </si>
  <si>
    <t>7.06</t>
  </si>
  <si>
    <t xml:space="preserve">PM </t>
  </si>
  <si>
    <t>M</t>
  </si>
  <si>
    <t>U</t>
  </si>
  <si>
    <t>R</t>
  </si>
  <si>
    <t>F</t>
  </si>
  <si>
    <t>C</t>
  </si>
  <si>
    <t>OH</t>
  </si>
  <si>
    <t>HS</t>
  </si>
  <si>
    <t>Type of Property:</t>
  </si>
  <si>
    <t>7.05</t>
  </si>
  <si>
    <t>If yes, explain</t>
  </si>
  <si>
    <t>If D's separate property, was this asset ever held as community property by D and D's surviving spouse?</t>
  </si>
  <si>
    <t>7.04</t>
  </si>
  <si>
    <t xml:space="preserve">Community </t>
  </si>
  <si>
    <t>Separate</t>
  </si>
  <si>
    <t>Ownership:</t>
  </si>
  <si>
    <t>7.03</t>
  </si>
  <si>
    <t>Create a copy of this spreadsheet worksheet for each additional individual tract of real estate.</t>
  </si>
  <si>
    <t>Do not reduce the indicated asset value by 1/2 when D's interest was a 1/2 community interest, but use the entire value of the property.</t>
  </si>
  <si>
    <t>Furnish the following information for each tract. Create additional spreadsheet worksheets for lengthy legal descriptions and additional properties. Use the following abbreviations for type of property: HS - family homestead; OH - other residential; C - commercial; F - farm; R - ranch; U - unimproved; M - nonproducing mineral or royalty interest; PM - producing mineral or royalty interest.</t>
  </si>
  <si>
    <t>If yes, identify the state or country</t>
  </si>
  <si>
    <t>Did D own any real estate outside of Texas?</t>
  </si>
  <si>
    <t>7.02</t>
  </si>
  <si>
    <t>If no, skip the rest of this Section 7.0.</t>
  </si>
  <si>
    <t>Did D own any real estate?</t>
  </si>
  <si>
    <t>7.01</t>
  </si>
  <si>
    <t>7.0 REAL ESTATE</t>
  </si>
  <si>
    <t>D's income tax basis in those bonds</t>
  </si>
  <si>
    <t>8.26</t>
  </si>
  <si>
    <t>8.25</t>
  </si>
  <si>
    <t>8.24</t>
  </si>
  <si>
    <t>8.23</t>
  </si>
  <si>
    <t>If yes, complete name, address, and Social Security number of transferee and describe bonds to be transferred</t>
  </si>
  <si>
    <t xml:space="preserve">Are bonds to be transferred? </t>
  </si>
  <si>
    <t>8.22</t>
  </si>
  <si>
    <t>Were any of these bonds specifically bequeathed?</t>
  </si>
  <si>
    <t>8.21</t>
  </si>
  <si>
    <t xml:space="preserve">Are bonds to be redeemed?  </t>
  </si>
  <si>
    <t>8.20</t>
  </si>
  <si>
    <t>8.19</t>
  </si>
  <si>
    <t>8.18</t>
  </si>
  <si>
    <t>8.17</t>
  </si>
  <si>
    <t>8.16</t>
  </si>
  <si>
    <t>8.15</t>
  </si>
  <si>
    <t>8.14</t>
  </si>
  <si>
    <r>
      <rPr>
        <i/>
        <sz val="11"/>
        <color indexed="8"/>
        <rFont val="Calibri"/>
        <family val="2"/>
      </rPr>
      <t>Note:</t>
    </r>
    <r>
      <rPr>
        <sz val="11"/>
        <color theme="1"/>
        <rFont val="Calibri"/>
        <family val="2"/>
        <scheme val="minor"/>
      </rPr>
      <t xml:space="preserve"> If these bonds were the community property of D and D's spouse or they were the sole joint tenants, these bonds should be reported in Part I of Schedule E of D's estate tax return. All other jointly held bonds should be reported in Part II of Schedule E of D's estate tax return.</t>
    </r>
  </si>
  <si>
    <r>
      <t xml:space="preserve">If any bonds are registered in </t>
    </r>
    <r>
      <rPr>
        <b/>
        <sz val="11"/>
        <color indexed="8"/>
        <rFont val="Calibri"/>
        <family val="2"/>
      </rPr>
      <t>joint tenancy with right of survivorship</t>
    </r>
    <r>
      <rPr>
        <sz val="11"/>
        <color theme="1"/>
        <rFont val="Calibri"/>
        <family val="2"/>
        <scheme val="minor"/>
      </rPr>
      <t>, complete the following for each surviving joint tenant:</t>
    </r>
  </si>
  <si>
    <t>8.13</t>
  </si>
  <si>
    <t>Accrued interest (Item 8.10 minus Item 8.11)</t>
  </si>
  <si>
    <t>8.12</t>
  </si>
  <si>
    <t>Total initial cost for this denomination</t>
  </si>
  <si>
    <t>8.11</t>
  </si>
  <si>
    <t>Total redemption value</t>
  </si>
  <si>
    <t>8.10</t>
  </si>
  <si>
    <t>Number of bonds of this denomination</t>
  </si>
  <si>
    <t>8.09</t>
  </si>
  <si>
    <t>When determined, complete the following summary for each denomination:</t>
  </si>
  <si>
    <t>If separate property, was this asset ever held as community property by D and D's surviving spouse?</t>
  </si>
  <si>
    <t>8.08</t>
  </si>
  <si>
    <t xml:space="preserve">Ownership: </t>
  </si>
  <si>
    <t>8.07</t>
  </si>
  <si>
    <t>Registration</t>
  </si>
  <si>
    <t>8.06</t>
  </si>
  <si>
    <t>Bond number(s)</t>
  </si>
  <si>
    <t>8.05</t>
  </si>
  <si>
    <t>Denomination of bond</t>
  </si>
  <si>
    <t>8.04</t>
  </si>
  <si>
    <t>Date of issue</t>
  </si>
  <si>
    <t>8.03</t>
  </si>
  <si>
    <t>Series</t>
  </si>
  <si>
    <t>8.02</t>
  </si>
  <si>
    <t>Do not reduce the indicated asset value by 1/2 when D's interest was a 1/2 community interest, but use entire value of the bond.</t>
  </si>
  <si>
    <t>If no, skip the rest of this Section 8.0. If yes, determine the following for each series bond and create a copy of this spreadsheet worksheet for each additional series bond:</t>
  </si>
  <si>
    <t>Did D own any U.S. Government Savings Bonds (Series E, F, G, H, J, K, EE, and HH)?</t>
  </si>
  <si>
    <t>8.01</t>
  </si>
  <si>
    <t>8.0 U.S. GOVERNMENT SAVINGS BONDS</t>
  </si>
  <si>
    <t>Enter description of commodity contracts (in format to be used on probate documents or estate tax return) and indicate value on the date of death and on the alternate valuation date</t>
  </si>
  <si>
    <t>9.264</t>
  </si>
  <si>
    <t>9.263</t>
  </si>
  <si>
    <t>D's income tax basis</t>
  </si>
  <si>
    <t>9.262</t>
  </si>
  <si>
    <t xml:space="preserve">Was any commodity contract collateral for any loan owed or guaranteed by D?  </t>
  </si>
  <si>
    <t>9.261</t>
  </si>
  <si>
    <t>Were these commodity contracts specifically bequeathed?</t>
  </si>
  <si>
    <t>9.260</t>
  </si>
  <si>
    <t>Number of shares to be registered to new owner</t>
  </si>
  <si>
    <t>9.259</t>
  </si>
  <si>
    <t>Social Security (employer identification) number</t>
  </si>
  <si>
    <t>9.258</t>
  </si>
  <si>
    <t>9.257</t>
  </si>
  <si>
    <t>9.256</t>
  </si>
  <si>
    <t>9.255</t>
  </si>
  <si>
    <t>Name of new owner</t>
  </si>
  <si>
    <t>9.254</t>
  </si>
  <si>
    <t>If yes, complete the following:</t>
  </si>
  <si>
    <t>Is registration of commodity contracts to be changed?</t>
  </si>
  <si>
    <t>9.253</t>
  </si>
  <si>
    <r>
      <rPr>
        <i/>
        <sz val="11"/>
        <color indexed="8"/>
        <rFont val="Calibri"/>
        <family val="2"/>
      </rPr>
      <t>Note:</t>
    </r>
    <r>
      <rPr>
        <sz val="11"/>
        <color theme="1"/>
        <rFont val="Calibri"/>
        <family val="2"/>
        <scheme val="minor"/>
      </rPr>
      <t xml:space="preserve"> If these commodity contracts were the community property of D and D's spouse or they were the sole joint tenants, these commodity contracts should be reported in Part I of Schedule E of D's estate tax return. All other jointly held commodity contracts should be reported in Part II of Schedule E of D's estate tax return.</t>
    </r>
  </si>
  <si>
    <r>
      <t xml:space="preserve">If any commodity contract is registered in </t>
    </r>
    <r>
      <rPr>
        <b/>
        <sz val="11"/>
        <color indexed="8"/>
        <rFont val="Calibri"/>
        <family val="2"/>
      </rPr>
      <t>joint tenancy with right of survivorship</t>
    </r>
    <r>
      <rPr>
        <sz val="11"/>
        <color theme="1"/>
        <rFont val="Calibri"/>
        <family val="2"/>
        <scheme val="minor"/>
      </rPr>
      <t>, complete the following for each surviving joint tenant:</t>
    </r>
  </si>
  <si>
    <t>9.252</t>
  </si>
  <si>
    <t>Description of action to be taken</t>
  </si>
  <si>
    <t>9.251</t>
  </si>
  <si>
    <t>Extended value (Item 9.240 times Item 9.249)</t>
  </si>
  <si>
    <t>9.250</t>
  </si>
  <si>
    <t>Mean or unit value</t>
  </si>
  <si>
    <t>9.249</t>
  </si>
  <si>
    <t>Low</t>
  </si>
  <si>
    <t>9.248</t>
  </si>
  <si>
    <t>High</t>
  </si>
  <si>
    <t>9.247</t>
  </si>
  <si>
    <t xml:space="preserve">Alternate Value: </t>
  </si>
  <si>
    <t>Extended value (Item 9.240 times Item 9.245)</t>
  </si>
  <si>
    <t>9.246</t>
  </si>
  <si>
    <t>9.245</t>
  </si>
  <si>
    <t>9.244</t>
  </si>
  <si>
    <t>9.243</t>
  </si>
  <si>
    <t xml:space="preserve">Value at Death: </t>
  </si>
  <si>
    <t>9.242</t>
  </si>
  <si>
    <t>9.241</t>
  </si>
  <si>
    <t>Number of contracts</t>
  </si>
  <si>
    <t>9.240</t>
  </si>
  <si>
    <t>Delivery date</t>
  </si>
  <si>
    <t>9.239</t>
  </si>
  <si>
    <t>Contract size and description</t>
  </si>
  <si>
    <t>9.238</t>
  </si>
  <si>
    <t>Exchange on which traded</t>
  </si>
  <si>
    <t>9.237</t>
  </si>
  <si>
    <t>Type of commodity</t>
  </si>
  <si>
    <t>9.236</t>
  </si>
  <si>
    <t xml:space="preserve">Do not reduce the indicated asset value by 1/2 when D's interest was a 1/2 community interest, but use the entire value of the commodity contract. </t>
  </si>
  <si>
    <t>If no, skip the rest of this Section 9.0. If yes, complete Items 9.236 through 9.264 for each separate commodity contract and add another column for each additional contract.</t>
  </si>
  <si>
    <t>Was D buying or selling any commodity contract?</t>
  </si>
  <si>
    <t>9.235</t>
  </si>
  <si>
    <t>Commodity Contracts</t>
  </si>
  <si>
    <t>Enter description of option contract (in format to be used on probate documents or estate tax return) and indicate value on the date of death and on the alternate valuation date</t>
  </si>
  <si>
    <t>9.234</t>
  </si>
  <si>
    <t>9.233</t>
  </si>
  <si>
    <t>9.232</t>
  </si>
  <si>
    <t>9.231</t>
  </si>
  <si>
    <t>9.230</t>
  </si>
  <si>
    <t>9.229</t>
  </si>
  <si>
    <t>Was any option contract collateral for any loan owed or guaranteed by D?</t>
  </si>
  <si>
    <t>9.228</t>
  </si>
  <si>
    <t xml:space="preserve">Were these option contracts specifically bequeathed? </t>
  </si>
  <si>
    <t>9.227</t>
  </si>
  <si>
    <t>9.226</t>
  </si>
  <si>
    <t>9.225</t>
  </si>
  <si>
    <t>9.224</t>
  </si>
  <si>
    <t>9.223</t>
  </si>
  <si>
    <t>9.222</t>
  </si>
  <si>
    <t>9.221</t>
  </si>
  <si>
    <t>If no, skip to Item 9.227. If yes, complete Items 9.221 through 9.226.</t>
  </si>
  <si>
    <t>Is registration of securities to be changed?</t>
  </si>
  <si>
    <t>9.220</t>
  </si>
  <si>
    <r>
      <rPr>
        <i/>
        <sz val="11"/>
        <color indexed="8"/>
        <rFont val="Calibri"/>
        <family val="2"/>
      </rPr>
      <t>Note:</t>
    </r>
    <r>
      <rPr>
        <sz val="11"/>
        <color theme="1"/>
        <rFont val="Calibri"/>
        <family val="2"/>
        <scheme val="minor"/>
      </rPr>
      <t xml:space="preserve"> If these option contracts were the community property of D and D's spouse or they were the sole joint tenants, these option contracts should be reported in Part I of Schedule E of D's estate tax return. All other jointly held option contracts should be reported in Part II of Schedule E of D's estate tax return.</t>
    </r>
  </si>
  <si>
    <r>
      <t xml:space="preserve">If any option contract is registered in </t>
    </r>
    <r>
      <rPr>
        <b/>
        <sz val="11"/>
        <color indexed="8"/>
        <rFont val="Calibri"/>
        <family val="2"/>
      </rPr>
      <t>joint tenancy with right of survivorship</t>
    </r>
    <r>
      <rPr>
        <sz val="11"/>
        <color theme="1"/>
        <rFont val="Calibri"/>
        <family val="2"/>
        <scheme val="minor"/>
      </rPr>
      <t>, complete the following for each surviving joint tenant:</t>
    </r>
  </si>
  <si>
    <t>9.219</t>
  </si>
  <si>
    <t>Is option to be transferred?</t>
  </si>
  <si>
    <t>9.218</t>
  </si>
  <si>
    <t>Is option to be allowed to lapse?</t>
  </si>
  <si>
    <t>9.217</t>
  </si>
  <si>
    <t>Is option to be exercised?</t>
  </si>
  <si>
    <t>9.216</t>
  </si>
  <si>
    <t>If no, provide details</t>
  </si>
  <si>
    <t>Is option fully vested?</t>
  </si>
  <si>
    <t>9.215A</t>
  </si>
  <si>
    <t>Value per share of stock subject to option at date of D's death</t>
  </si>
  <si>
    <t>9.215</t>
  </si>
  <si>
    <t>Exercise (strike) price per share</t>
  </si>
  <si>
    <t>9.214</t>
  </si>
  <si>
    <t>Date option expires</t>
  </si>
  <si>
    <t>9.213</t>
  </si>
  <si>
    <t>Extended value (Item 9.199 times Item 9.211)</t>
  </si>
  <si>
    <t>9.212</t>
  </si>
  <si>
    <t>9.211</t>
  </si>
  <si>
    <t>9.210</t>
  </si>
  <si>
    <t>9.209</t>
  </si>
  <si>
    <t>Extended value (Item 9.199 times Item 9.207)</t>
  </si>
  <si>
    <t>9.208</t>
  </si>
  <si>
    <t>9.207</t>
  </si>
  <si>
    <t>9.206</t>
  </si>
  <si>
    <t>9.205</t>
  </si>
  <si>
    <t>9.204</t>
  </si>
  <si>
    <t>9.203</t>
  </si>
  <si>
    <t>Type:</t>
  </si>
  <si>
    <t>9.202</t>
  </si>
  <si>
    <t>Description and number of shares of underlying securities</t>
  </si>
  <si>
    <t>9.201</t>
  </si>
  <si>
    <t>Number of shares covered by each option</t>
  </si>
  <si>
    <t>9.200</t>
  </si>
  <si>
    <t>Number of options</t>
  </si>
  <si>
    <t>9.199</t>
  </si>
  <si>
    <t>Principal stock exchange where traded</t>
  </si>
  <si>
    <t>9.198</t>
  </si>
  <si>
    <t>CUSIP number</t>
  </si>
  <si>
    <t>9.197</t>
  </si>
  <si>
    <t>Name of company</t>
  </si>
  <si>
    <t>9.196</t>
  </si>
  <si>
    <t xml:space="preserve">Do not reduce the indicated asset value by 1/2 when D's interest was a 1/2 community interest, but use the entire value of the option contract. </t>
  </si>
  <si>
    <t>If no, skip to Item 9.235. If yes, complete Items 9.196 through 9.234 for each option and add another column for each additional option.</t>
  </si>
  <si>
    <t xml:space="preserve">Did D own any option contracts for publicly traded securities? </t>
  </si>
  <si>
    <t>9.195</t>
  </si>
  <si>
    <t>Option Contracts</t>
  </si>
  <si>
    <t>Enter description of warrant (in format to be used on probate documents or estate tax return) and indicate value on the date of death and on the alternate valuation date</t>
  </si>
  <si>
    <t>9.194</t>
  </si>
  <si>
    <t>9.193</t>
  </si>
  <si>
    <t>9.192</t>
  </si>
  <si>
    <t>9.191</t>
  </si>
  <si>
    <t>9.190</t>
  </si>
  <si>
    <t>9.189</t>
  </si>
  <si>
    <t>9.188</t>
  </si>
  <si>
    <t xml:space="preserve">Were these warrants specifically bequeathed?  </t>
  </si>
  <si>
    <t>9.187</t>
  </si>
  <si>
    <t>Number of warrants to be registered to new owner</t>
  </si>
  <si>
    <t>9.186</t>
  </si>
  <si>
    <t>9.185</t>
  </si>
  <si>
    <t>9.184</t>
  </si>
  <si>
    <t>9.183</t>
  </si>
  <si>
    <t>9.182</t>
  </si>
  <si>
    <t>9.181</t>
  </si>
  <si>
    <t>If no, skip to Item 9.187. If yes, complete Items 9.181 through 9.186.</t>
  </si>
  <si>
    <t>Is registration of warrants to be changed?</t>
  </si>
  <si>
    <t>9.180</t>
  </si>
  <si>
    <r>
      <rPr>
        <i/>
        <sz val="11"/>
        <color indexed="8"/>
        <rFont val="Calibri"/>
        <family val="2"/>
      </rPr>
      <t>Note:</t>
    </r>
    <r>
      <rPr>
        <sz val="11"/>
        <color theme="1"/>
        <rFont val="Calibri"/>
        <family val="2"/>
        <scheme val="minor"/>
      </rPr>
      <t xml:space="preserve"> If these warrants were the community property of D and D's spouse or they were the sole joint tenants, these warrants should be reported in Part I of Schedule E of D's estate tax return. All other jointly held warrants should be reported in Part II of Schedule E of D's estate tax return.</t>
    </r>
  </si>
  <si>
    <r>
      <t xml:space="preserve">If any warrant is registered in </t>
    </r>
    <r>
      <rPr>
        <b/>
        <sz val="11"/>
        <color indexed="8"/>
        <rFont val="Calibri"/>
        <family val="2"/>
      </rPr>
      <t>joint tenancy with right of survivorship</t>
    </r>
    <r>
      <rPr>
        <sz val="11"/>
        <color theme="1"/>
        <rFont val="Calibri"/>
        <family val="2"/>
        <scheme val="minor"/>
      </rPr>
      <t>, complete the following for each surviving joint tenant:</t>
    </r>
  </si>
  <si>
    <t>9.179</t>
  </si>
  <si>
    <t>Is warrant to be transferred?</t>
  </si>
  <si>
    <t>9.178</t>
  </si>
  <si>
    <t>Is warrant to be allowed to lapse?</t>
  </si>
  <si>
    <t>9.177</t>
  </si>
  <si>
    <t>Is warrant to be exercised?</t>
  </si>
  <si>
    <t>9.176</t>
  </si>
  <si>
    <t>Value per share of stock subject to warrant at date of D's death</t>
  </si>
  <si>
    <t>9.175</t>
  </si>
  <si>
    <t>Exercise price per share</t>
  </si>
  <si>
    <t>9.174</t>
  </si>
  <si>
    <t>Date warrant expires</t>
  </si>
  <si>
    <t>9.173</t>
  </si>
  <si>
    <t>Extended value (Item 9.154 times Item 9.171)</t>
  </si>
  <si>
    <t>9.172</t>
  </si>
  <si>
    <t>9.171</t>
  </si>
  <si>
    <t>9.170</t>
  </si>
  <si>
    <t>9.169</t>
  </si>
  <si>
    <t>Extended value (Item 9.154 times Item 9.167)</t>
  </si>
  <si>
    <t>9.168</t>
  </si>
  <si>
    <t>9.167</t>
  </si>
  <si>
    <t>9.166</t>
  </si>
  <si>
    <t>9.165</t>
  </si>
  <si>
    <t>9.164</t>
  </si>
  <si>
    <t>9.163</t>
  </si>
  <si>
    <t>Name of warrant agent</t>
  </si>
  <si>
    <t>9.162</t>
  </si>
  <si>
    <t>9.161</t>
  </si>
  <si>
    <t>9.160</t>
  </si>
  <si>
    <t>Registration of warrant if not held by broker</t>
  </si>
  <si>
    <t>9.159</t>
  </si>
  <si>
    <t>Description of shares that may be acquired</t>
  </si>
  <si>
    <t>9.158</t>
  </si>
  <si>
    <t>Extended number of shares (Item 9.154 times Item 9.156)</t>
  </si>
  <si>
    <t>9.157</t>
  </si>
  <si>
    <t>Number of shares that may be acquired by the exercise of each warrant</t>
  </si>
  <si>
    <t>9.156</t>
  </si>
  <si>
    <t>Certificate numbers</t>
  </si>
  <si>
    <t>9.155</t>
  </si>
  <si>
    <t>Number of warrants</t>
  </si>
  <si>
    <t>9.154</t>
  </si>
  <si>
    <t>9.153</t>
  </si>
  <si>
    <t>9.152</t>
  </si>
  <si>
    <t>9.151</t>
  </si>
  <si>
    <t xml:space="preserve">Do not reduce the indicated asset value by 1/2 when D's interest was a 1/2 community interest, but use the entire value of the warrant. </t>
  </si>
  <si>
    <t>If no, skip to Item 9.195. If yes, complete Items 9.151 through 9.194 for each warrant and add another column for each additional warrant.</t>
  </si>
  <si>
    <t xml:space="preserve">Did D own any publicly traded warrants?  </t>
  </si>
  <si>
    <t>9.150</t>
  </si>
  <si>
    <t>Warrants</t>
  </si>
  <si>
    <t>Enter description of mutual fund (in format to be used on probate documents or estate tax return) and indicate value on the date of death and on the alternate valuation date</t>
  </si>
  <si>
    <t>9.149</t>
  </si>
  <si>
    <t>9.148</t>
  </si>
  <si>
    <t>9.147</t>
  </si>
  <si>
    <t>9.146</t>
  </si>
  <si>
    <t xml:space="preserve">Were these shares specifically bequeathed? </t>
  </si>
  <si>
    <t>9.145</t>
  </si>
  <si>
    <t>9.144</t>
  </si>
  <si>
    <t>9.143</t>
  </si>
  <si>
    <t>9.142</t>
  </si>
  <si>
    <t>9.141</t>
  </si>
  <si>
    <t>9.140</t>
  </si>
  <si>
    <t>9.139</t>
  </si>
  <si>
    <t>If no, skip to Item 9.145. If yes, complete Items 9.139 through 9.144.</t>
  </si>
  <si>
    <t>Is registration of mutual funds to be changed?</t>
  </si>
  <si>
    <t>9.138</t>
  </si>
  <si>
    <r>
      <rPr>
        <i/>
        <sz val="11"/>
        <color indexed="8"/>
        <rFont val="Calibri"/>
        <family val="2"/>
      </rPr>
      <t>Note:</t>
    </r>
    <r>
      <rPr>
        <sz val="11"/>
        <color theme="1"/>
        <rFont val="Calibri"/>
        <family val="2"/>
        <scheme val="minor"/>
      </rPr>
      <t xml:space="preserve"> If these mutual funds were the community property of D and D's spouse or they were the sole joint tenants, these mutual funds should be reported in Part I of Schedule E of D's estate tax return. All other jointly held mutual funds should be reported in Part II of Schedule E of D's estate tax return.</t>
    </r>
  </si>
  <si>
    <r>
      <t xml:space="preserve">If any mutual fund is registered in </t>
    </r>
    <r>
      <rPr>
        <b/>
        <sz val="11"/>
        <color indexed="8"/>
        <rFont val="Calibri"/>
        <family val="2"/>
      </rPr>
      <t>joint tenancy with right of survivorship</t>
    </r>
    <r>
      <rPr>
        <sz val="11"/>
        <color theme="1"/>
        <rFont val="Calibri"/>
        <family val="2"/>
        <scheme val="minor"/>
      </rPr>
      <t>, complete the following for each surviving joint tenant:</t>
    </r>
  </si>
  <si>
    <t>9.137</t>
  </si>
  <si>
    <t>Extended value (Item 9.117 times Item 9.135)</t>
  </si>
  <si>
    <t>9.136</t>
  </si>
  <si>
    <t>Bid price</t>
  </si>
  <si>
    <t>9.135</t>
  </si>
  <si>
    <t>Asked or offered price</t>
  </si>
  <si>
    <t>9.134</t>
  </si>
  <si>
    <t>Extended value (Item 9.117 times Item 9.132)</t>
  </si>
  <si>
    <t>9.133</t>
  </si>
  <si>
    <t>Declared but unpaid amount per share</t>
  </si>
  <si>
    <t>9.132</t>
  </si>
  <si>
    <t xml:space="preserve">Dividends and Capital Gains Distributions: </t>
  </si>
  <si>
    <t>Extended value (Item 9.117 times Item 9.130)</t>
  </si>
  <si>
    <t>9.131</t>
  </si>
  <si>
    <t>Bid price at death</t>
  </si>
  <si>
    <t>9.130</t>
  </si>
  <si>
    <t>Asked or offered price at death</t>
  </si>
  <si>
    <t>9.129</t>
  </si>
  <si>
    <t>9.128</t>
  </si>
  <si>
    <t>9.127</t>
  </si>
  <si>
    <t>Name of transfer agent</t>
  </si>
  <si>
    <t>9.126</t>
  </si>
  <si>
    <t>9.125</t>
  </si>
  <si>
    <t>9.124</t>
  </si>
  <si>
    <t>Registration of issued shares</t>
  </si>
  <si>
    <t>9.123</t>
  </si>
  <si>
    <t>9.122</t>
  </si>
  <si>
    <t>9.121</t>
  </si>
  <si>
    <t>Address of custodian</t>
  </si>
  <si>
    <t>9.120</t>
  </si>
  <si>
    <t>Name of custodian</t>
  </si>
  <si>
    <t>9.119</t>
  </si>
  <si>
    <t>Style of account maintained by custodian</t>
  </si>
  <si>
    <t>9.118</t>
  </si>
  <si>
    <t>Total shares (Item 9.114 plus Item 9.116)</t>
  </si>
  <si>
    <t>9.117</t>
  </si>
  <si>
    <t>Number of unissued shares held by custodian</t>
  </si>
  <si>
    <t>9.116</t>
  </si>
  <si>
    <t>Certificate numbers of issued shares</t>
  </si>
  <si>
    <t>9.115</t>
  </si>
  <si>
    <t>Number of issued shares</t>
  </si>
  <si>
    <t>9.114</t>
  </si>
  <si>
    <t>9.113</t>
  </si>
  <si>
    <t>9.112</t>
  </si>
  <si>
    <t>Name of fund</t>
  </si>
  <si>
    <t>9.111</t>
  </si>
  <si>
    <t xml:space="preserve">Do not reduce the indicated asset value by 1/2 when D's interest was a 1/2 community interest, but use the entire value of the mutual fund. </t>
  </si>
  <si>
    <t>If no, skip to Item 9.150. If yes, complete Items 9.111 through 9.149 for each mutual fund and add another column for each additional mutual fund.</t>
  </si>
  <si>
    <t>Did D own any mutual funds?</t>
  </si>
  <si>
    <t>9.110</t>
  </si>
  <si>
    <t>Mutual Funds</t>
  </si>
  <si>
    <t>Enter description of publicly traded bond (in format to be used on probate documents or estate tax return) and indicate value on the date of death and on the alternate valuation date</t>
  </si>
  <si>
    <t>9.109</t>
  </si>
  <si>
    <t>9.108</t>
  </si>
  <si>
    <t>9.107</t>
  </si>
  <si>
    <t>9.106</t>
  </si>
  <si>
    <t xml:space="preserve">Were these bonds specifically bequeathed?  </t>
  </si>
  <si>
    <t>9.105</t>
  </si>
  <si>
    <t>Number and face value of bonds to be registered to new owner</t>
  </si>
  <si>
    <t>9.104</t>
  </si>
  <si>
    <t>9.103</t>
  </si>
  <si>
    <t>9.102</t>
  </si>
  <si>
    <t>9.101</t>
  </si>
  <si>
    <t>9.100</t>
  </si>
  <si>
    <t>9.99</t>
  </si>
  <si>
    <t>If no, skip to Item 9.105. If yes, complete Items 9.99 through 9.104.</t>
  </si>
  <si>
    <t xml:space="preserve">Is registration of bond to be changed?  </t>
  </si>
  <si>
    <t>9.98</t>
  </si>
  <si>
    <r>
      <rPr>
        <i/>
        <sz val="11"/>
        <color indexed="8"/>
        <rFont val="Calibri"/>
        <family val="2"/>
      </rPr>
      <t>Note:</t>
    </r>
    <r>
      <rPr>
        <sz val="11"/>
        <color theme="1"/>
        <rFont val="Calibri"/>
        <family val="2"/>
        <scheme val="minor"/>
      </rPr>
      <t xml:space="preserve"> If these publicly traded bonds were the community property of D and D's spouse or they were the sole joint tenants, these publicly traded bonds should be reported in Part I of Schedule E of D's estate tax return. All other jointly held publicly traded bonds should be reported in Part II of Schedule E of D's estate tax return.</t>
    </r>
  </si>
  <si>
    <r>
      <t xml:space="preserve">If any publicly traded bond is registered in </t>
    </r>
    <r>
      <rPr>
        <b/>
        <sz val="11"/>
        <color indexed="8"/>
        <rFont val="Calibri"/>
        <family val="2"/>
      </rPr>
      <t>joint tenancy with right of survivorship</t>
    </r>
    <r>
      <rPr>
        <sz val="11"/>
        <color theme="1"/>
        <rFont val="Calibri"/>
        <family val="2"/>
        <scheme val="minor"/>
      </rPr>
      <t>, complete the following for each surviving joint tenant:</t>
    </r>
  </si>
  <si>
    <t>9.97</t>
  </si>
  <si>
    <t>9.96</t>
  </si>
  <si>
    <t>Extended value (Item 9.77 divided by 100 times Item 9.94)</t>
  </si>
  <si>
    <t>9.95</t>
  </si>
  <si>
    <t>9.94</t>
  </si>
  <si>
    <t>9.93</t>
  </si>
  <si>
    <t>9.92</t>
  </si>
  <si>
    <t>Total accrued interest on date of death (include matured but unredeemed coupons)</t>
  </si>
  <si>
    <t>9.91</t>
  </si>
  <si>
    <t>Interest payment dates</t>
  </si>
  <si>
    <t>9.90</t>
  </si>
  <si>
    <t>Extended value (Item 9.77 divided by 100 times Item 9.88)</t>
  </si>
  <si>
    <t>9.89</t>
  </si>
  <si>
    <t>9.88</t>
  </si>
  <si>
    <t>9.87</t>
  </si>
  <si>
    <t>9.86</t>
  </si>
  <si>
    <t>9.85</t>
  </si>
  <si>
    <t>9.84</t>
  </si>
  <si>
    <t>9.83</t>
  </si>
  <si>
    <t>9.82</t>
  </si>
  <si>
    <t>9.81</t>
  </si>
  <si>
    <t>Registered owner(s) if not held by broker</t>
  </si>
  <si>
    <t>9.80</t>
  </si>
  <si>
    <t xml:space="preserve">Negotiability:  </t>
  </si>
  <si>
    <t>9.79</t>
  </si>
  <si>
    <t>Bond numbers</t>
  </si>
  <si>
    <t>9.78</t>
  </si>
  <si>
    <t>Total face amount</t>
  </si>
  <si>
    <t>9.77</t>
  </si>
  <si>
    <t>9.76</t>
  </si>
  <si>
    <t>9.75</t>
  </si>
  <si>
    <t xml:space="preserve">Coupon bond? </t>
  </si>
  <si>
    <t>9.74</t>
  </si>
  <si>
    <t>9.73</t>
  </si>
  <si>
    <t>Kind of bond</t>
  </si>
  <si>
    <t>9.72</t>
  </si>
  <si>
    <t>Name of issuer</t>
  </si>
  <si>
    <t>9.71</t>
  </si>
  <si>
    <t>Do not reduce the indicated asset value by 1/2 when D's interest was a 1/2 community interest, but use the entire value of the publicly traded bond.</t>
  </si>
  <si>
    <t>If no, skip to Item 9.110. If yes, complete Items 9.71 through 9.109 for one publicly traded bond of one government issuer or one company and add another column for each additional issue.</t>
  </si>
  <si>
    <t xml:space="preserve">Did D own publicly traded bonds?  </t>
  </si>
  <si>
    <t>9.70</t>
  </si>
  <si>
    <t>Publicly Traded Bonds</t>
  </si>
  <si>
    <t>Enter description of publicly traded stocks (in format to be used on probate documents or estate tax return) and indicate value on the date of death and on the alternate valuation date</t>
  </si>
  <si>
    <t>9.69</t>
  </si>
  <si>
    <t>9.68</t>
  </si>
  <si>
    <t>9.67</t>
  </si>
  <si>
    <t>9.66</t>
  </si>
  <si>
    <t>9.65</t>
  </si>
  <si>
    <t>9.64</t>
  </si>
  <si>
    <t>Was any of this stock collateral for any loan owed or guaranteed by D?</t>
  </si>
  <si>
    <t>9.63</t>
  </si>
  <si>
    <t>Were these shares specifically bequeathed?</t>
  </si>
  <si>
    <t>9.62</t>
  </si>
  <si>
    <t>9.61</t>
  </si>
  <si>
    <t>9.60</t>
  </si>
  <si>
    <t>9.59</t>
  </si>
  <si>
    <t>9.58</t>
  </si>
  <si>
    <t>9.57</t>
  </si>
  <si>
    <t>9.56</t>
  </si>
  <si>
    <t>If no, skip to Item 9.62. If yes, complete Items 9.56 through 9.61.</t>
  </si>
  <si>
    <t>Is registration of publicly traded stocks to be changed?</t>
  </si>
  <si>
    <t>9.55</t>
  </si>
  <si>
    <r>
      <rPr>
        <i/>
        <sz val="11"/>
        <color indexed="8"/>
        <rFont val="Calibri"/>
        <family val="2"/>
      </rPr>
      <t>Note:</t>
    </r>
    <r>
      <rPr>
        <sz val="11"/>
        <color theme="1"/>
        <rFont val="Calibri"/>
        <family val="2"/>
        <scheme val="minor"/>
      </rPr>
      <t xml:space="preserve"> If these publicly traded stocks were the community property of D and D's spouse or they were the sole joint tenants, these publicly traded stocks should be reported in Part I of Schedule E of D's estate tax return. All other jointly held publicly traded stocks should be reported in Part II of Schedule E of D's estate tax return.</t>
    </r>
  </si>
  <si>
    <r>
      <t xml:space="preserve">If any publicly traded stock is registered in </t>
    </r>
    <r>
      <rPr>
        <b/>
        <sz val="11"/>
        <color indexed="8"/>
        <rFont val="Calibri"/>
        <family val="2"/>
      </rPr>
      <t>joint tenancy with right of survivorship</t>
    </r>
    <r>
      <rPr>
        <sz val="11"/>
        <color theme="1"/>
        <rFont val="Calibri"/>
        <family val="2"/>
        <scheme val="minor"/>
      </rPr>
      <t>, complete the following for each surviving joint tenant:</t>
    </r>
  </si>
  <si>
    <t>9.54</t>
  </si>
  <si>
    <t>Program should be:</t>
  </si>
  <si>
    <t>Total number of shares held by custodian on date of D's death</t>
  </si>
  <si>
    <t>Name of custodian of plan</t>
  </si>
  <si>
    <r>
      <t xml:space="preserve">Did D own any of this stock through a </t>
    </r>
    <r>
      <rPr>
        <b/>
        <sz val="11"/>
        <color indexed="8"/>
        <rFont val="Calibri"/>
        <family val="2"/>
      </rPr>
      <t>dividend reinvestment program</t>
    </r>
    <r>
      <rPr>
        <sz val="11"/>
        <color theme="1"/>
        <rFont val="Calibri"/>
        <family val="2"/>
        <scheme val="minor"/>
      </rPr>
      <t>?</t>
    </r>
  </si>
  <si>
    <t>9.53</t>
  </si>
  <si>
    <t>9.52A</t>
  </si>
  <si>
    <t>Amount of discount (Item 9.37 or Item 9.48 times Item 9.51)</t>
  </si>
  <si>
    <t>9.52</t>
  </si>
  <si>
    <t>If Item 9.50 is yes, what is the percentage discount to be used?</t>
  </si>
  <si>
    <t>9.51</t>
  </si>
  <si>
    <t xml:space="preserve">If Item 9.49 is yes, should the value be discounted? </t>
  </si>
  <si>
    <t>9.50</t>
  </si>
  <si>
    <t>Was this restricted or "letter" stock?</t>
  </si>
  <si>
    <t>9.49</t>
  </si>
  <si>
    <t>Extended value (Item 9.26 times Item 9.47)</t>
  </si>
  <si>
    <t>9.48</t>
  </si>
  <si>
    <t>9.47</t>
  </si>
  <si>
    <t>9.46</t>
  </si>
  <si>
    <t>9.45</t>
  </si>
  <si>
    <t>Extended value (Item 9.26 times Item 9.40)</t>
  </si>
  <si>
    <t>9.44</t>
  </si>
  <si>
    <t>Date payable</t>
  </si>
  <si>
    <t>9.43</t>
  </si>
  <si>
    <t>Record date</t>
  </si>
  <si>
    <t>9.42</t>
  </si>
  <si>
    <t>Date declared</t>
  </si>
  <si>
    <t>9.41</t>
  </si>
  <si>
    <t>9.40</t>
  </si>
  <si>
    <t>Extended value (Item 9.26 times Item 9.38)</t>
  </si>
  <si>
    <t>9.39</t>
  </si>
  <si>
    <t>"Ex-dividend" amount per share</t>
  </si>
  <si>
    <t>9.38</t>
  </si>
  <si>
    <t xml:space="preserve">Dividends: </t>
  </si>
  <si>
    <t>Extended value (Item 9.26 times Item 9.36)</t>
  </si>
  <si>
    <t>9.37</t>
  </si>
  <si>
    <t>9.36</t>
  </si>
  <si>
    <t>9.35</t>
  </si>
  <si>
    <t>9.34</t>
  </si>
  <si>
    <t>9.33</t>
  </si>
  <si>
    <t>9.32</t>
  </si>
  <si>
    <t>9.31</t>
  </si>
  <si>
    <t>9.30</t>
  </si>
  <si>
    <t>9.29</t>
  </si>
  <si>
    <t>Registration of shares if not held by broker</t>
  </si>
  <si>
    <t>9.28</t>
  </si>
  <si>
    <t>9.27</t>
  </si>
  <si>
    <t>Total shares owned by D</t>
  </si>
  <si>
    <t>9.26</t>
  </si>
  <si>
    <t>9.25</t>
  </si>
  <si>
    <t>9.24</t>
  </si>
  <si>
    <t>Par value, series, etc.</t>
  </si>
  <si>
    <t>9.23</t>
  </si>
  <si>
    <t>9.22</t>
  </si>
  <si>
    <t>9.21</t>
  </si>
  <si>
    <t>Do not reduce the indicated asset value by 1/2 when D's interest was a 1/2 community interest, but use the entire value of the publicly traded stocks.</t>
  </si>
  <si>
    <t>If no, skip to Item 9.70. If yes, complete Items 9.21 through 9.69 for one issue of one company and add another column for each additional issue or company.</t>
  </si>
  <si>
    <t xml:space="preserve">Did D own publicly traded stocks other than options, warrants, commodity futures, or mutual funds? </t>
  </si>
  <si>
    <t>9.20</t>
  </si>
  <si>
    <t>Publicly Traded Stocks</t>
  </si>
  <si>
    <t>9.19</t>
  </si>
  <si>
    <t>9.18</t>
  </si>
  <si>
    <t>9.17</t>
  </si>
  <si>
    <r>
      <t xml:space="preserve">Enter description of this account (in format to be used on probate documents or estate tax return) and indicate its value on the date of death and on the alternate valuation date. </t>
    </r>
    <r>
      <rPr>
        <i/>
        <sz val="11"/>
        <color indexed="8"/>
        <rFont val="Calibri"/>
        <family val="2"/>
      </rPr>
      <t>Note:</t>
    </r>
    <r>
      <rPr>
        <sz val="11"/>
        <color theme="1"/>
        <rFont val="Calibri"/>
        <family val="2"/>
        <scheme val="minor"/>
      </rPr>
      <t xml:space="preserve"> Do not repeat this total if listing individual securities and funds held in this account.</t>
    </r>
  </si>
  <si>
    <t>9.16</t>
  </si>
  <si>
    <r>
      <rPr>
        <i/>
        <sz val="11"/>
        <color indexed="8"/>
        <rFont val="Calibri"/>
        <family val="2"/>
      </rPr>
      <t>Note:</t>
    </r>
    <r>
      <rPr>
        <sz val="11"/>
        <color theme="1"/>
        <rFont val="Calibri"/>
        <family val="2"/>
        <scheme val="minor"/>
      </rPr>
      <t xml:space="preserve"> If this account was the community property of D and D's spouse or they were the sole joint tenants, this account should be reported in Part I of Schedule E of D's estate tax return. All other jointly held brokerage accounts should be reported in Part II of Schedule E of D's estate tax return.</t>
    </r>
  </si>
  <si>
    <r>
      <t xml:space="preserve">If any brokerage account is registered in </t>
    </r>
    <r>
      <rPr>
        <b/>
        <sz val="11"/>
        <color indexed="8"/>
        <rFont val="Calibri"/>
        <family val="2"/>
      </rPr>
      <t>joint tenancy with right of survivorship</t>
    </r>
    <r>
      <rPr>
        <sz val="11"/>
        <color theme="1"/>
        <rFont val="Calibri"/>
        <family val="2"/>
        <scheme val="minor"/>
      </rPr>
      <t>, complete the following for each surviving joint tenant:</t>
    </r>
  </si>
  <si>
    <t>9.15</t>
  </si>
  <si>
    <t>If yes, give details and complete Items 26.37 through 26.39.</t>
  </si>
  <si>
    <t xml:space="preserve">Is any security issued by a corporation incorporated in a foreign country?  </t>
  </si>
  <si>
    <t>9.14</t>
  </si>
  <si>
    <t>If yes, give details and complete Items 26.37 through 26.41.</t>
  </si>
  <si>
    <t xml:space="preserve">Is any bond the obligation of a foreign government?  </t>
  </si>
  <si>
    <t>9.13</t>
  </si>
  <si>
    <t xml:space="preserve">Did D have open or unexecuted orders? </t>
  </si>
  <si>
    <t>9.12</t>
  </si>
  <si>
    <t>If yes, also complete Section 21.0.</t>
  </si>
  <si>
    <t xml:space="preserve">Did D owe broker funds or securities (debit balance in account)?  </t>
  </si>
  <si>
    <t>9.11</t>
  </si>
  <si>
    <t>If yes, also complete Section 11.0 to report cash held in account.</t>
  </si>
  <si>
    <t xml:space="preserve">Did broker hold D's funds or securities (credit balance in account)?  </t>
  </si>
  <si>
    <t>9.10</t>
  </si>
  <si>
    <t>Type of account</t>
  </si>
  <si>
    <t>9.09</t>
  </si>
  <si>
    <t>9.08</t>
  </si>
  <si>
    <t>9.07B</t>
  </si>
  <si>
    <t>9.07A</t>
  </si>
  <si>
    <t>9.07</t>
  </si>
  <si>
    <t>9.06</t>
  </si>
  <si>
    <t>9.05</t>
  </si>
  <si>
    <t>9.04</t>
  </si>
  <si>
    <t>Name of broker</t>
  </si>
  <si>
    <t>9.03</t>
  </si>
  <si>
    <t>If no, skip to Item 9.13. If yes, complete Items 9.03 through 9.12 and add another column for each additional broker.</t>
  </si>
  <si>
    <r>
      <t xml:space="preserve">Did D have a </t>
    </r>
    <r>
      <rPr>
        <b/>
        <sz val="11"/>
        <color indexed="8"/>
        <rFont val="Calibri"/>
        <family val="2"/>
      </rPr>
      <t>brokerage account</t>
    </r>
    <r>
      <rPr>
        <sz val="11"/>
        <color theme="1"/>
        <rFont val="Calibri"/>
        <family val="2"/>
        <scheme val="minor"/>
      </rPr>
      <t xml:space="preserve"> or a stockbroker? </t>
    </r>
  </si>
  <si>
    <t>9.02</t>
  </si>
  <si>
    <r>
      <rPr>
        <i/>
        <sz val="11"/>
        <color indexed="8"/>
        <rFont val="Calibri"/>
        <family val="2"/>
      </rPr>
      <t>Note:</t>
    </r>
    <r>
      <rPr>
        <sz val="11"/>
        <color theme="1"/>
        <rFont val="Calibri"/>
        <family val="2"/>
        <scheme val="minor"/>
      </rPr>
      <t xml:space="preserve"> For stock in an inactive or closely held business, use Section 10.0. If no, skip the rest of this Section 9.0.</t>
    </r>
  </si>
  <si>
    <t>9.01</t>
  </si>
  <si>
    <t>9.0 MARKETABLE SECURITIES</t>
  </si>
  <si>
    <t>Enter description of bond (in format to be used on probate documents or estate tax return) and indicate value on the date of death and on the alternate valuation date</t>
  </si>
  <si>
    <t>10.160</t>
  </si>
  <si>
    <t>10.159</t>
  </si>
  <si>
    <t>Were any of these bonds collateral for any debt owed or guaranteed by D?</t>
  </si>
  <si>
    <t>10.158</t>
  </si>
  <si>
    <t>10.157</t>
  </si>
  <si>
    <t>10.156</t>
  </si>
  <si>
    <t>10.155</t>
  </si>
  <si>
    <t>10.154</t>
  </si>
  <si>
    <t>10.153</t>
  </si>
  <si>
    <t>10.152</t>
  </si>
  <si>
    <t>10.151</t>
  </si>
  <si>
    <t>If yes, complete Items 10.151 through 10.156. If no, skip to Item 10.157.</t>
  </si>
  <si>
    <t>Is registration of bonds to be changed?</t>
  </si>
  <si>
    <t>10.150</t>
  </si>
  <si>
    <t>10.149</t>
  </si>
  <si>
    <t>10.148</t>
  </si>
  <si>
    <t>10.147</t>
  </si>
  <si>
    <t>10.146</t>
  </si>
  <si>
    <t>10.145</t>
  </si>
  <si>
    <t>10.144</t>
  </si>
  <si>
    <t>10.143</t>
  </si>
  <si>
    <t>10.142</t>
  </si>
  <si>
    <t>10.141</t>
  </si>
  <si>
    <r>
      <rPr>
        <i/>
        <sz val="11"/>
        <color indexed="8"/>
        <rFont val="Calibri"/>
        <family val="2"/>
      </rPr>
      <t>Note:</t>
    </r>
    <r>
      <rPr>
        <sz val="11"/>
        <color theme="1"/>
        <rFont val="Calibri"/>
        <family val="2"/>
        <scheme val="minor"/>
      </rPr>
      <t xml:space="preserve"> If these closely held bonds were the community property of D and D's spouse or they were the sole joint tenants, these closely held bonds should be reported in Part I of Schedule E of D's estate tax return. All other jointly held closely held bonds should be reported in Part II of Schedule E of D's estate tax return. </t>
    </r>
  </si>
  <si>
    <r>
      <t>If any bond of a closely held corporation is registered in</t>
    </r>
    <r>
      <rPr>
        <b/>
        <sz val="11"/>
        <color indexed="8"/>
        <rFont val="Calibri"/>
        <family val="2"/>
      </rPr>
      <t xml:space="preserve"> joint tenancy with right of survivorship</t>
    </r>
    <r>
      <rPr>
        <sz val="11"/>
        <color theme="1"/>
        <rFont val="Calibri"/>
        <family val="2"/>
        <scheme val="minor"/>
      </rPr>
      <t xml:space="preserve">, complete the following for each surviving joint tenant: </t>
    </r>
  </si>
  <si>
    <t>10.140</t>
  </si>
  <si>
    <t>10.139B</t>
  </si>
  <si>
    <t>10.139A</t>
  </si>
  <si>
    <t>10.139</t>
  </si>
  <si>
    <t>10.138</t>
  </si>
  <si>
    <t>10.137</t>
  </si>
  <si>
    <t>10.136</t>
  </si>
  <si>
    <t>If yes, skip to Item 10.140. If no, complete Items 10.136 through 10.139B.</t>
  </si>
  <si>
    <t>Does corporation act as transfer agent for its bonds?</t>
  </si>
  <si>
    <t>10.135</t>
  </si>
  <si>
    <t>10.134</t>
  </si>
  <si>
    <t>10.133</t>
  </si>
  <si>
    <t>10.132</t>
  </si>
  <si>
    <t>10.131</t>
  </si>
  <si>
    <t>Discounted value on alternate valuation date</t>
  </si>
  <si>
    <t>10.130</t>
  </si>
  <si>
    <t>Prime rate on alternate valuation date</t>
  </si>
  <si>
    <t>10.129</t>
  </si>
  <si>
    <t>Discounted value on date of death</t>
  </si>
  <si>
    <t>10.128</t>
  </si>
  <si>
    <t>Prime rate on date of death</t>
  </si>
  <si>
    <t>10.127</t>
  </si>
  <si>
    <t>If no, skip to Item 10.135. If yes, complete Items 10.127 through 10.130.</t>
  </si>
  <si>
    <t xml:space="preserve">Should face value of bond be discounted? </t>
  </si>
  <si>
    <t>10.126</t>
  </si>
  <si>
    <t>Extended value (Item 10.114 divided by 100 times Item 10.124)</t>
  </si>
  <si>
    <t>10.125</t>
  </si>
  <si>
    <t>Alternate value</t>
  </si>
  <si>
    <t>10.124</t>
  </si>
  <si>
    <t>Total accrued interest at date of death</t>
  </si>
  <si>
    <t>10.123</t>
  </si>
  <si>
    <t>10.122</t>
  </si>
  <si>
    <t>Extended value (Item 10.114 divided by 100 times Item 10.120)</t>
  </si>
  <si>
    <t>10.121</t>
  </si>
  <si>
    <t>Value at death</t>
  </si>
  <si>
    <t>10.120</t>
  </si>
  <si>
    <t>10.119</t>
  </si>
  <si>
    <t>10.118</t>
  </si>
  <si>
    <t>Registered owner(s)</t>
  </si>
  <si>
    <t>10.117</t>
  </si>
  <si>
    <t xml:space="preserve">Bearer </t>
  </si>
  <si>
    <t>Registered</t>
  </si>
  <si>
    <t>10.116</t>
  </si>
  <si>
    <t>10.115</t>
  </si>
  <si>
    <t>10.114</t>
  </si>
  <si>
    <t>10.113</t>
  </si>
  <si>
    <t>10.112</t>
  </si>
  <si>
    <t>Do not reduce the indicated asset value by 1/2 when D's interest was a 1/2 community interest, but use the entire value of this security.</t>
  </si>
  <si>
    <t>If no, skip the rest of this Section 10.0. If yes, complete all remaining items.</t>
  </si>
  <si>
    <r>
      <t xml:space="preserve">Did D own any </t>
    </r>
    <r>
      <rPr>
        <b/>
        <sz val="11"/>
        <color indexed="8"/>
        <rFont val="Calibri"/>
        <family val="2"/>
      </rPr>
      <t>bonds</t>
    </r>
    <r>
      <rPr>
        <sz val="11"/>
        <color theme="1"/>
        <rFont val="Calibri"/>
        <family val="2"/>
        <scheme val="minor"/>
      </rPr>
      <t xml:space="preserve"> or </t>
    </r>
    <r>
      <rPr>
        <b/>
        <sz val="11"/>
        <color indexed="8"/>
        <rFont val="Calibri"/>
        <family val="2"/>
      </rPr>
      <t>debentures</t>
    </r>
    <r>
      <rPr>
        <sz val="11"/>
        <color theme="1"/>
        <rFont val="Calibri"/>
        <family val="2"/>
        <scheme val="minor"/>
      </rPr>
      <t xml:space="preserve"> in this corporation?</t>
    </r>
  </si>
  <si>
    <t>10.111</t>
  </si>
  <si>
    <t>Enter description of stock (in format to be used on probate documents or estate tax return) and indicate value on the date of death and on the alternate valuation date</t>
  </si>
  <si>
    <t>10.110</t>
  </si>
  <si>
    <t>D's income tax basis in each classification of stock</t>
  </si>
  <si>
    <t>10.109</t>
  </si>
  <si>
    <t xml:space="preserve">Was this stock collateral for any loan owed or guaranteed by D? </t>
  </si>
  <si>
    <t>10.108</t>
  </si>
  <si>
    <t xml:space="preserve">Was this stock specifically bequeathed? </t>
  </si>
  <si>
    <t>10.107</t>
  </si>
  <si>
    <t>10.106</t>
  </si>
  <si>
    <t>10.105</t>
  </si>
  <si>
    <t>10.104</t>
  </si>
  <si>
    <t>10.103</t>
  </si>
  <si>
    <t>10.102</t>
  </si>
  <si>
    <t>10.101</t>
  </si>
  <si>
    <t>If no, skip to Item 10.107. If yes, complete Items 10.101 through 10.106.</t>
  </si>
  <si>
    <t xml:space="preserve">Is registration of stock to be changed? </t>
  </si>
  <si>
    <t>10.100</t>
  </si>
  <si>
    <t>10.99</t>
  </si>
  <si>
    <t>10.98</t>
  </si>
  <si>
    <t>10.97</t>
  </si>
  <si>
    <t>10.96</t>
  </si>
  <si>
    <t>10.95</t>
  </si>
  <si>
    <t>10.94</t>
  </si>
  <si>
    <t>10.93</t>
  </si>
  <si>
    <t>10.92</t>
  </si>
  <si>
    <t>10.91</t>
  </si>
  <si>
    <r>
      <rPr>
        <i/>
        <sz val="11"/>
        <color indexed="8"/>
        <rFont val="Calibri"/>
        <family val="2"/>
      </rPr>
      <t>Note:</t>
    </r>
    <r>
      <rPr>
        <sz val="11"/>
        <color theme="1"/>
        <rFont val="Calibri"/>
        <family val="2"/>
        <scheme val="minor"/>
      </rPr>
      <t xml:space="preserve"> If these closely held stocks were the community property of D and D's spouse or they were the sole joint tenants, these closely held stocks should be reported in Part I of Schedule E of D's estate tax return. All other jointly held closely held stocks should be reported in Part II of Schedule E of D's estate tax return.</t>
    </r>
  </si>
  <si>
    <r>
      <t xml:space="preserve">If any closely held stock is registered in </t>
    </r>
    <r>
      <rPr>
        <b/>
        <sz val="11"/>
        <color indexed="8"/>
        <rFont val="Calibri"/>
        <family val="2"/>
      </rPr>
      <t>joint tenancy with right of survivorship</t>
    </r>
    <r>
      <rPr>
        <sz val="11"/>
        <color theme="1"/>
        <rFont val="Calibri"/>
        <family val="2"/>
        <scheme val="minor"/>
      </rPr>
      <t>, complete the following for each surviving joint tenant:</t>
    </r>
  </si>
  <si>
    <t>10.90</t>
  </si>
  <si>
    <t>10.89</t>
  </si>
  <si>
    <t>10.88</t>
  </si>
  <si>
    <t>10.87</t>
  </si>
  <si>
    <t>10.86</t>
  </si>
  <si>
    <t>10.85</t>
  </si>
  <si>
    <t>10.84</t>
  </si>
  <si>
    <t>10.83</t>
  </si>
  <si>
    <r>
      <rPr>
        <i/>
        <sz val="11"/>
        <color indexed="8"/>
        <rFont val="Calibri"/>
        <family val="2"/>
      </rPr>
      <t>Note:</t>
    </r>
    <r>
      <rPr>
        <sz val="11"/>
        <color theme="1"/>
        <rFont val="Calibri"/>
        <family val="2"/>
        <scheme val="minor"/>
      </rPr>
      <t xml:space="preserve"> Any "previously taxed income" remaining in the corporation at D's death will lose the right to nondividend treatment.</t>
    </r>
  </si>
  <si>
    <t>Amount of loss attributed to D's interest for the period before D's death prorated on a daily basis</t>
  </si>
  <si>
    <t>10.82</t>
  </si>
  <si>
    <t xml:space="preserve">Terminated </t>
  </si>
  <si>
    <t xml:space="preserve">Continued </t>
  </si>
  <si>
    <t>Subchapter S election should be:</t>
  </si>
  <si>
    <t>10.81</t>
  </si>
  <si>
    <t>If yes, is there an agreement between the stockholders for the election to be continued?</t>
  </si>
  <si>
    <r>
      <t xml:space="preserve">Was there a </t>
    </r>
    <r>
      <rPr>
        <b/>
        <sz val="11"/>
        <color indexed="8"/>
        <rFont val="Calibri"/>
        <family val="2"/>
      </rPr>
      <t>Subchapter S election</t>
    </r>
    <r>
      <rPr>
        <sz val="11"/>
        <color theme="1"/>
        <rFont val="Calibri"/>
        <family val="2"/>
        <scheme val="minor"/>
      </rPr>
      <t xml:space="preserve"> in effect for the corporation at the date of D's death?</t>
    </r>
  </si>
  <si>
    <t>10.80</t>
  </si>
  <si>
    <t>10.79B</t>
  </si>
  <si>
    <t>10.79A</t>
  </si>
  <si>
    <t>10.79</t>
  </si>
  <si>
    <t>10.78</t>
  </si>
  <si>
    <t>10.77</t>
  </si>
  <si>
    <t>10.76</t>
  </si>
  <si>
    <t>If no, complete Items 10.76 through 10.79B. If yes, skip to Item 10.80.</t>
  </si>
  <si>
    <t>Does corporation act as transfer agent for its stock?</t>
  </si>
  <si>
    <t>10.75</t>
  </si>
  <si>
    <t>10.74</t>
  </si>
  <si>
    <t>10.73</t>
  </si>
  <si>
    <t>10.72</t>
  </si>
  <si>
    <t>10.71</t>
  </si>
  <si>
    <t>10.70</t>
  </si>
  <si>
    <t>10.69</t>
  </si>
  <si>
    <t>10.68</t>
  </si>
  <si>
    <t>If retained, who will run the business?</t>
  </si>
  <si>
    <t>10.67</t>
  </si>
  <si>
    <t>Does family or estate wish to retain ownership if possible?</t>
  </si>
  <si>
    <t>10.66</t>
  </si>
  <si>
    <t>Did D's spouse materially participate in the operation of this business?</t>
  </si>
  <si>
    <t>10.65</t>
  </si>
  <si>
    <t>10.64</t>
  </si>
  <si>
    <t>10.63</t>
  </si>
  <si>
    <t>10.62</t>
  </si>
  <si>
    <t>10.61</t>
  </si>
  <si>
    <t>10.60</t>
  </si>
  <si>
    <t>Does stock qualify for installment payment of all or part of D's federal estate taxes?</t>
  </si>
  <si>
    <t>10.59</t>
  </si>
  <si>
    <t>Does stock qualify for IRC Section 303 redemption?</t>
  </si>
  <si>
    <t>10.58</t>
  </si>
  <si>
    <t>Is value of D's interest in all of this stock more than 65 percent of value of D's federal adjusted gross estate?</t>
  </si>
  <si>
    <t>10.57</t>
  </si>
  <si>
    <t>Is value of D's interest in all of this stock more than 50 percent of value of D's federal taxable estate?</t>
  </si>
  <si>
    <t>10.56</t>
  </si>
  <si>
    <t>Is value of D's interest in all of this stock more than 35 percent of value of D's federal adjusted gross estate?</t>
  </si>
  <si>
    <t>10.55</t>
  </si>
  <si>
    <t>10.54</t>
  </si>
  <si>
    <t>10.53</t>
  </si>
  <si>
    <t>Nonvoting common stock (Item 10.27 times Item 10.48)</t>
  </si>
  <si>
    <t>10.52</t>
  </si>
  <si>
    <t>Voting common stock (Item 10.26 times Item 10.47)</t>
  </si>
  <si>
    <t>10.51</t>
  </si>
  <si>
    <t>Nonvoting preferred stock (Item 10.25 times Item 10.46)</t>
  </si>
  <si>
    <t>10.50</t>
  </si>
  <si>
    <t>Voting preferred stock (Item 10.24 times Item 10.45)</t>
  </si>
  <si>
    <t>10.49</t>
  </si>
  <si>
    <t>Extended values where not set forth in agreement</t>
  </si>
  <si>
    <t>Nonvoting common stock</t>
  </si>
  <si>
    <t>10.48</t>
  </si>
  <si>
    <t>Voting common stock</t>
  </si>
  <si>
    <t>10.47</t>
  </si>
  <si>
    <t>Nonvoting preferred stock</t>
  </si>
  <si>
    <t>10.46</t>
  </si>
  <si>
    <t>Voting preferred stock</t>
  </si>
  <si>
    <t>10.45</t>
  </si>
  <si>
    <r>
      <t xml:space="preserve">If </t>
    </r>
    <r>
      <rPr>
        <b/>
        <sz val="11"/>
        <color indexed="8"/>
        <rFont val="Calibri"/>
        <family val="2"/>
      </rPr>
      <t>no binding price</t>
    </r>
    <r>
      <rPr>
        <sz val="11"/>
        <color theme="1"/>
        <rFont val="Calibri"/>
        <family val="2"/>
        <scheme val="minor"/>
      </rPr>
      <t xml:space="preserve"> has been </t>
    </r>
    <r>
      <rPr>
        <b/>
        <sz val="11"/>
        <color indexed="8"/>
        <rFont val="Calibri"/>
        <family val="2"/>
      </rPr>
      <t>set by agreement</t>
    </r>
    <r>
      <rPr>
        <sz val="11"/>
        <color theme="1"/>
        <rFont val="Calibri"/>
        <family val="2"/>
        <scheme val="minor"/>
      </rPr>
      <t>, give value per share for D's—</t>
    </r>
  </si>
  <si>
    <t>10.44</t>
  </si>
  <si>
    <t>D's nonvoting common</t>
  </si>
  <si>
    <t>D's voting common</t>
  </si>
  <si>
    <t>D's nonvoting preferred</t>
  </si>
  <si>
    <t>D's voting preferred</t>
  </si>
  <si>
    <t>Registration of shares</t>
  </si>
  <si>
    <t>10.43</t>
  </si>
  <si>
    <t>10.42</t>
  </si>
  <si>
    <t>Nonvoting common stock (Item 10.27 times Item 10.37)</t>
  </si>
  <si>
    <t>10.41</t>
  </si>
  <si>
    <t>Voting common stock (Item 10.26 times Item 10.36)</t>
  </si>
  <si>
    <t>10.40</t>
  </si>
  <si>
    <t>Nonvoting preferred stock (Item 10.25 times Item 10.35)</t>
  </si>
  <si>
    <t>10.39</t>
  </si>
  <si>
    <t>Voting preferred stock (Item 10.24 times Item 10.34)</t>
  </si>
  <si>
    <t>10.38</t>
  </si>
  <si>
    <t>Extended values as set forth in agreement</t>
  </si>
  <si>
    <t>10.37</t>
  </si>
  <si>
    <t>10.36</t>
  </si>
  <si>
    <t>10.35</t>
  </si>
  <si>
    <t>10.34</t>
  </si>
  <si>
    <r>
      <rPr>
        <b/>
        <sz val="11"/>
        <color indexed="8"/>
        <rFont val="Calibri"/>
        <family val="2"/>
      </rPr>
      <t>Purchase price set forth in agreement</t>
    </r>
    <r>
      <rPr>
        <sz val="11"/>
        <color theme="1"/>
        <rFont val="Calibri"/>
        <family val="2"/>
        <scheme val="minor"/>
      </rPr>
      <t xml:space="preserve"> for each share </t>
    </r>
  </si>
  <si>
    <t>Is D's death an event forcing an offer to sell?</t>
  </si>
  <si>
    <t>10.33D</t>
  </si>
  <si>
    <t>Is agreed price binding on D's estate?</t>
  </si>
  <si>
    <t>10.33C</t>
  </si>
  <si>
    <t>Purchase price under that agreement</t>
  </si>
  <si>
    <t>10.33B</t>
  </si>
  <si>
    <t>Parties to agreement and relationship to D</t>
  </si>
  <si>
    <t>10.33A</t>
  </si>
  <si>
    <t>Was the agreement entered into or substantially modified on or after October 8, 1990?</t>
  </si>
  <si>
    <t>10.33</t>
  </si>
  <si>
    <t>If no, skip to Item 10.43. If yes, complete Items 10.33 through 10.41.</t>
  </si>
  <si>
    <t>Is any of D's stock subject to a "buy-sell" or redemption agreement?</t>
  </si>
  <si>
    <t>10.32</t>
  </si>
  <si>
    <t>Stock Purchase Agreement</t>
  </si>
  <si>
    <t>Did D own or did D within three years of D's death have the right (either alone or with any other person) to vote 20 percent or more of the total combined voting power of all classes of stock?</t>
  </si>
  <si>
    <t>10.31</t>
  </si>
  <si>
    <t xml:space="preserve">If any of the stock was D's separate property, was it ever held as community property by D and D's surviving spouse? </t>
  </si>
  <si>
    <t>10.30</t>
  </si>
  <si>
    <t>10.29</t>
  </si>
  <si>
    <t>Total number of stockholders including D</t>
  </si>
  <si>
    <t>10.28</t>
  </si>
  <si>
    <t>Number of D's nonvoting common shares</t>
  </si>
  <si>
    <t>10.27</t>
  </si>
  <si>
    <t>Number of D's voting common shares</t>
  </si>
  <si>
    <t>10.26</t>
  </si>
  <si>
    <t>Number of D's nonvoting preferred shares</t>
  </si>
  <si>
    <t>10.25</t>
  </si>
  <si>
    <t>Number of D's voting preferred shares</t>
  </si>
  <si>
    <t>10.24</t>
  </si>
  <si>
    <t>Total nonvoting common shares outstanding</t>
  </si>
  <si>
    <t>10.23</t>
  </si>
  <si>
    <t>Total voting common shares outstanding</t>
  </si>
  <si>
    <t>10.22</t>
  </si>
  <si>
    <t>Total nonvoting preferred shares outstanding</t>
  </si>
  <si>
    <t>10.21</t>
  </si>
  <si>
    <t>Total voting preferred shares outstanding</t>
  </si>
  <si>
    <t>10.20</t>
  </si>
  <si>
    <t>10.19</t>
  </si>
  <si>
    <t>10.18</t>
  </si>
  <si>
    <t>10.17</t>
  </si>
  <si>
    <t>10.16</t>
  </si>
  <si>
    <t xml:space="preserve">Other   </t>
  </si>
  <si>
    <t>Nonvoting common</t>
  </si>
  <si>
    <t xml:space="preserve">Voting common </t>
  </si>
  <si>
    <t>Nonvoting preferred</t>
  </si>
  <si>
    <t xml:space="preserve">Voting preferred </t>
  </si>
  <si>
    <t>Description of D's shares:</t>
  </si>
  <si>
    <t>10.15</t>
  </si>
  <si>
    <t>D's position</t>
  </si>
  <si>
    <t>10.14</t>
  </si>
  <si>
    <t>Address of principal business office if different from Items 10.03 and 10.04</t>
  </si>
  <si>
    <t>10.13</t>
  </si>
  <si>
    <t>Date of fiscal year end</t>
  </si>
  <si>
    <t>10.12</t>
  </si>
  <si>
    <t>Beginning date of fiscal year</t>
  </si>
  <si>
    <t>10.11</t>
  </si>
  <si>
    <t>State of incorporation</t>
  </si>
  <si>
    <t>10.10</t>
  </si>
  <si>
    <t>Date of incorporation</t>
  </si>
  <si>
    <t>10.09</t>
  </si>
  <si>
    <t>Taxpayer identification number</t>
  </si>
  <si>
    <t>10.08</t>
  </si>
  <si>
    <t>Nature of business</t>
  </si>
  <si>
    <t>10.07</t>
  </si>
  <si>
    <t>10.06B</t>
  </si>
  <si>
    <t>10.06A</t>
  </si>
  <si>
    <t>10.06</t>
  </si>
  <si>
    <t>10.05</t>
  </si>
  <si>
    <t>10.04</t>
  </si>
  <si>
    <t>10.03</t>
  </si>
  <si>
    <t>Name of corporation</t>
  </si>
  <si>
    <t>10.02</t>
  </si>
  <si>
    <t xml:space="preserve">Do not reduce the indicated asset value by 1/2 when D's interest was a 1/2 community interest, but use the entire value of this security. </t>
  </si>
  <si>
    <t>If no, skip the rest of this Section 10.0. If yes, complete this section for each closely held or inactive corporation and create a copy of this spreadsheet worksheet for each additional closely held or inactive corporation. If D owned only stock, complete Items 10.02 through 10.110. If D owned only bonds or debentures, skip to Item 10.111 and complete the remainder of this section.</t>
  </si>
  <si>
    <t>Did D own stock, bonds, or other securities in a closely held or inactive corporation?</t>
  </si>
  <si>
    <t>10.01</t>
  </si>
  <si>
    <t>10.0 CLOSELY HELD CORPORATIONS</t>
  </si>
  <si>
    <t>Enter description of account, certificate, or other item (in format to be used on probate documents or estate tax return) and indicate its value on the date of death and on the alternate valuation date</t>
  </si>
  <si>
    <t>11.50</t>
  </si>
  <si>
    <t>11.49</t>
  </si>
  <si>
    <t>Name or style of account</t>
  </si>
  <si>
    <t>11.48</t>
  </si>
  <si>
    <t>11.47</t>
  </si>
  <si>
    <t>Type</t>
  </si>
  <si>
    <t>11.46</t>
  </si>
  <si>
    <t>11.45</t>
  </si>
  <si>
    <t>11.44</t>
  </si>
  <si>
    <t>Name of eligible institution (financial institution)</t>
  </si>
  <si>
    <t>11.43</t>
  </si>
  <si>
    <t>Trust, Escrow, or IOLTA Accounts</t>
  </si>
  <si>
    <t>Was this account or certificate collateral for any debt owed or guaranteed by D?</t>
  </si>
  <si>
    <t>11.42</t>
  </si>
  <si>
    <t>Was this account or certificate specifically bequeathed?</t>
  </si>
  <si>
    <t>11.41</t>
  </si>
  <si>
    <r>
      <rPr>
        <i/>
        <sz val="11"/>
        <color indexed="8"/>
        <rFont val="Calibri"/>
        <family val="2"/>
      </rPr>
      <t>Note:</t>
    </r>
    <r>
      <rPr>
        <sz val="11"/>
        <color theme="1"/>
        <rFont val="Calibri"/>
        <family val="2"/>
        <scheme val="minor"/>
      </rPr>
      <t xml:space="preserve"> If this account or certificate was the community property of D and D's spouse or they were the sole joint tenants, this account or certificate should be reported in Part I of Schedule E of D's estate tax return. All other jointly held accounts and certificates should be reported in Part II of Schedule E of D's estate tax return. </t>
    </r>
  </si>
  <si>
    <r>
      <t xml:space="preserve">If this account or certificate is registered in </t>
    </r>
    <r>
      <rPr>
        <b/>
        <sz val="11"/>
        <color indexed="8"/>
        <rFont val="Calibri"/>
        <family val="2"/>
      </rPr>
      <t>joint tenancy with right of survivorship</t>
    </r>
    <r>
      <rPr>
        <sz val="11"/>
        <color theme="1"/>
        <rFont val="Calibri"/>
        <family val="2"/>
        <scheme val="minor"/>
      </rPr>
      <t xml:space="preserve">, complete the following for each surviving joint tenant: </t>
    </r>
  </si>
  <si>
    <t>11.40</t>
  </si>
  <si>
    <t>11.39</t>
  </si>
  <si>
    <t>11.38</t>
  </si>
  <si>
    <t xml:space="preserve">Did D have preauthorized deposits (e.g., for salary, Social Security benefits, interest from certificates of deposit) or withdrawals (e.g., for automatic bill paying) that were automatically made to D's checking or savings account?  </t>
  </si>
  <si>
    <t>11.37</t>
  </si>
  <si>
    <t>11.36</t>
  </si>
  <si>
    <t>11.35</t>
  </si>
  <si>
    <t>Maturity date, if CD</t>
  </si>
  <si>
    <t>11.34</t>
  </si>
  <si>
    <t>Accrued interest available to D on date of death</t>
  </si>
  <si>
    <t>11.33</t>
  </si>
  <si>
    <t>11.32</t>
  </si>
  <si>
    <t>Date to which interest was paid before D's date of death</t>
  </si>
  <si>
    <t>11.31</t>
  </si>
  <si>
    <t>Date of issue, if CD</t>
  </si>
  <si>
    <t>11.30</t>
  </si>
  <si>
    <t>Net balance (Item 11.27 minus Item 11.28)</t>
  </si>
  <si>
    <t>11.29</t>
  </si>
  <si>
    <t>Total outstanding checks</t>
  </si>
  <si>
    <t>11.28</t>
  </si>
  <si>
    <t>Principal balance or face amount at date of death</t>
  </si>
  <si>
    <t>11.27</t>
  </si>
  <si>
    <t>Name or style of account or certificate</t>
  </si>
  <si>
    <t>11.26</t>
  </si>
  <si>
    <t>Account or certificate number</t>
  </si>
  <si>
    <t>11.25</t>
  </si>
  <si>
    <t xml:space="preserve">Certificate of deposit </t>
  </si>
  <si>
    <t xml:space="preserve">Savings </t>
  </si>
  <si>
    <t>Checking</t>
  </si>
  <si>
    <t>11.24</t>
  </si>
  <si>
    <t>11.23C</t>
  </si>
  <si>
    <t>11.23B</t>
  </si>
  <si>
    <t>11.23A</t>
  </si>
  <si>
    <t>11.23</t>
  </si>
  <si>
    <t>11.22</t>
  </si>
  <si>
    <t>11.21</t>
  </si>
  <si>
    <t>Name of bank or other institution</t>
  </si>
  <si>
    <t>11.20</t>
  </si>
  <si>
    <t>Accounts and Certificates of Deposit</t>
  </si>
  <si>
    <t>11.19</t>
  </si>
  <si>
    <t>11.18</t>
  </si>
  <si>
    <t>11.17</t>
  </si>
  <si>
    <t>11.16</t>
  </si>
  <si>
    <t>11.15</t>
  </si>
  <si>
    <t>Name of officer</t>
  </si>
  <si>
    <t>11.14</t>
  </si>
  <si>
    <t>Signatories for account</t>
  </si>
  <si>
    <t>11.13</t>
  </si>
  <si>
    <t>11.12</t>
  </si>
  <si>
    <t>11.11</t>
  </si>
  <si>
    <t>11.10</t>
  </si>
  <si>
    <t>11.09</t>
  </si>
  <si>
    <t>11.08</t>
  </si>
  <si>
    <t>11.07</t>
  </si>
  <si>
    <t>If no, skip to Item 11.20. If yes, complete Items 11.07 through 11.16.</t>
  </si>
  <si>
    <t>Will new checking or savings accounts be established for the estate?</t>
  </si>
  <si>
    <t>11.06</t>
  </si>
  <si>
    <t>Estate Bank Account</t>
  </si>
  <si>
    <t>Cash balances in stock brokerage accounts</t>
  </si>
  <si>
    <t>11.05</t>
  </si>
  <si>
    <t>Uncashed travelers checks</t>
  </si>
  <si>
    <t>11.04</t>
  </si>
  <si>
    <t>Total undeposited checks</t>
  </si>
  <si>
    <t>11.03</t>
  </si>
  <si>
    <t>Amount of cash on hand</t>
  </si>
  <si>
    <t>11.02</t>
  </si>
  <si>
    <t xml:space="preserve">Do not reduce the indicated asset value by 1/2 when D's interest was a 1/2 community interest, but use the full balance of the account or certificate. </t>
  </si>
  <si>
    <t>If no, skip the rest of this Section 11.0. If yes, complete Items 11.02 through 11.16 and then complete Items 11.20 through 11.50 as of date of D's death for each account or certificate of deposit. Create a copy of this spreadsheet worksheet for each additional account or certificate.</t>
  </si>
  <si>
    <t xml:space="preserve">Did D have any checking or savings accounts, certificates of deposit, cash, undeposited checks, or cash balances in stock brokerage accounts?  </t>
  </si>
  <si>
    <t>11.01</t>
  </si>
  <si>
    <t>11.0 CASH</t>
  </si>
  <si>
    <t>Enter description of income tax receivables</t>
  </si>
  <si>
    <t>12.54</t>
  </si>
  <si>
    <r>
      <t xml:space="preserve">Amount of </t>
    </r>
    <r>
      <rPr>
        <b/>
        <sz val="11"/>
        <color indexed="8"/>
        <rFont val="Calibri"/>
        <family val="2"/>
      </rPr>
      <t>income tax refund</t>
    </r>
  </si>
  <si>
    <t>12.53</t>
  </si>
  <si>
    <r>
      <t xml:space="preserve">Unapplied amount of </t>
    </r>
    <r>
      <rPr>
        <b/>
        <sz val="11"/>
        <color indexed="8"/>
        <rFont val="Calibri"/>
        <family val="2"/>
      </rPr>
      <t xml:space="preserve">estimated income taxes </t>
    </r>
    <r>
      <rPr>
        <sz val="11"/>
        <color theme="1"/>
        <rFont val="Calibri"/>
        <family val="2"/>
        <scheme val="minor"/>
      </rPr>
      <t xml:space="preserve">paid by D or D's spouse for </t>
    </r>
    <r>
      <rPr>
        <b/>
        <sz val="11"/>
        <color indexed="8"/>
        <rFont val="Calibri"/>
        <family val="2"/>
      </rPr>
      <t>year of D's death</t>
    </r>
  </si>
  <si>
    <t>12.52</t>
  </si>
  <si>
    <r>
      <t xml:space="preserve">Unapplied amount of </t>
    </r>
    <r>
      <rPr>
        <b/>
        <sz val="11"/>
        <color indexed="8"/>
        <rFont val="Calibri"/>
        <family val="2"/>
      </rPr>
      <t>estimated income taxes</t>
    </r>
    <r>
      <rPr>
        <sz val="11"/>
        <color theme="1"/>
        <rFont val="Calibri"/>
        <family val="2"/>
        <scheme val="minor"/>
      </rPr>
      <t xml:space="preserve"> paid by D or D's spouse for </t>
    </r>
    <r>
      <rPr>
        <b/>
        <sz val="11"/>
        <color indexed="8"/>
        <rFont val="Calibri"/>
        <family val="2"/>
      </rPr>
      <t>year before D's death</t>
    </r>
  </si>
  <si>
    <t>12.51</t>
  </si>
  <si>
    <t>Enter description of contract (in format to be used on probate documents or estate tax return) and indicate its value on the date of death and on the alternate valuation date</t>
  </si>
  <si>
    <t>12.50</t>
  </si>
  <si>
    <t>12.49</t>
  </si>
  <si>
    <t>12.48</t>
  </si>
  <si>
    <t>12.47</t>
  </si>
  <si>
    <t>12.46</t>
  </si>
  <si>
    <t>12.45</t>
  </si>
  <si>
    <t>Was this contract specifically bequeathed?</t>
  </si>
  <si>
    <t>12.44</t>
  </si>
  <si>
    <t>Was this contract collateral for any debt owed or guaranteed by D?</t>
  </si>
  <si>
    <t>12.43</t>
  </si>
  <si>
    <t>Amount of each payment</t>
  </si>
  <si>
    <t>12.42</t>
  </si>
  <si>
    <t>Date to which interest was paid before D's death</t>
  </si>
  <si>
    <t>12.41</t>
  </si>
  <si>
    <t>Date of last payment</t>
  </si>
  <si>
    <t>12.40</t>
  </si>
  <si>
    <t>12.39</t>
  </si>
  <si>
    <t>Unpaid contract amount at date of D's death</t>
  </si>
  <si>
    <t>12.38</t>
  </si>
  <si>
    <t>12.37</t>
  </si>
  <si>
    <t>12.36</t>
  </si>
  <si>
    <t>12.35</t>
  </si>
  <si>
    <t>12.34</t>
  </si>
  <si>
    <t>12.33</t>
  </si>
  <si>
    <t>12.32</t>
  </si>
  <si>
    <t>12.31</t>
  </si>
  <si>
    <t>If no, skip to Item 12.51. If yes, complete Items 12.31 through 12.50.</t>
  </si>
  <si>
    <r>
      <t xml:space="preserve">Was D or D's spouse </t>
    </r>
    <r>
      <rPr>
        <b/>
        <sz val="11"/>
        <color indexed="8"/>
        <rFont val="Calibri"/>
        <family val="2"/>
      </rPr>
      <t>selling real estate pursuant to a contract for deed</t>
    </r>
    <r>
      <rPr>
        <sz val="11"/>
        <color theme="1"/>
        <rFont val="Calibri"/>
        <family val="2"/>
        <scheme val="minor"/>
      </rPr>
      <t>?</t>
    </r>
  </si>
  <si>
    <t>12.30</t>
  </si>
  <si>
    <t>Enter description of account, note, or judgment (in format to be used on probate documents or estate tax return) and indicate its value on the date of death</t>
  </si>
  <si>
    <t>12.29</t>
  </si>
  <si>
    <t>12.28A</t>
  </si>
  <si>
    <t>Was this account or note collateral for any debt owed or guaranteed by D?</t>
  </si>
  <si>
    <t>12.28</t>
  </si>
  <si>
    <t>Was this account, note, or judgment specifically bequeathed?</t>
  </si>
  <si>
    <t>12.27</t>
  </si>
  <si>
    <t>12.26</t>
  </si>
  <si>
    <t>12.25</t>
  </si>
  <si>
    <t>12.24</t>
  </si>
  <si>
    <t>12.23</t>
  </si>
  <si>
    <t>If no, skip to Item 12.27. If yes, complete Items 12.23 through 12.26.</t>
  </si>
  <si>
    <t xml:space="preserve">Should face value of note be discounted?  </t>
  </si>
  <si>
    <t>12.22</t>
  </si>
  <si>
    <t>12.21</t>
  </si>
  <si>
    <t>D's percentage interest of ownership in this debt</t>
  </si>
  <si>
    <t>12.20</t>
  </si>
  <si>
    <t>Nature of security</t>
  </si>
  <si>
    <t>12.19</t>
  </si>
  <si>
    <t xml:space="preserve">Secured?  </t>
  </si>
  <si>
    <t>12.18</t>
  </si>
  <si>
    <t>Accrued interest on date of death</t>
  </si>
  <si>
    <t>12.17</t>
  </si>
  <si>
    <t>12.16</t>
  </si>
  <si>
    <t>12.15</t>
  </si>
  <si>
    <t>12.14</t>
  </si>
  <si>
    <t>12.13</t>
  </si>
  <si>
    <t>Maturity date</t>
  </si>
  <si>
    <t>12.12</t>
  </si>
  <si>
    <t>Statute of limitations date</t>
  </si>
  <si>
    <t>12.11</t>
  </si>
  <si>
    <t>12.10B</t>
  </si>
  <si>
    <t>12.10A</t>
  </si>
  <si>
    <t>12.10</t>
  </si>
  <si>
    <t>12.09</t>
  </si>
  <si>
    <t>12.08</t>
  </si>
  <si>
    <t>Name of obligor</t>
  </si>
  <si>
    <t>12.07</t>
  </si>
  <si>
    <t>Amount unpaid on date of D's death</t>
  </si>
  <si>
    <t>12.06</t>
  </si>
  <si>
    <t>Original face amount</t>
  </si>
  <si>
    <t>12.05</t>
  </si>
  <si>
    <t xml:space="preserve">Other </t>
  </si>
  <si>
    <t>Other note</t>
  </si>
  <si>
    <t xml:space="preserve">Installment note  </t>
  </si>
  <si>
    <t>Account</t>
  </si>
  <si>
    <t>Judgment</t>
  </si>
  <si>
    <t>12.04</t>
  </si>
  <si>
    <t>12.03</t>
  </si>
  <si>
    <t>12.02</t>
  </si>
  <si>
    <t>Do not reduce the indicated asset value by 1/2 when D's interest was a 1/2 community interest, but use the entire value of the asset.</t>
  </si>
  <si>
    <t>If no, skip the rest of this Section 12.0. If yes, complete the following for judgments, notes, accounts receivable, and sales under contracts for deed, and create copies of this spreadsheet worksheet for additional items:</t>
  </si>
  <si>
    <t>Did anyone (including D's former spouses for alimony and/or child support) owe D any money, or will any refunds be due to D's estate?</t>
  </si>
  <si>
    <t>12.01</t>
  </si>
  <si>
    <t>12.0 JUDGMENTS, NOTES, ACCOUNTS RECEIVABLE, AND
SALES UNDER CONTRACT FOR DEED</t>
  </si>
  <si>
    <t>Enter description of insurance policy (in format to be used on probate documents or estate tax return) and indicate its value on the date of death</t>
  </si>
  <si>
    <t>13.80</t>
  </si>
  <si>
    <t>13.79</t>
  </si>
  <si>
    <t>13.78</t>
  </si>
  <si>
    <t>13.77</t>
  </si>
  <si>
    <t>13.76</t>
  </si>
  <si>
    <t>13.75</t>
  </si>
  <si>
    <t>13.74</t>
  </si>
  <si>
    <t>13.73</t>
  </si>
  <si>
    <t>D's income tax basis in this policy</t>
  </si>
  <si>
    <t>13.72</t>
  </si>
  <si>
    <t>Was this policy collateral for any debt owed or guaranteed by D?</t>
  </si>
  <si>
    <t>13.71</t>
  </si>
  <si>
    <r>
      <t xml:space="preserve">Was the insured the annuitant or beneficiary of any annuity contract issued by </t>
    </r>
    <r>
      <rPr>
        <i/>
        <sz val="11"/>
        <color indexed="8"/>
        <rFont val="Calibri"/>
        <family val="2"/>
      </rPr>
      <t>this</t>
    </r>
    <r>
      <rPr>
        <sz val="11"/>
        <color theme="1"/>
        <rFont val="Calibri"/>
        <family val="2"/>
        <scheme val="minor"/>
      </rPr>
      <t xml:space="preserve"> company?</t>
    </r>
  </si>
  <si>
    <t>13.70</t>
  </si>
  <si>
    <t>Basis used by insurer in valuing installment benefits (mortality table and rate of interest)</t>
  </si>
  <si>
    <t>13.69</t>
  </si>
  <si>
    <t>Amount applied by the insurance company as a single premium representing the purchase of installment benefits</t>
  </si>
  <si>
    <t>13.68</t>
  </si>
  <si>
    <t>13.67</t>
  </si>
  <si>
    <t>13.66</t>
  </si>
  <si>
    <t>13.65</t>
  </si>
  <si>
    <t>13.64</t>
  </si>
  <si>
    <t>Name of that person</t>
  </si>
  <si>
    <t>13.63</t>
  </si>
  <si>
    <t>If no, skip to Item 13.68. If yes, complete Items 13.63 through 13.67.</t>
  </si>
  <si>
    <t>Are payments measured by life of another, either as to term or amount?</t>
  </si>
  <si>
    <t>13.62</t>
  </si>
  <si>
    <t>Amount of installments</t>
  </si>
  <si>
    <t>13.61</t>
  </si>
  <si>
    <t>If no, skip to Item 13.71. If yes, complete Items 13.61 through 13.70.</t>
  </si>
  <si>
    <t>Is policy payable in deferred payments or in installments?</t>
  </si>
  <si>
    <t>13.60</t>
  </si>
  <si>
    <t xml:space="preserve">Installment payment of proceeds: </t>
  </si>
  <si>
    <t>13.59</t>
  </si>
  <si>
    <t>If yes, give amounts and dates paid</t>
  </si>
  <si>
    <t>Did D pay any premiums on this policy within three years of D's death?</t>
  </si>
  <si>
    <t>13.58</t>
  </si>
  <si>
    <t>Did D make a gift of this policy within three years of D's death?</t>
  </si>
  <si>
    <t>13.57</t>
  </si>
  <si>
    <t>Interpolated terminal reserve value on date of assignment from IRS Form 712</t>
  </si>
  <si>
    <t>13.56</t>
  </si>
  <si>
    <t>Date policy was assigned by D, if applicable</t>
  </si>
  <si>
    <t>13.55</t>
  </si>
  <si>
    <t>Date of purchase or issue of policy</t>
  </si>
  <si>
    <t>13.54</t>
  </si>
  <si>
    <t>If to be excluded, give details</t>
  </si>
  <si>
    <t>13.53</t>
  </si>
  <si>
    <t xml:space="preserve">Exclude value from D's taxable estate?  </t>
  </si>
  <si>
    <t>13.52</t>
  </si>
  <si>
    <t xml:space="preserve">Include in inventory? </t>
  </si>
  <si>
    <t>13.51</t>
  </si>
  <si>
    <t>13.50</t>
  </si>
  <si>
    <t>13.49</t>
  </si>
  <si>
    <t>Name of applicant for policy</t>
  </si>
  <si>
    <t>13.48</t>
  </si>
  <si>
    <t>13.47</t>
  </si>
  <si>
    <t>13.46</t>
  </si>
  <si>
    <t>13.45</t>
  </si>
  <si>
    <t>Owner of policy if not D</t>
  </si>
  <si>
    <t>13.44</t>
  </si>
  <si>
    <t>Benefits already paid?</t>
  </si>
  <si>
    <t>13.43</t>
  </si>
  <si>
    <t>IRS Form 712 received?</t>
  </si>
  <si>
    <t>13.42</t>
  </si>
  <si>
    <t>IRS Form 712 already requested?</t>
  </si>
  <si>
    <t>13.41</t>
  </si>
  <si>
    <t>Policy to be sent by us for payment?</t>
  </si>
  <si>
    <t>13.40</t>
  </si>
  <si>
    <t>Policy sent for payment by others?</t>
  </si>
  <si>
    <t>13.39</t>
  </si>
  <si>
    <t>13.38</t>
  </si>
  <si>
    <t>13.37</t>
  </si>
  <si>
    <t>13.36</t>
  </si>
  <si>
    <t>13.35</t>
  </si>
  <si>
    <t>13.34</t>
  </si>
  <si>
    <t>13.33</t>
  </si>
  <si>
    <t>Contingent beneficiary name</t>
  </si>
  <si>
    <t>13.32</t>
  </si>
  <si>
    <t>13.31</t>
  </si>
  <si>
    <t>13.30</t>
  </si>
  <si>
    <t>13.29</t>
  </si>
  <si>
    <t>13.28C</t>
  </si>
  <si>
    <t>13.28B</t>
  </si>
  <si>
    <t>13.28A</t>
  </si>
  <si>
    <t>13.28</t>
  </si>
  <si>
    <t>13.27</t>
  </si>
  <si>
    <t>13.26</t>
  </si>
  <si>
    <t>Primary beneficiary name</t>
  </si>
  <si>
    <t>13.25</t>
  </si>
  <si>
    <t>Net proceeds after all increases and deductions</t>
  </si>
  <si>
    <t>13.24</t>
  </si>
  <si>
    <t>Value of proceeds as of date of death (if not payable in one sum)</t>
  </si>
  <si>
    <t>13.23</t>
  </si>
  <si>
    <t>Amount of proceeds if payable in one sum</t>
  </si>
  <si>
    <t>13.22</t>
  </si>
  <si>
    <t>Returned premiums</t>
  </si>
  <si>
    <t>13.21</t>
  </si>
  <si>
    <t>Postmortem dividends</t>
  </si>
  <si>
    <t>13.20</t>
  </si>
  <si>
    <t>Accumulated dividends</t>
  </si>
  <si>
    <t>13.19</t>
  </si>
  <si>
    <t xml:space="preserve">Net proceeds: </t>
  </si>
  <si>
    <t>Total of principal and interest</t>
  </si>
  <si>
    <t>13.18</t>
  </si>
  <si>
    <t>Interest to date of death</t>
  </si>
  <si>
    <t>13.17</t>
  </si>
  <si>
    <t>Principal</t>
  </si>
  <si>
    <t>13.16</t>
  </si>
  <si>
    <t xml:space="preserve">Policy Loans: </t>
  </si>
  <si>
    <t>Cash surrender value immediately before D's death</t>
  </si>
  <si>
    <t>13.15A</t>
  </si>
  <si>
    <t>Face amount</t>
  </si>
  <si>
    <t>13.15</t>
  </si>
  <si>
    <t>13.14</t>
  </si>
  <si>
    <t>Type or kind of policy</t>
  </si>
  <si>
    <t>13.13</t>
  </si>
  <si>
    <t>13.12</t>
  </si>
  <si>
    <t>13.11</t>
  </si>
  <si>
    <t>Company</t>
  </si>
  <si>
    <t>13.10</t>
  </si>
  <si>
    <t>Do not reduce the indicated asset value by 1/2 when D's interest was a 1/2 community interest, but use the full amounts shown on IRS Form 712.</t>
  </si>
  <si>
    <t>Complete the remainder of this section for each policy payable by virtue of D's death.</t>
  </si>
  <si>
    <t>Company represented</t>
  </si>
  <si>
    <t>13.09</t>
  </si>
  <si>
    <t>13.08B</t>
  </si>
  <si>
    <t>13.08A</t>
  </si>
  <si>
    <t>13.08</t>
  </si>
  <si>
    <t>13.07</t>
  </si>
  <si>
    <t>13.06</t>
  </si>
  <si>
    <t>13.05</t>
  </si>
  <si>
    <t>Complete Items 13.05 through 13.09 for each of D's life insurance agents.</t>
  </si>
  <si>
    <t>13.04</t>
  </si>
  <si>
    <t>Did this beneficiary survive D by 120 hours?</t>
  </si>
  <si>
    <t>13.03A</t>
  </si>
  <si>
    <t>Was any insurance payable to a named beneficiary?</t>
  </si>
  <si>
    <t>13.03</t>
  </si>
  <si>
    <t>Was any insurance payable to D's estate?</t>
  </si>
  <si>
    <t>13.02</t>
  </si>
  <si>
    <t>If no, skip the rest of this Section 13.0. If yes, complete all items in this section for each policy. Create a copy of this spreadsheet worksheet for each additional policy.</t>
  </si>
  <si>
    <t>Was there any insurance on D's life, including accidental death benefits from credit card companies?</t>
  </si>
  <si>
    <t>13.01</t>
  </si>
  <si>
    <t>13.0 INSURANCE ON D'S LIFE</t>
  </si>
  <si>
    <t>Enter policy description (in format to be used on probate documents or estate tax return) and indicate its value on the date of death and on the alternate valuation date</t>
  </si>
  <si>
    <t>14.35</t>
  </si>
  <si>
    <t>14.34</t>
  </si>
  <si>
    <t>14.33</t>
  </si>
  <si>
    <t>14.32</t>
  </si>
  <si>
    <t>14.31</t>
  </si>
  <si>
    <t>Was this policy collateral for any loan owed or guaranteed by D?</t>
  </si>
  <si>
    <t>14.30</t>
  </si>
  <si>
    <t xml:space="preserve">Was this policy specifically bequeathed?  </t>
  </si>
  <si>
    <t>14.29</t>
  </si>
  <si>
    <t>Did D own any insurance on the life of another that is not included in D's gross estate?</t>
  </si>
  <si>
    <t>14.28</t>
  </si>
  <si>
    <t>14.27</t>
  </si>
  <si>
    <t>14.26</t>
  </si>
  <si>
    <t>14.25</t>
  </si>
  <si>
    <t>If yes, to whom?</t>
  </si>
  <si>
    <t>14.24</t>
  </si>
  <si>
    <t>Is ownership to be changed?</t>
  </si>
  <si>
    <t>14.23</t>
  </si>
  <si>
    <t>14.22</t>
  </si>
  <si>
    <t>14.21</t>
  </si>
  <si>
    <t>Total value (Item 14.16 plus Item 14.19)</t>
  </si>
  <si>
    <t>14.20</t>
  </si>
  <si>
    <t>Proportionate part of last premium</t>
  </si>
  <si>
    <t>14.19</t>
  </si>
  <si>
    <t>Date of payment of last premium</t>
  </si>
  <si>
    <t>14.18</t>
  </si>
  <si>
    <t>Amount of last premium paid</t>
  </si>
  <si>
    <t>14.17</t>
  </si>
  <si>
    <t>Interpolated terminal reserve value on date of D's death (from IRS Form 712)</t>
  </si>
  <si>
    <t>14.16</t>
  </si>
  <si>
    <t>14.15</t>
  </si>
  <si>
    <t>14.14</t>
  </si>
  <si>
    <t>14.13</t>
  </si>
  <si>
    <t>Insured's name</t>
  </si>
  <si>
    <t>14.12</t>
  </si>
  <si>
    <t>14.11</t>
  </si>
  <si>
    <t>14.10</t>
  </si>
  <si>
    <t>14.09</t>
  </si>
  <si>
    <t>14.08</t>
  </si>
  <si>
    <t>14.07</t>
  </si>
  <si>
    <t>Complete the remainder of this section for each policy on the life of someone other than D in which D owned an interest, and create a copy of this spreadsheet worksheet for each additional insurance policy.</t>
  </si>
  <si>
    <t>14.06</t>
  </si>
  <si>
    <t>14.05B</t>
  </si>
  <si>
    <t>14.05A</t>
  </si>
  <si>
    <t>14.05</t>
  </si>
  <si>
    <t>14.04</t>
  </si>
  <si>
    <t>14.03</t>
  </si>
  <si>
    <t>14.02</t>
  </si>
  <si>
    <t>If no, skip the rest of this Section 14.0. If yes, complete Items 14.02 through 14.06 for each life insurance agent who is not listed at Item 13.05 and who is responsible for such policies.</t>
  </si>
  <si>
    <t>Did D own an interest in a policy insuring the life of someone else (including a community interest in a policy insuring D's spouse)?</t>
  </si>
  <si>
    <t>14.01</t>
  </si>
  <si>
    <t>14.0 INSURANCE ON LIFE OF OTHERS</t>
  </si>
  <si>
    <t>Enter asset description (in format to be used on probate documents or estate tax return) and indicate its value or amount of premium refund on the date of death and on the alternate valuation date</t>
  </si>
  <si>
    <t>15.25</t>
  </si>
  <si>
    <t>15.24</t>
  </si>
  <si>
    <t>15.23</t>
  </si>
  <si>
    <t>15.22</t>
  </si>
  <si>
    <t>15.21</t>
  </si>
  <si>
    <t>15.20</t>
  </si>
  <si>
    <t>If yes, give details, including cross-reference to the specific provision of D's will</t>
  </si>
  <si>
    <t>15.19</t>
  </si>
  <si>
    <t>15.18</t>
  </si>
  <si>
    <t>15.17</t>
  </si>
  <si>
    <t>15.16</t>
  </si>
  <si>
    <t>15.15</t>
  </si>
  <si>
    <t xml:space="preserve">Should policy be transferred? </t>
  </si>
  <si>
    <t>15.14</t>
  </si>
  <si>
    <t>Amount of unearned premium collected</t>
  </si>
  <si>
    <t>15.13</t>
  </si>
  <si>
    <t>Should policy be canceled and unearned premium collected?</t>
  </si>
  <si>
    <t>15.12</t>
  </si>
  <si>
    <t>Is coverage adequate?</t>
  </si>
  <si>
    <t>15.11</t>
  </si>
  <si>
    <t>If accident insurance proceeds were payable due to D's death, did D pay the premiums on those policies within three years before D's death?</t>
  </si>
  <si>
    <t>15.10</t>
  </si>
  <si>
    <t>Amounts of coverage</t>
  </si>
  <si>
    <t>15.09</t>
  </si>
  <si>
    <t>15.08</t>
  </si>
  <si>
    <t>Disability</t>
  </si>
  <si>
    <t xml:space="preserve">Liability </t>
  </si>
  <si>
    <t>Fire and extended coverage</t>
  </si>
  <si>
    <t xml:space="preserve">Vehicle   </t>
  </si>
  <si>
    <t xml:space="preserve">Homeowners  </t>
  </si>
  <si>
    <t>Medical</t>
  </si>
  <si>
    <t>Health</t>
  </si>
  <si>
    <t>Accident</t>
  </si>
  <si>
    <t xml:space="preserve">Type of insurance: </t>
  </si>
  <si>
    <t>15.07</t>
  </si>
  <si>
    <t>15.06</t>
  </si>
  <si>
    <t>15.05B</t>
  </si>
  <si>
    <t>15.05A</t>
  </si>
  <si>
    <t>15.05</t>
  </si>
  <si>
    <t>15.04</t>
  </si>
  <si>
    <t>15.03</t>
  </si>
  <si>
    <t>15.02</t>
  </si>
  <si>
    <t>If no, skip the rest of this Section 15.0. If yes, complete Items 15.02 through 15.06 for each insurance agent who is not listed at Item 13.05 or Item 14.02 and create copies of this spreadsheet worksheet for additional items.</t>
  </si>
  <si>
    <t>Did D maintain any insurance other than life insurance?</t>
  </si>
  <si>
    <t>15.01</t>
  </si>
  <si>
    <t>15.0 OTHER INSURANCE</t>
  </si>
  <si>
    <t>Enter description of LLC interest (in format to be used on probate documents or estate tax return) and indicate its value on the date of death and on the alternate valuation date</t>
  </si>
  <si>
    <t>16.120</t>
  </si>
  <si>
    <t>16.119</t>
  </si>
  <si>
    <t>16.118</t>
  </si>
  <si>
    <t>16.117</t>
  </si>
  <si>
    <t>16.116</t>
  </si>
  <si>
    <t>16.115</t>
  </si>
  <si>
    <t>Was this LLC interest collateral for any loan owed or guaranteed by D?</t>
  </si>
  <si>
    <t>16.114</t>
  </si>
  <si>
    <t>Was this LLC interest specifically bequeathed?</t>
  </si>
  <si>
    <t>16.113</t>
  </si>
  <si>
    <t>16.112</t>
  </si>
  <si>
    <t>Does this interest qualify for installment payment of all or part of D's federal estate taxes?</t>
  </si>
  <si>
    <t>16.111</t>
  </si>
  <si>
    <t>Is value of D's interest in this LLC more than 65 percent of value of D's federal adjusted gross estate?</t>
  </si>
  <si>
    <t>16.110</t>
  </si>
  <si>
    <t>Is value of D's interest in this LLC more than 50 percent of value of D's federal taxable estate?</t>
  </si>
  <si>
    <t>16.109</t>
  </si>
  <si>
    <t>Is value of D's interest in this LLC more than 35 percent of value of D's federal adjusted gross estate?</t>
  </si>
  <si>
    <t>16.108</t>
  </si>
  <si>
    <t>16.107</t>
  </si>
  <si>
    <t>If no, provide details here</t>
  </si>
  <si>
    <t>If yes, does LLC act as transfer agent for its interests?</t>
  </si>
  <si>
    <t xml:space="preserve">Is D's interest represented by certificate(s)?  </t>
  </si>
  <si>
    <t>16.106</t>
  </si>
  <si>
    <t>16.105</t>
  </si>
  <si>
    <t>16.104</t>
  </si>
  <si>
    <t>16.103</t>
  </si>
  <si>
    <t>16.102</t>
  </si>
  <si>
    <t>16.101</t>
  </si>
  <si>
    <t>If retained, who will run business?</t>
  </si>
  <si>
    <t>16.100</t>
  </si>
  <si>
    <t xml:space="preserve">Does family or estate wish to retain ownership if possible?  </t>
  </si>
  <si>
    <t>16.99</t>
  </si>
  <si>
    <t>16.98</t>
  </si>
  <si>
    <t>16.97</t>
  </si>
  <si>
    <t>Value at D's death, if agreed price is not binding</t>
  </si>
  <si>
    <t>16.96</t>
  </si>
  <si>
    <t>E. Is D's death an event forcing an offer to sell?</t>
  </si>
  <si>
    <t>D. Is agreed price binding on D's estate?</t>
  </si>
  <si>
    <t>C. Purchase price under that agreement</t>
  </si>
  <si>
    <t>B. Parties to agreement and relationship to D</t>
  </si>
  <si>
    <t>A. Was the agreement entered into or substantially modified on or after October 8, 1990?</t>
  </si>
  <si>
    <t>If yes:</t>
  </si>
  <si>
    <t>Is interest subject to "buy-sell" agreement?</t>
  </si>
  <si>
    <t>16.95</t>
  </si>
  <si>
    <t>If D's separate property, was interest ever held as community property by D and D's surviving spouse?</t>
  </si>
  <si>
    <t>16.94</t>
  </si>
  <si>
    <t>16.93</t>
  </si>
  <si>
    <t>D's percentage interest</t>
  </si>
  <si>
    <t>16.92</t>
  </si>
  <si>
    <t>Total number of members</t>
  </si>
  <si>
    <t>16.91</t>
  </si>
  <si>
    <t>Member</t>
  </si>
  <si>
    <t>Manager</t>
  </si>
  <si>
    <t>Nature of D's participation:</t>
  </si>
  <si>
    <t>16.90</t>
  </si>
  <si>
    <t>16.89</t>
  </si>
  <si>
    <t>Employer identification number</t>
  </si>
  <si>
    <t>16.88</t>
  </si>
  <si>
    <t>16.87</t>
  </si>
  <si>
    <t>16.86</t>
  </si>
  <si>
    <t>16.85</t>
  </si>
  <si>
    <t>16.84</t>
  </si>
  <si>
    <t>16.83</t>
  </si>
  <si>
    <t>16.82</t>
  </si>
  <si>
    <t>Name of LLC</t>
  </si>
  <si>
    <t>16.81</t>
  </si>
  <si>
    <t>If yes, complete Items 16.81 through 16.120.</t>
  </si>
  <si>
    <t>Was D a manager or member of, or did D own an interest in, a limited liability company ("LLC")?</t>
  </si>
  <si>
    <t>16.80</t>
  </si>
  <si>
    <t>Limited Liability Company</t>
  </si>
  <si>
    <t>16.79</t>
  </si>
  <si>
    <t>16.78</t>
  </si>
  <si>
    <t>16.77</t>
  </si>
  <si>
    <t>16.76</t>
  </si>
  <si>
    <t>16.75</t>
  </si>
  <si>
    <t>16.74</t>
  </si>
  <si>
    <t>16.73</t>
  </si>
  <si>
    <t>16.72</t>
  </si>
  <si>
    <t>16.71</t>
  </si>
  <si>
    <t>16.70</t>
  </si>
  <si>
    <t>16.69</t>
  </si>
  <si>
    <t>16.68</t>
  </si>
  <si>
    <t>16.67</t>
  </si>
  <si>
    <t>16.66</t>
  </si>
  <si>
    <t>16.65</t>
  </si>
  <si>
    <t>16.64</t>
  </si>
  <si>
    <t>16.63</t>
  </si>
  <si>
    <t>16.62</t>
  </si>
  <si>
    <t>Was this partnership interest collateral for any loan owed or guaranteed by D?</t>
  </si>
  <si>
    <t>16.61</t>
  </si>
  <si>
    <t>Was this partnership interest specifically bequeathed?</t>
  </si>
  <si>
    <t>16.60</t>
  </si>
  <si>
    <t>16.59</t>
  </si>
  <si>
    <t>Is value of D's interest in this partnership more than 65 percent of value of D's federal adjusted gross estate?</t>
  </si>
  <si>
    <t>16.58</t>
  </si>
  <si>
    <t>Is value of D's interest in this partnership more than 50 percent of value of D's federal taxable estate?</t>
  </si>
  <si>
    <t>16.57</t>
  </si>
  <si>
    <t>Is value of D's interest in this partnership more than 35 percent of value of D's federal adjusted gross estate?</t>
  </si>
  <si>
    <t>16.56</t>
  </si>
  <si>
    <t>16.55</t>
  </si>
  <si>
    <t>If yes, does the real estate qualify for special use valuation?</t>
  </si>
  <si>
    <t>Does the partnership own any real estate?</t>
  </si>
  <si>
    <t>16.54</t>
  </si>
  <si>
    <t>Should tax basis be adjusted by the partnership under IRC, Section 743?</t>
  </si>
  <si>
    <t>16.53</t>
  </si>
  <si>
    <t>If retained, who will operate the partnership?</t>
  </si>
  <si>
    <t>16.52</t>
  </si>
  <si>
    <t>Does family wish to retain ownership, if possible?</t>
  </si>
  <si>
    <t>16.51</t>
  </si>
  <si>
    <t xml:space="preserve">Did D's spouse materially participate in the operation of this business? </t>
  </si>
  <si>
    <t>16.50</t>
  </si>
  <si>
    <t>16.49</t>
  </si>
  <si>
    <t>16.48</t>
  </si>
  <si>
    <t>16.47</t>
  </si>
  <si>
    <t>16.46</t>
  </si>
  <si>
    <t>16.45</t>
  </si>
  <si>
    <t>16.44</t>
  </si>
  <si>
    <t>16.43</t>
  </si>
  <si>
    <t>16.42</t>
  </si>
  <si>
    <t xml:space="preserve">Does partnership terminate at D's death?  </t>
  </si>
  <si>
    <t>16.41</t>
  </si>
  <si>
    <t>16.40</t>
  </si>
  <si>
    <t>Total number of partners, including D</t>
  </si>
  <si>
    <t>16.39</t>
  </si>
  <si>
    <t>Is this a professional practice?</t>
  </si>
  <si>
    <t>16.38</t>
  </si>
  <si>
    <t>16.37</t>
  </si>
  <si>
    <t>16.36</t>
  </si>
  <si>
    <t>16.35</t>
  </si>
  <si>
    <t>16.34B</t>
  </si>
  <si>
    <t>16.34A</t>
  </si>
  <si>
    <t>16.34</t>
  </si>
  <si>
    <t>16.33</t>
  </si>
  <si>
    <t>16.32</t>
  </si>
  <si>
    <t>Name of partnership</t>
  </si>
  <si>
    <t>16.31</t>
  </si>
  <si>
    <t>and complete Items 16.31 through 16.70.</t>
  </si>
  <si>
    <t>Did D own an interest in a general partnership, limited partnership, or joint venture?</t>
  </si>
  <si>
    <t>16.30</t>
  </si>
  <si>
    <t>Partnership</t>
  </si>
  <si>
    <t>16.29A</t>
  </si>
  <si>
    <t>Enter description of sole proprietorship (in format to be used on probate documents or estate tax return) and indicate its value on the date of death and on the alternate valuation date</t>
  </si>
  <si>
    <t>16.29</t>
  </si>
  <si>
    <t>16.28</t>
  </si>
  <si>
    <t>Were any assets of this sole proprietorship collateral for any loan owed or guaranteed by D?</t>
  </si>
  <si>
    <t>16.27</t>
  </si>
  <si>
    <t>Were any of the assets of this sole proprietorship specifically bequeathed?</t>
  </si>
  <si>
    <t>16.26</t>
  </si>
  <si>
    <t>16.25</t>
  </si>
  <si>
    <t>Is value of D's interest in this business more than 65 percent of the value of D's federal adjusted gross estate?</t>
  </si>
  <si>
    <t>16.24</t>
  </si>
  <si>
    <t>Is value of D's interest in this business more than 50 percent of the value of D's federal taxable estate?</t>
  </si>
  <si>
    <t>16.23</t>
  </si>
  <si>
    <t>Is value of D's interest in this business more than 35 percent of value of D's federal adjusted gross estate?</t>
  </si>
  <si>
    <t>16.22</t>
  </si>
  <si>
    <t>16.21</t>
  </si>
  <si>
    <t>16.20</t>
  </si>
  <si>
    <t>Does the business own any real estate?</t>
  </si>
  <si>
    <t>16.19</t>
  </si>
  <si>
    <t>16.18</t>
  </si>
  <si>
    <t>16.17</t>
  </si>
  <si>
    <t>16.16</t>
  </si>
  <si>
    <t>16.15</t>
  </si>
  <si>
    <t>Which sections?</t>
  </si>
  <si>
    <t>16.14</t>
  </si>
  <si>
    <t>Are assets of business shown in other sections of this MIL?</t>
  </si>
  <si>
    <t>16.13</t>
  </si>
  <si>
    <t>16.12</t>
  </si>
  <si>
    <t>Does family wish to retain ownership?</t>
  </si>
  <si>
    <t>16.11</t>
  </si>
  <si>
    <t>16.10</t>
  </si>
  <si>
    <t>16.09</t>
  </si>
  <si>
    <t>16.08</t>
  </si>
  <si>
    <t>16.07</t>
  </si>
  <si>
    <t>16.06B</t>
  </si>
  <si>
    <t>16.06A</t>
  </si>
  <si>
    <t>16.06</t>
  </si>
  <si>
    <t>16.05</t>
  </si>
  <si>
    <t>16.04</t>
  </si>
  <si>
    <t>Name of business</t>
  </si>
  <si>
    <t>16.03</t>
  </si>
  <si>
    <t>If no, skip to Item 16.30. If yes, complete Items 16.03 through 16.29A.</t>
  </si>
  <si>
    <t>Did D own or operate a sole proprietorship?</t>
  </si>
  <si>
    <t>16.02</t>
  </si>
  <si>
    <t>Do not reduce the indicated asset value by 1/2 when D's interest was a 1/2 community interest, but use the entire value of each such business interest.</t>
  </si>
  <si>
    <t>If no, skip the rest of this Section 16.0. If yes, complete the following for each and attach separate pages for additional items.</t>
  </si>
  <si>
    <t>Did D own or operate a sole proprietorship or own an interest in a partnership, joint venture, limited liability company, or other unincorporated business?</t>
  </si>
  <si>
    <t>16.01</t>
  </si>
  <si>
    <t>16.0 UNINCORPORATED BUSINESS INTERESTS</t>
  </si>
  <si>
    <t>Enter description of aircraft (in format to be used on probate documents or estate tax return) and indicate its value on the date of death and on the alternate valuation date</t>
  </si>
  <si>
    <t>17.149</t>
  </si>
  <si>
    <t>17.148</t>
  </si>
  <si>
    <t>17.147</t>
  </si>
  <si>
    <t>17.146</t>
  </si>
  <si>
    <t>17.145</t>
  </si>
  <si>
    <t>17.144</t>
  </si>
  <si>
    <t>17.143</t>
  </si>
  <si>
    <t xml:space="preserve">Was this aircraft collateral for any loan owed or guaranteed by D? </t>
  </si>
  <si>
    <t>17.142</t>
  </si>
  <si>
    <t>Was this aircraft specifically bequeathed?</t>
  </si>
  <si>
    <t>17.141</t>
  </si>
  <si>
    <r>
      <rPr>
        <i/>
        <sz val="11"/>
        <color indexed="8"/>
        <rFont val="Calibri"/>
        <family val="2"/>
      </rPr>
      <t>Note:</t>
    </r>
    <r>
      <rPr>
        <sz val="11"/>
        <color theme="1"/>
        <rFont val="Calibri"/>
        <family val="2"/>
        <scheme val="minor"/>
      </rPr>
      <t xml:space="preserve"> If this aircraft was the community property of D and D's spouse or they were the sole joint tenants, this aircraft should be reported in Part I of Schedule E of D's estate tax return. All other jointly held aircraft should be reported in Part II of Schedule E of D's estate tax return.</t>
    </r>
  </si>
  <si>
    <r>
      <t xml:space="preserve">If title is registered in </t>
    </r>
    <r>
      <rPr>
        <b/>
        <sz val="11"/>
        <color indexed="8"/>
        <rFont val="Calibri"/>
        <family val="2"/>
      </rPr>
      <t>joint tenancy with right of survivorship</t>
    </r>
    <r>
      <rPr>
        <sz val="11"/>
        <color theme="1"/>
        <rFont val="Calibri"/>
        <family val="2"/>
        <scheme val="minor"/>
      </rPr>
      <t>, complete the following for each surviving joint tenant:</t>
    </r>
  </si>
  <si>
    <t>17.140</t>
  </si>
  <si>
    <t>17.139</t>
  </si>
  <si>
    <t>17.138</t>
  </si>
  <si>
    <t>17.137</t>
  </si>
  <si>
    <t>17.136</t>
  </si>
  <si>
    <t>17.135</t>
  </si>
  <si>
    <t>17.134</t>
  </si>
  <si>
    <t>17.133B</t>
  </si>
  <si>
    <t>17.133A</t>
  </si>
  <si>
    <t>17.133</t>
  </si>
  <si>
    <t>17.132</t>
  </si>
  <si>
    <t>17.131</t>
  </si>
  <si>
    <t>17.130</t>
  </si>
  <si>
    <t>17.129</t>
  </si>
  <si>
    <t>17.128</t>
  </si>
  <si>
    <t xml:space="preserve">Insured?  </t>
  </si>
  <si>
    <t>17.127</t>
  </si>
  <si>
    <t>17.126</t>
  </si>
  <si>
    <t>17.125</t>
  </si>
  <si>
    <t>Transferee's name</t>
  </si>
  <si>
    <t>17.124</t>
  </si>
  <si>
    <t>Title to be transferred?</t>
  </si>
  <si>
    <t>17.123</t>
  </si>
  <si>
    <t>Currently licensed?</t>
  </si>
  <si>
    <t>17.122</t>
  </si>
  <si>
    <t>17.121</t>
  </si>
  <si>
    <t>17.120</t>
  </si>
  <si>
    <t>17.119</t>
  </si>
  <si>
    <t>17.118</t>
  </si>
  <si>
    <t>Name in which registered</t>
  </si>
  <si>
    <t>17.117</t>
  </si>
  <si>
    <t>Cost of storage</t>
  </si>
  <si>
    <t>17.116</t>
  </si>
  <si>
    <t>Present location</t>
  </si>
  <si>
    <t>17.115</t>
  </si>
  <si>
    <t>Other descriptive information</t>
  </si>
  <si>
    <t>17.114</t>
  </si>
  <si>
    <t>Aircraft serial number</t>
  </si>
  <si>
    <t>17.113</t>
  </si>
  <si>
    <t>U.S. registration number</t>
  </si>
  <si>
    <t>17.112</t>
  </si>
  <si>
    <t>Model</t>
  </si>
  <si>
    <t>17.111</t>
  </si>
  <si>
    <t>Manufacturer</t>
  </si>
  <si>
    <t>17.110</t>
  </si>
  <si>
    <t>Aircraft</t>
  </si>
  <si>
    <t>Enter description of boat (in format to be used on probate documents or estate tax return) and indicate its value on the date of death and on the alternate valuation date</t>
  </si>
  <si>
    <t>17.109</t>
  </si>
  <si>
    <t>17.108</t>
  </si>
  <si>
    <t>17.107</t>
  </si>
  <si>
    <t>17.106</t>
  </si>
  <si>
    <t>17.105</t>
  </si>
  <si>
    <t>17.104</t>
  </si>
  <si>
    <t>17.103</t>
  </si>
  <si>
    <t>17.102</t>
  </si>
  <si>
    <t>17.101</t>
  </si>
  <si>
    <t>17.100</t>
  </si>
  <si>
    <t>17.99</t>
  </si>
  <si>
    <t>17.98</t>
  </si>
  <si>
    <t>Was this boat collateral for any loan owed or guaranteed by D?</t>
  </si>
  <si>
    <t>17.97</t>
  </si>
  <si>
    <t>Was this boat specifically bequeathed?</t>
  </si>
  <si>
    <t>17.96</t>
  </si>
  <si>
    <r>
      <rPr>
        <i/>
        <sz val="11"/>
        <color indexed="8"/>
        <rFont val="Calibri"/>
        <family val="2"/>
      </rPr>
      <t>Note:</t>
    </r>
    <r>
      <rPr>
        <sz val="11"/>
        <color theme="1"/>
        <rFont val="Calibri"/>
        <family val="2"/>
        <scheme val="minor"/>
      </rPr>
      <t xml:space="preserve"> If this boat was the community property of D and D's spouse or they were the sole joint tenants, this boat should be reported in Part I of Schedule E of D's estate tax return. All other jointly held boats should be reported in Part II of Schedule E of D's estate tax return.</t>
    </r>
  </si>
  <si>
    <t>17.95</t>
  </si>
  <si>
    <t>17.94</t>
  </si>
  <si>
    <t>17.93</t>
  </si>
  <si>
    <t>17.92</t>
  </si>
  <si>
    <t>17.91</t>
  </si>
  <si>
    <t>17.90</t>
  </si>
  <si>
    <t>17.89</t>
  </si>
  <si>
    <t>17.88</t>
  </si>
  <si>
    <t>17.87</t>
  </si>
  <si>
    <t>17.86B</t>
  </si>
  <si>
    <t>17.86A</t>
  </si>
  <si>
    <t>17.86</t>
  </si>
  <si>
    <t>17.85</t>
  </si>
  <si>
    <t>17.84</t>
  </si>
  <si>
    <t>17.83</t>
  </si>
  <si>
    <t>17.82</t>
  </si>
  <si>
    <t>17.81</t>
  </si>
  <si>
    <t>Insured?</t>
  </si>
  <si>
    <t>17.80</t>
  </si>
  <si>
    <t>17.79</t>
  </si>
  <si>
    <t>17.78</t>
  </si>
  <si>
    <t>17.77</t>
  </si>
  <si>
    <t>17.76</t>
  </si>
  <si>
    <t>License number</t>
  </si>
  <si>
    <t>17.75A</t>
  </si>
  <si>
    <t>17.75</t>
  </si>
  <si>
    <t>17.74</t>
  </si>
  <si>
    <t>17.73</t>
  </si>
  <si>
    <t>17.72</t>
  </si>
  <si>
    <t>17.71</t>
  </si>
  <si>
    <t>17.70</t>
  </si>
  <si>
    <t>Present location of boat and motor</t>
  </si>
  <si>
    <t>17.69</t>
  </si>
  <si>
    <t>Title number</t>
  </si>
  <si>
    <t>17.68</t>
  </si>
  <si>
    <t>Serial number</t>
  </si>
  <si>
    <t>17.67</t>
  </si>
  <si>
    <t>Horsepower</t>
  </si>
  <si>
    <t>17.66</t>
  </si>
  <si>
    <t>Year</t>
  </si>
  <si>
    <t>17.65</t>
  </si>
  <si>
    <t>17.64</t>
  </si>
  <si>
    <t>Make</t>
  </si>
  <si>
    <t>17.63</t>
  </si>
  <si>
    <t>Outboard motor description</t>
  </si>
  <si>
    <t>17.62</t>
  </si>
  <si>
    <t xml:space="preserve">Auxiliary motor </t>
  </si>
  <si>
    <t>Inboard—serial no.</t>
  </si>
  <si>
    <t>Outboard (see Item 17.62)</t>
  </si>
  <si>
    <t>Engine make</t>
  </si>
  <si>
    <t>Propulsion:</t>
  </si>
  <si>
    <t>17.61</t>
  </si>
  <si>
    <t xml:space="preserve">Houseboat  </t>
  </si>
  <si>
    <t>Cabin</t>
  </si>
  <si>
    <t>Open</t>
  </si>
  <si>
    <t xml:space="preserve">Type of vessel: </t>
  </si>
  <si>
    <t>17.60</t>
  </si>
  <si>
    <t xml:space="preserve">Other  </t>
  </si>
  <si>
    <t>Demo</t>
  </si>
  <si>
    <t>Rental/lease</t>
  </si>
  <si>
    <t>Personal pleasure</t>
  </si>
  <si>
    <t>Commercial fishing</t>
  </si>
  <si>
    <t xml:space="preserve">Commercial passenger  </t>
  </si>
  <si>
    <t xml:space="preserve">Type of use: </t>
  </si>
  <si>
    <t>17.59</t>
  </si>
  <si>
    <t>Diesel</t>
  </si>
  <si>
    <t xml:space="preserve">Gasoline </t>
  </si>
  <si>
    <t xml:space="preserve">Fuel used:  </t>
  </si>
  <si>
    <t>17.58</t>
  </si>
  <si>
    <t xml:space="preserve">Plastic </t>
  </si>
  <si>
    <t>Fiberglass</t>
  </si>
  <si>
    <t>Aluminum</t>
  </si>
  <si>
    <t xml:space="preserve">Steel </t>
  </si>
  <si>
    <t>Wood</t>
  </si>
  <si>
    <t xml:space="preserve">Construction: </t>
  </si>
  <si>
    <t>17.57</t>
  </si>
  <si>
    <t>inches:</t>
  </si>
  <si>
    <t>feet:</t>
  </si>
  <si>
    <t>Length</t>
  </si>
  <si>
    <t>17.56</t>
  </si>
  <si>
    <t>Hull identification number (HIN) and name of vessel</t>
  </si>
  <si>
    <t>17.55</t>
  </si>
  <si>
    <t xml:space="preserve">Factory-built </t>
  </si>
  <si>
    <t>Homemade</t>
  </si>
  <si>
    <t>17.54</t>
  </si>
  <si>
    <t>17.53</t>
  </si>
  <si>
    <t>17.52</t>
  </si>
  <si>
    <t>Manufacturer and make of vessel</t>
  </si>
  <si>
    <t>17.51</t>
  </si>
  <si>
    <t>Registration or certificate number</t>
  </si>
  <si>
    <t>17.50</t>
  </si>
  <si>
    <t>Boats</t>
  </si>
  <si>
    <t>Enter description of ground vehicle (in format to be used on probate documents or estate tax return) and indicate its value on the date of death and on the alternate valuation date</t>
  </si>
  <si>
    <t>17.49</t>
  </si>
  <si>
    <t>17.48</t>
  </si>
  <si>
    <t>17.47</t>
  </si>
  <si>
    <t>17.46</t>
  </si>
  <si>
    <t>17.45</t>
  </si>
  <si>
    <t>17.44</t>
  </si>
  <si>
    <t>17.43</t>
  </si>
  <si>
    <t>17.42</t>
  </si>
  <si>
    <t>17.41</t>
  </si>
  <si>
    <t>17.40</t>
  </si>
  <si>
    <t>17.39</t>
  </si>
  <si>
    <t>17.38</t>
  </si>
  <si>
    <t>Was this vehicle collateral for any loan owed or guaranteed by D?</t>
  </si>
  <si>
    <t>17.37</t>
  </si>
  <si>
    <t>Was this vehicle specifically bequeathed?</t>
  </si>
  <si>
    <t>17.36</t>
  </si>
  <si>
    <r>
      <rPr>
        <i/>
        <sz val="11"/>
        <color indexed="8"/>
        <rFont val="Calibri"/>
        <family val="2"/>
      </rPr>
      <t>Note:</t>
    </r>
    <r>
      <rPr>
        <sz val="11"/>
        <color theme="1"/>
        <rFont val="Calibri"/>
        <family val="2"/>
        <scheme val="minor"/>
      </rPr>
      <t xml:space="preserve"> If this vehicle was the community property of D and D's spouse or they were the sole joint tenants, this vehicle should be reported in Part I of Schedule E of D's estate tax return. All other jointly held vehicles should be reported in Part II of Schedule E of D's estate tax return.</t>
    </r>
  </si>
  <si>
    <t>17.35</t>
  </si>
  <si>
    <t>17.34</t>
  </si>
  <si>
    <t>17.33</t>
  </si>
  <si>
    <t>Transfer insurance?</t>
  </si>
  <si>
    <t>17.32</t>
  </si>
  <si>
    <t>Cancel insurance?</t>
  </si>
  <si>
    <t>17.31</t>
  </si>
  <si>
    <t>17.30</t>
  </si>
  <si>
    <t>17.29B</t>
  </si>
  <si>
    <t>17.29A</t>
  </si>
  <si>
    <t>17.29</t>
  </si>
  <si>
    <t>17.28</t>
  </si>
  <si>
    <t>17.27</t>
  </si>
  <si>
    <t>17.26</t>
  </si>
  <si>
    <t>17.25</t>
  </si>
  <si>
    <t>17.24</t>
  </si>
  <si>
    <t>17.23</t>
  </si>
  <si>
    <t>17.22</t>
  </si>
  <si>
    <t>17.21</t>
  </si>
  <si>
    <t>17.20</t>
  </si>
  <si>
    <t>17.19</t>
  </si>
  <si>
    <t>17.18</t>
  </si>
  <si>
    <t>17.17</t>
  </si>
  <si>
    <t>17.16</t>
  </si>
  <si>
    <t>17.15</t>
  </si>
  <si>
    <t>17.14</t>
  </si>
  <si>
    <t>Name(s) in which registered</t>
  </si>
  <si>
    <t>17.13</t>
  </si>
  <si>
    <t>17.12</t>
  </si>
  <si>
    <t>Odometer mileage</t>
  </si>
  <si>
    <t>17.11</t>
  </si>
  <si>
    <t>Vehicle weight</t>
  </si>
  <si>
    <t>17.10</t>
  </si>
  <si>
    <t>Expiration date of license</t>
  </si>
  <si>
    <t>17.09</t>
  </si>
  <si>
    <t>Vehicle license number</t>
  </si>
  <si>
    <t>17.08</t>
  </si>
  <si>
    <t>State in which registered</t>
  </si>
  <si>
    <t>17.07</t>
  </si>
  <si>
    <t>Vehicle identification number (VIN)</t>
  </si>
  <si>
    <t>17.06</t>
  </si>
  <si>
    <t>Description and condition of vehicle, including accessories</t>
  </si>
  <si>
    <t>17.05</t>
  </si>
  <si>
    <t>17.04</t>
  </si>
  <si>
    <t>17.03</t>
  </si>
  <si>
    <t>17.02</t>
  </si>
  <si>
    <t>Ground Vehicles</t>
  </si>
  <si>
    <t>Do not reduce the indicated asset value by 1/2 when D's interest was a 1/2 community interest, but include the entire value of the vehicle, boat, or aircraft.</t>
  </si>
  <si>
    <t>If no, skip the rest of this Section 17.0. If yes, complete Items 17.02 through 17.49 for each ground vehicle, Items 17.50 through 17.109 for each boat, and Items 17.110 through 17.149 for each aircraft. If there are any liens, security interests, or other encumbrances, these should be listed in Section 21.0. Note that liens on motor boats and outboard motors take priority in the chronological order in which each is noted on the certificate of title. Create a copy of this spreadsheet worksheet for each additional item.</t>
  </si>
  <si>
    <t>Did D own any automobiles, motorcycles, boats, aircraft, or other vehicles?</t>
  </si>
  <si>
    <t>17.01</t>
  </si>
  <si>
    <t>17.0 TRANSPORTATION EQUIPMENT</t>
  </si>
  <si>
    <t>Were any of the assets or claims listed in Items 18.191 through 18.223 specifically bequeathed?</t>
  </si>
  <si>
    <t>18.225</t>
  </si>
  <si>
    <t>18.224</t>
  </si>
  <si>
    <t>If yes, give details and enter description (in format to be used on probate documents or estate tax return)</t>
  </si>
  <si>
    <r>
      <t xml:space="preserve">Did D's separate estate have a </t>
    </r>
    <r>
      <rPr>
        <b/>
        <sz val="11"/>
        <color indexed="8"/>
        <rFont val="Calibri"/>
        <family val="2"/>
      </rPr>
      <t>claim for reimbursement against the separate estate of D's spouse</t>
    </r>
    <r>
      <rPr>
        <sz val="11"/>
        <color theme="1"/>
        <rFont val="Calibri"/>
        <family val="2"/>
        <scheme val="minor"/>
      </rPr>
      <t>?</t>
    </r>
  </si>
  <si>
    <t>18.223</t>
  </si>
  <si>
    <r>
      <t xml:space="preserve">Did the community estate of D and D's spouse have a </t>
    </r>
    <r>
      <rPr>
        <b/>
        <sz val="11"/>
        <color indexed="8"/>
        <rFont val="Calibri"/>
        <family val="2"/>
      </rPr>
      <t>claim for reimbursement against the separate estate of D's surviving spouse</t>
    </r>
    <r>
      <rPr>
        <sz val="11"/>
        <color theme="1"/>
        <rFont val="Calibri"/>
        <family val="2"/>
        <scheme val="minor"/>
      </rPr>
      <t>?</t>
    </r>
  </si>
  <si>
    <t>18.222</t>
  </si>
  <si>
    <r>
      <t xml:space="preserve">Did D's separate estate have a </t>
    </r>
    <r>
      <rPr>
        <b/>
        <sz val="11"/>
        <color indexed="8"/>
        <rFont val="Calibri"/>
        <family val="2"/>
      </rPr>
      <t>claim for reimbursement against the community estate</t>
    </r>
    <r>
      <rPr>
        <sz val="11"/>
        <color theme="1"/>
        <rFont val="Calibri"/>
        <family val="2"/>
        <scheme val="minor"/>
      </rPr>
      <t xml:space="preserve"> of D and D's surviving spouse?</t>
    </r>
  </si>
  <si>
    <t>18.221</t>
  </si>
  <si>
    <r>
      <t xml:space="preserve">If yes, determine if </t>
    </r>
    <r>
      <rPr>
        <b/>
        <sz val="11"/>
        <color indexed="8"/>
        <rFont val="Calibri"/>
        <family val="2"/>
      </rPr>
      <t>income from surviving spouse's separate property</t>
    </r>
    <r>
      <rPr>
        <sz val="11"/>
        <color theme="1"/>
        <rFont val="Calibri"/>
        <family val="2"/>
        <scheme val="minor"/>
      </rPr>
      <t xml:space="preserve"> is community property, and if so, calculate amount of dividends, interest, rents, and royalties from each item accrued as of D's death and enter description (in format to be used on probate documents or estate tax return)</t>
    </r>
  </si>
  <si>
    <t>Did D's surviving spouse own any income-producing separate property?</t>
  </si>
  <si>
    <t>18.220</t>
  </si>
  <si>
    <t>18.219</t>
  </si>
  <si>
    <t>18.218</t>
  </si>
  <si>
    <t>18.217</t>
  </si>
  <si>
    <t>18.216</t>
  </si>
  <si>
    <t>18.215</t>
  </si>
  <si>
    <t>18.214</t>
  </si>
  <si>
    <t>18.213</t>
  </si>
  <si>
    <t>18.212</t>
  </si>
  <si>
    <t>Were any of the assets listed at Items 18.191 through 18.210 collateral for any loan owed or guaranteed by D?</t>
  </si>
  <si>
    <t>18.211</t>
  </si>
  <si>
    <r>
      <t xml:space="preserve">Enter description (in format to be used on probate documents or estate tax return) of any </t>
    </r>
    <r>
      <rPr>
        <b/>
        <sz val="11"/>
        <color indexed="8"/>
        <rFont val="Calibri"/>
        <family val="2"/>
      </rPr>
      <t>assets not otherwise described</t>
    </r>
    <r>
      <rPr>
        <sz val="11"/>
        <color theme="1"/>
        <rFont val="Calibri"/>
        <family val="2"/>
        <scheme val="minor"/>
      </rPr>
      <t xml:space="preserve"> owned by D. In addition, beside each item indicate its value on the date of death and on the alternate valuation date</t>
    </r>
  </si>
  <si>
    <t>18.210</t>
  </si>
  <si>
    <t>18.209</t>
  </si>
  <si>
    <t>18.208</t>
  </si>
  <si>
    <r>
      <t xml:space="preserve">Enter description (in format to be used on probate documents or estate tax return) of any </t>
    </r>
    <r>
      <rPr>
        <b/>
        <sz val="11"/>
        <color indexed="8"/>
        <rFont val="Calibri"/>
        <family val="2"/>
      </rPr>
      <t>frequent flyer</t>
    </r>
    <r>
      <rPr>
        <sz val="11"/>
        <color theme="1"/>
        <rFont val="Calibri"/>
        <family val="2"/>
        <scheme val="minor"/>
      </rPr>
      <t xml:space="preserve"> or other frequent patron program in which D participated. In addition, indicate the value of each on the date of death and on the alternate valuation date</t>
    </r>
  </si>
  <si>
    <t>18.207</t>
  </si>
  <si>
    <r>
      <t xml:space="preserve">Enter description (in format to be used on probate documents or estate tax return) of any interest D owned in the </t>
    </r>
    <r>
      <rPr>
        <b/>
        <sz val="11"/>
        <color indexed="8"/>
        <rFont val="Calibri"/>
        <family val="2"/>
      </rPr>
      <t>estate of another decedent</t>
    </r>
    <r>
      <rPr>
        <sz val="11"/>
        <color theme="1"/>
        <rFont val="Calibri"/>
        <family val="2"/>
        <scheme val="minor"/>
      </rPr>
      <t>. In addition, give name and address of the executor of that estate, description of assets, and the value on date of death and on the alternate valuation date</t>
    </r>
  </si>
  <si>
    <t>18.206</t>
  </si>
  <si>
    <r>
      <t xml:space="preserve">Enter description (in format to be used on probate documents or estate tax return) of any </t>
    </r>
    <r>
      <rPr>
        <b/>
        <sz val="11"/>
        <color indexed="8"/>
        <rFont val="Calibri"/>
        <family val="2"/>
      </rPr>
      <t>rice allotments</t>
    </r>
    <r>
      <rPr>
        <sz val="11"/>
        <color theme="1"/>
        <rFont val="Calibri"/>
        <family val="2"/>
        <scheme val="minor"/>
      </rPr>
      <t xml:space="preserve"> owned by D. In addition, beside each item indicate its value on the date of death and on the alternate valuation date</t>
    </r>
  </si>
  <si>
    <t>18.205</t>
  </si>
  <si>
    <r>
      <t xml:space="preserve">Enter description (in format to be used on probate documents or estate tax return) of any </t>
    </r>
    <r>
      <rPr>
        <b/>
        <sz val="11"/>
        <color indexed="8"/>
        <rFont val="Calibri"/>
        <family val="2"/>
      </rPr>
      <t>memberships in clubs, lodges, and fraternal and professional organizations</t>
    </r>
    <r>
      <rPr>
        <sz val="11"/>
        <color theme="1"/>
        <rFont val="Calibri"/>
        <family val="2"/>
        <scheme val="minor"/>
      </rPr>
      <t xml:space="preserve"> owned by D. In addition, beside each item indicate its value on the date of death and on the alternate valuation date</t>
    </r>
  </si>
  <si>
    <t>18.204</t>
  </si>
  <si>
    <r>
      <t xml:space="preserve">Enter description (in format to be used on probate documents or estate tax return) of any </t>
    </r>
    <r>
      <rPr>
        <b/>
        <sz val="11"/>
        <color indexed="8"/>
        <rFont val="Calibri"/>
        <family val="2"/>
      </rPr>
      <t>contract rights</t>
    </r>
    <r>
      <rPr>
        <sz val="11"/>
        <color theme="1"/>
        <rFont val="Calibri"/>
        <family val="2"/>
        <scheme val="minor"/>
      </rPr>
      <t xml:space="preserve"> owned by D. In addition, beside each item indicate its value on the date of death and on the alternate valuation date</t>
    </r>
  </si>
  <si>
    <t>18.203</t>
  </si>
  <si>
    <r>
      <t xml:space="preserve">Enter description (in format to be used on probate documents or estate tax return) of any </t>
    </r>
    <r>
      <rPr>
        <b/>
        <sz val="11"/>
        <color indexed="8"/>
        <rFont val="Calibri"/>
        <family val="2"/>
      </rPr>
      <t>franchises</t>
    </r>
    <r>
      <rPr>
        <sz val="11"/>
        <color theme="1"/>
        <rFont val="Calibri"/>
        <family val="2"/>
        <scheme val="minor"/>
      </rPr>
      <t xml:space="preserve"> owned by D. In addition, beside each item indicate its value on the date of death and on the alternate valuation date</t>
    </r>
  </si>
  <si>
    <t>18.202</t>
  </si>
  <si>
    <r>
      <t xml:space="preserve">Enter description (in format to be used on probate documents or estate tax return) of any </t>
    </r>
    <r>
      <rPr>
        <b/>
        <sz val="11"/>
        <color indexed="8"/>
        <rFont val="Calibri"/>
        <family val="2"/>
      </rPr>
      <t>royalties other than minerals</t>
    </r>
    <r>
      <rPr>
        <sz val="11"/>
        <color theme="1"/>
        <rFont val="Calibri"/>
        <family val="2"/>
        <scheme val="minor"/>
      </rPr>
      <t xml:space="preserve"> owned by D. In addition, beside each item indicate its value on the date of death and on the alternate valuation date</t>
    </r>
  </si>
  <si>
    <t>18.201</t>
  </si>
  <si>
    <r>
      <t xml:space="preserve">Enter description (in format to be used on probate documents or estate tax return) of any </t>
    </r>
    <r>
      <rPr>
        <b/>
        <sz val="11"/>
        <color indexed="8"/>
        <rFont val="Calibri"/>
        <family val="2"/>
      </rPr>
      <t>copyrights</t>
    </r>
    <r>
      <rPr>
        <sz val="11"/>
        <color theme="1"/>
        <rFont val="Calibri"/>
        <family val="2"/>
        <scheme val="minor"/>
      </rPr>
      <t xml:space="preserve"> owned by D. In addition, beside each item indicate its value on the date of death and on the alternate valuation date</t>
    </r>
  </si>
  <si>
    <t>18.200</t>
  </si>
  <si>
    <r>
      <t xml:space="preserve">Enter description (in format to be used on probate documents or estate tax return) of any </t>
    </r>
    <r>
      <rPr>
        <b/>
        <sz val="11"/>
        <color indexed="8"/>
        <rFont val="Calibri"/>
        <family val="2"/>
      </rPr>
      <t>patents</t>
    </r>
    <r>
      <rPr>
        <sz val="11"/>
        <color theme="1"/>
        <rFont val="Calibri"/>
        <family val="2"/>
        <scheme val="minor"/>
      </rPr>
      <t xml:space="preserve"> owned by D. In addition, beside each item indicate its value on the date of death and on the alternate valuation date</t>
    </r>
  </si>
  <si>
    <t>18.199</t>
  </si>
  <si>
    <r>
      <t xml:space="preserve">Enter description (in format to be used on probate documents or estate tax return) of any </t>
    </r>
    <r>
      <rPr>
        <b/>
        <sz val="11"/>
        <color indexed="8"/>
        <rFont val="Calibri"/>
        <family val="2"/>
      </rPr>
      <t>trademarks</t>
    </r>
    <r>
      <rPr>
        <sz val="11"/>
        <color theme="1"/>
        <rFont val="Calibri"/>
        <family val="2"/>
        <scheme val="minor"/>
      </rPr>
      <t xml:space="preserve"> owned by D. In addition, beside each item indicate its value on the date of death and on the alternate valuation date</t>
    </r>
  </si>
  <si>
    <t>18.198</t>
  </si>
  <si>
    <r>
      <t xml:space="preserve">Enter description (in format to be used on probate documents or estate tax return) of any </t>
    </r>
    <r>
      <rPr>
        <b/>
        <sz val="11"/>
        <color indexed="8"/>
        <rFont val="Calibri"/>
        <family val="2"/>
      </rPr>
      <t>income tax refunds</t>
    </r>
    <r>
      <rPr>
        <sz val="11"/>
        <color theme="1"/>
        <rFont val="Calibri"/>
        <family val="2"/>
        <scheme val="minor"/>
      </rPr>
      <t xml:space="preserve"> due at the time of D's death. In addition, beside each item indicate the amount of the refund (see Items 12.51 through 12.54)</t>
    </r>
  </si>
  <si>
    <t>18.197</t>
  </si>
  <si>
    <r>
      <t xml:space="preserve">Enter description (in format to be used on probate documents or estate tax return) of any </t>
    </r>
    <r>
      <rPr>
        <b/>
        <sz val="11"/>
        <color indexed="8"/>
        <rFont val="Calibri"/>
        <family val="2"/>
      </rPr>
      <t>other pending claims</t>
    </r>
    <r>
      <rPr>
        <sz val="11"/>
        <color theme="1"/>
        <rFont val="Calibri"/>
        <family val="2"/>
        <scheme val="minor"/>
      </rPr>
      <t xml:space="preserve"> in which D was or would have been plaintiff (style of case, docket number, court in which pending, etc.) at the time of D's death</t>
    </r>
  </si>
  <si>
    <t>18.196</t>
  </si>
  <si>
    <r>
      <t xml:space="preserve">Enter description (in format to be used on probate documents or estate tax return) of any </t>
    </r>
    <r>
      <rPr>
        <b/>
        <sz val="11"/>
        <color indexed="8"/>
        <rFont val="Calibri"/>
        <family val="2"/>
      </rPr>
      <t>pending tort claims</t>
    </r>
    <r>
      <rPr>
        <sz val="11"/>
        <color theme="1"/>
        <rFont val="Calibri"/>
        <family val="2"/>
        <scheme val="minor"/>
      </rPr>
      <t xml:space="preserve"> in which D was or would have been plaintiff (style of case, docket number, court in which pending, etc.) at the time of D's death</t>
    </r>
  </si>
  <si>
    <t>18.195</t>
  </si>
  <si>
    <r>
      <t xml:space="preserve">Enter description (in format to be used on probate documents or estate tax return) of any </t>
    </r>
    <r>
      <rPr>
        <b/>
        <sz val="11"/>
        <color indexed="8"/>
        <rFont val="Calibri"/>
        <family val="2"/>
      </rPr>
      <t>gold, silver, or foreign currencies</t>
    </r>
    <r>
      <rPr>
        <sz val="11"/>
        <color theme="1"/>
        <rFont val="Calibri"/>
        <family val="2"/>
        <scheme val="minor"/>
      </rPr>
      <t xml:space="preserve"> owned by D. In addition, beside each item indicate its value on the date of death and on the alternate valuation date</t>
    </r>
  </si>
  <si>
    <t>18.194</t>
  </si>
  <si>
    <r>
      <t xml:space="preserve">Enter description (in format to be used on probate documents or estate tax return) of the nature and quantity of D's </t>
    </r>
    <r>
      <rPr>
        <b/>
        <sz val="11"/>
        <color indexed="8"/>
        <rFont val="Calibri"/>
        <family val="2"/>
      </rPr>
      <t>agricultural crops</t>
    </r>
    <r>
      <rPr>
        <sz val="11"/>
        <color theme="1"/>
        <rFont val="Calibri"/>
        <family val="2"/>
        <scheme val="minor"/>
      </rPr>
      <t xml:space="preserve"> growing or harvested and stored at the time of D's death. In addition, beside each item indicate its value on the date of death and on the alternate valuation date</t>
    </r>
  </si>
  <si>
    <t>18.193</t>
  </si>
  <si>
    <r>
      <t xml:space="preserve">Enter description (in format to be used on probate documents or estate tax return) of the kind and quantity of </t>
    </r>
    <r>
      <rPr>
        <b/>
        <sz val="11"/>
        <color indexed="8"/>
        <rFont val="Calibri"/>
        <family val="2"/>
      </rPr>
      <t>livestock</t>
    </r>
    <r>
      <rPr>
        <sz val="11"/>
        <color theme="1"/>
        <rFont val="Calibri"/>
        <family val="2"/>
        <scheme val="minor"/>
      </rPr>
      <t xml:space="preserve"> (breed, age, condition, size, and whether used for food, breeding, or recreation) owned by D. In addition, beside each item indicate its value on the date of death and on the alternate valuation date</t>
    </r>
  </si>
  <si>
    <t>18.192</t>
  </si>
  <si>
    <r>
      <t xml:space="preserve">Enter description (in format to be used on probate documents or estate tax return) of the items of </t>
    </r>
    <r>
      <rPr>
        <b/>
        <sz val="11"/>
        <color indexed="8"/>
        <rFont val="Calibri"/>
        <family val="2"/>
      </rPr>
      <t>farm or other equipment</t>
    </r>
    <r>
      <rPr>
        <sz val="11"/>
        <color theme="1"/>
        <rFont val="Calibri"/>
        <family val="2"/>
        <scheme val="minor"/>
      </rPr>
      <t xml:space="preserve"> owned by D at the date of D's death, including make, model, serial number, year of manufacture, additional related equipment, liens thereon, and the name and address of the lienholder. In addition, beside each item indicate its value on the date of death and on the alternate valuation date</t>
    </r>
  </si>
  <si>
    <t>18.191</t>
  </si>
  <si>
    <r>
      <t xml:space="preserve">Enter description (in format to be used on probate documents or estate tax return) of any </t>
    </r>
    <r>
      <rPr>
        <b/>
        <sz val="11"/>
        <color indexed="8"/>
        <rFont val="Calibri"/>
        <family val="2"/>
      </rPr>
      <t>jewelry, furs, stamp collection, coin collection, other collection, works of art, rare books, valuable antiques, and furnishings</t>
    </r>
    <r>
      <rPr>
        <sz val="11"/>
        <color theme="1"/>
        <rFont val="Calibri"/>
        <family val="2"/>
        <scheme val="minor"/>
      </rPr>
      <t>, and beside each item indicate its value on the date of death and on the alternate valuation date</t>
    </r>
  </si>
  <si>
    <t>18.190</t>
  </si>
  <si>
    <t>18.189</t>
  </si>
  <si>
    <t>18.188</t>
  </si>
  <si>
    <t>18.187</t>
  </si>
  <si>
    <t>18.186</t>
  </si>
  <si>
    <t>18.185</t>
  </si>
  <si>
    <t>18.184</t>
  </si>
  <si>
    <t>18.183</t>
  </si>
  <si>
    <t>18.182</t>
  </si>
  <si>
    <t>18.181</t>
  </si>
  <si>
    <t>18.180</t>
  </si>
  <si>
    <t>Did D prohibit disclosure of digital assets of the user?</t>
  </si>
  <si>
    <t>18.179</t>
  </si>
  <si>
    <t>If yes, give details, including the court, cause number, jurisdiction, and date of the order</t>
  </si>
  <si>
    <t>Did a court direct disclosure of the content of an electronic communication of the user?</t>
  </si>
  <si>
    <t>18.178</t>
  </si>
  <si>
    <t>If yes, give details, including cross-reference to the specific provision in D's will, if applicable</t>
  </si>
  <si>
    <t>Did D consent to disclosure of the content of an electronic communication of the user?</t>
  </si>
  <si>
    <t>18.177</t>
  </si>
  <si>
    <t>Were any digital assets specifically bequeathed?</t>
  </si>
  <si>
    <t>18.176</t>
  </si>
  <si>
    <t>18.175</t>
  </si>
  <si>
    <t>18.174</t>
  </si>
  <si>
    <t>18.173</t>
  </si>
  <si>
    <t>18.172</t>
  </si>
  <si>
    <t>18.171</t>
  </si>
  <si>
    <t>Custodian</t>
  </si>
  <si>
    <t>18.170</t>
  </si>
  <si>
    <t>18.169</t>
  </si>
  <si>
    <t>18.168</t>
  </si>
  <si>
    <t>18.167</t>
  </si>
  <si>
    <t>18.166</t>
  </si>
  <si>
    <t>18.165</t>
  </si>
  <si>
    <t>18.164</t>
  </si>
  <si>
    <t>18.163</t>
  </si>
  <si>
    <t>Insurance policy number</t>
  </si>
  <si>
    <t>18.162</t>
  </si>
  <si>
    <t>18.161</t>
  </si>
  <si>
    <t>Insured value</t>
  </si>
  <si>
    <t>18.160</t>
  </si>
  <si>
    <t>18.159</t>
  </si>
  <si>
    <t>18.158</t>
  </si>
  <si>
    <t>18.157</t>
  </si>
  <si>
    <t xml:space="preserve">Separate property of D's spouse </t>
  </si>
  <si>
    <t>Community</t>
  </si>
  <si>
    <t>18.156</t>
  </si>
  <si>
    <t>Challenge questions and answers (to authenticate password reset requests)</t>
  </si>
  <si>
    <t>18.155</t>
  </si>
  <si>
    <t>18.154</t>
  </si>
  <si>
    <t>URL (website hosting account)</t>
  </si>
  <si>
    <t>18.153</t>
  </si>
  <si>
    <t>Password (used by D to access account)</t>
  </si>
  <si>
    <t>18.152</t>
  </si>
  <si>
    <t>Username or account number (used by custodian to identify account)</t>
  </si>
  <si>
    <t>18.151</t>
  </si>
  <si>
    <t>Description</t>
  </si>
  <si>
    <t>18.150</t>
  </si>
  <si>
    <t>18.149</t>
  </si>
  <si>
    <t>Were any of the assets listed at Items 18.10 through 18.147 collateral for any loan owed or guaranteed by D?</t>
  </si>
  <si>
    <t>18.148</t>
  </si>
  <si>
    <t>Were any furnishings specifically bequeathed?</t>
  </si>
  <si>
    <t>18.147</t>
  </si>
  <si>
    <t>18.146</t>
  </si>
  <si>
    <t>18.145</t>
  </si>
  <si>
    <t>18.144</t>
  </si>
  <si>
    <t>18.143</t>
  </si>
  <si>
    <t>18.142</t>
  </si>
  <si>
    <t>18.141</t>
  </si>
  <si>
    <t>18.140</t>
  </si>
  <si>
    <t>18.139</t>
  </si>
  <si>
    <t>18.138</t>
  </si>
  <si>
    <t>18.137</t>
  </si>
  <si>
    <t>18.136</t>
  </si>
  <si>
    <t>18.135</t>
  </si>
  <si>
    <t>18.134</t>
  </si>
  <si>
    <t>18.133</t>
  </si>
  <si>
    <t>18.132</t>
  </si>
  <si>
    <t>18.131</t>
  </si>
  <si>
    <t>18.130</t>
  </si>
  <si>
    <t>Furnishings</t>
  </si>
  <si>
    <t>18.129</t>
  </si>
  <si>
    <t>18.128</t>
  </si>
  <si>
    <t xml:space="preserve">Were any valuable antiques specifically bequeathed?  </t>
  </si>
  <si>
    <t>18.127</t>
  </si>
  <si>
    <t>18.126</t>
  </si>
  <si>
    <t>18.125</t>
  </si>
  <si>
    <t>18.124</t>
  </si>
  <si>
    <t>18.123</t>
  </si>
  <si>
    <t>18.122</t>
  </si>
  <si>
    <t>18.121</t>
  </si>
  <si>
    <t>18.120</t>
  </si>
  <si>
    <t>18.119</t>
  </si>
  <si>
    <t>18.118</t>
  </si>
  <si>
    <t>18.117</t>
  </si>
  <si>
    <t>18.116</t>
  </si>
  <si>
    <t>18.115</t>
  </si>
  <si>
    <t>18.114</t>
  </si>
  <si>
    <t>18.113</t>
  </si>
  <si>
    <t>18.112</t>
  </si>
  <si>
    <t>18.111</t>
  </si>
  <si>
    <t>18.110</t>
  </si>
  <si>
    <t>Valuable Antiques</t>
  </si>
  <si>
    <t>18.109</t>
  </si>
  <si>
    <t>18.108</t>
  </si>
  <si>
    <t xml:space="preserve">Were any rare books specifically bequeathed?  </t>
  </si>
  <si>
    <t>18.107</t>
  </si>
  <si>
    <t>18.106</t>
  </si>
  <si>
    <t>18.105</t>
  </si>
  <si>
    <t>18.104</t>
  </si>
  <si>
    <t>18.103</t>
  </si>
  <si>
    <t>18.102</t>
  </si>
  <si>
    <t>18.101</t>
  </si>
  <si>
    <t>18.100</t>
  </si>
  <si>
    <t>18.99</t>
  </si>
  <si>
    <t>18.98</t>
  </si>
  <si>
    <t>18.97</t>
  </si>
  <si>
    <t>18.96</t>
  </si>
  <si>
    <t>18.95</t>
  </si>
  <si>
    <t>18.94</t>
  </si>
  <si>
    <t>18.93</t>
  </si>
  <si>
    <t>18.92</t>
  </si>
  <si>
    <t>18.91</t>
  </si>
  <si>
    <t>18.90</t>
  </si>
  <si>
    <t>Rare Books</t>
  </si>
  <si>
    <t>18.89</t>
  </si>
  <si>
    <t>18.88</t>
  </si>
  <si>
    <t>Were any works of art specifically bequeathed?</t>
  </si>
  <si>
    <t>18.87</t>
  </si>
  <si>
    <t>18.86</t>
  </si>
  <si>
    <t>18.85</t>
  </si>
  <si>
    <t>18.84</t>
  </si>
  <si>
    <t>18.83</t>
  </si>
  <si>
    <t>18.82</t>
  </si>
  <si>
    <t>18.81</t>
  </si>
  <si>
    <t>18.80</t>
  </si>
  <si>
    <t>18.79</t>
  </si>
  <si>
    <t>18.78</t>
  </si>
  <si>
    <t>18.77</t>
  </si>
  <si>
    <t>18.76</t>
  </si>
  <si>
    <t>18.75</t>
  </si>
  <si>
    <t>18.74</t>
  </si>
  <si>
    <t>18.73</t>
  </si>
  <si>
    <t>18.72</t>
  </si>
  <si>
    <t>18.71</t>
  </si>
  <si>
    <t>18.70</t>
  </si>
  <si>
    <t>Works of Art</t>
  </si>
  <si>
    <t>18.69</t>
  </si>
  <si>
    <t>18.68</t>
  </si>
  <si>
    <t xml:space="preserve">Were any collections specifically bequeathed? </t>
  </si>
  <si>
    <t>18.67</t>
  </si>
  <si>
    <t>18.66</t>
  </si>
  <si>
    <t>18.65</t>
  </si>
  <si>
    <t>18.64</t>
  </si>
  <si>
    <t>18.63</t>
  </si>
  <si>
    <t>18.62</t>
  </si>
  <si>
    <t>18.61</t>
  </si>
  <si>
    <t>18.60</t>
  </si>
  <si>
    <t>18.59</t>
  </si>
  <si>
    <t>18.58</t>
  </si>
  <si>
    <t>18.57</t>
  </si>
  <si>
    <t>18.56</t>
  </si>
  <si>
    <t>18.55</t>
  </si>
  <si>
    <t>18.54</t>
  </si>
  <si>
    <t>18.53</t>
  </si>
  <si>
    <t>18.52</t>
  </si>
  <si>
    <t>18.51</t>
  </si>
  <si>
    <t>18.50</t>
  </si>
  <si>
    <t>Stamp, Coin, or Other Collection</t>
  </si>
  <si>
    <t>18.49</t>
  </si>
  <si>
    <t>18.48</t>
  </si>
  <si>
    <t>Were any items of furs specifically bequeathed?</t>
  </si>
  <si>
    <t>18.47</t>
  </si>
  <si>
    <t>18.46</t>
  </si>
  <si>
    <t>18.45</t>
  </si>
  <si>
    <t>18.44</t>
  </si>
  <si>
    <t>18.43</t>
  </si>
  <si>
    <t>18.42</t>
  </si>
  <si>
    <t>18.41</t>
  </si>
  <si>
    <t>18.40</t>
  </si>
  <si>
    <t>18.39</t>
  </si>
  <si>
    <t>18.38</t>
  </si>
  <si>
    <t>18.37</t>
  </si>
  <si>
    <t>18.36</t>
  </si>
  <si>
    <t>18.35</t>
  </si>
  <si>
    <t>18.34</t>
  </si>
  <si>
    <t>18.33</t>
  </si>
  <si>
    <t>18.32</t>
  </si>
  <si>
    <t>18.31</t>
  </si>
  <si>
    <t>18.30</t>
  </si>
  <si>
    <t>Furs</t>
  </si>
  <si>
    <t>18.29</t>
  </si>
  <si>
    <t>18.28</t>
  </si>
  <si>
    <t xml:space="preserve">Were any items of jewelry specifically bequeathed? </t>
  </si>
  <si>
    <t>18.27</t>
  </si>
  <si>
    <t>18.26</t>
  </si>
  <si>
    <t>18.25</t>
  </si>
  <si>
    <t>18.24</t>
  </si>
  <si>
    <t>18.23</t>
  </si>
  <si>
    <t>18.22</t>
  </si>
  <si>
    <t>18.21</t>
  </si>
  <si>
    <t>18.20</t>
  </si>
  <si>
    <t>18.19</t>
  </si>
  <si>
    <t>18.18</t>
  </si>
  <si>
    <t>18.17</t>
  </si>
  <si>
    <t>18.16</t>
  </si>
  <si>
    <t>18.15</t>
  </si>
  <si>
    <t>18.14</t>
  </si>
  <si>
    <t>18.13</t>
  </si>
  <si>
    <t>18.12</t>
  </si>
  <si>
    <t>18.11</t>
  </si>
  <si>
    <t>18.10</t>
  </si>
  <si>
    <t>Jewelry</t>
  </si>
  <si>
    <t>Enter description (in format to be used on probate documents or estate tax return) and indicate value on the date of death and on the alternate valuation date</t>
  </si>
  <si>
    <t>18.09</t>
  </si>
  <si>
    <t>18.08</t>
  </si>
  <si>
    <t>Were any of these items collateral for any loan owed or guaranteed by D?</t>
  </si>
  <si>
    <t>18.07</t>
  </si>
  <si>
    <t xml:space="preserve">Were any of these items specifically bequeathed? </t>
  </si>
  <si>
    <t>18.06</t>
  </si>
  <si>
    <t>Alternate value of D's interest</t>
  </si>
  <si>
    <t>18.05</t>
  </si>
  <si>
    <t>Value at death of D's interest</t>
  </si>
  <si>
    <t>18.04</t>
  </si>
  <si>
    <t>18.03</t>
  </si>
  <si>
    <t>General description</t>
  </si>
  <si>
    <t>18.02</t>
  </si>
  <si>
    <t>If no, consider describing those items that D owned as "household goods, furniture, furnishings, clothing, and miscellaneous personal property" in Item 18.02 and/or complete Items 18.03 through 18.09. Complete Items 18.27, 18.47, 18.67, 18.87, 18.107, 18.127, 18.147, and 18.148.</t>
  </si>
  <si>
    <t>If yes, complete Items 18.10 through 18.225.</t>
  </si>
  <si>
    <t>Did D own any personal, household, artistic, collectible, or miscellaneous assets that are individually scheduled on insurance policies or the total value of which is in excess of $3,000, or any collections whose artistic or collectible value combined is in excess of $10,000?</t>
  </si>
  <si>
    <t>18.01</t>
  </si>
  <si>
    <t>18.0 PERSONAL, HOUSEHOLD, AND MISCELLANEOUS ASSETS</t>
  </si>
  <si>
    <t>List at right (in format to be used on probate documents or estate tax return) every IRA, 401(k), HR-10 (Keogh Plan), or interest in any other annuity or retirement fund. In addition, beside each item indicate its value on the date of death and on the alternate valuation date. Additional information is required for annuities</t>
  </si>
  <si>
    <t>19.210</t>
  </si>
  <si>
    <t>Will distributions from any plan be excluded from the gross estate?</t>
  </si>
  <si>
    <t>19.209</t>
  </si>
  <si>
    <t>19.208</t>
  </si>
  <si>
    <t>19.207</t>
  </si>
  <si>
    <t>19.206</t>
  </si>
  <si>
    <t>19.205</t>
  </si>
  <si>
    <t>19.204</t>
  </si>
  <si>
    <t>19.203</t>
  </si>
  <si>
    <t>19.202</t>
  </si>
  <si>
    <t>19.201</t>
  </si>
  <si>
    <t>Was D or D's spouse receiving any military pay or other military allowances if D or D's spouse was killed in a combat zone?</t>
  </si>
  <si>
    <t>19.200</t>
  </si>
  <si>
    <t>19.199</t>
  </si>
  <si>
    <t>19.198</t>
  </si>
  <si>
    <t>19.197</t>
  </si>
  <si>
    <t>19.196</t>
  </si>
  <si>
    <t>19.195</t>
  </si>
  <si>
    <t>19.194</t>
  </si>
  <si>
    <t>19.193</t>
  </si>
  <si>
    <t>19.192</t>
  </si>
  <si>
    <t>Value on D's date of death</t>
  </si>
  <si>
    <t>19.191</t>
  </si>
  <si>
    <r>
      <t xml:space="preserve">Was D or D's spouse a participant in the </t>
    </r>
    <r>
      <rPr>
        <b/>
        <sz val="11"/>
        <color indexed="8"/>
        <rFont val="Calibri"/>
        <family val="2"/>
      </rPr>
      <t>Texas Judicial Retirement System</t>
    </r>
    <r>
      <rPr>
        <sz val="11"/>
        <color theme="1"/>
        <rFont val="Calibri"/>
        <family val="2"/>
        <scheme val="minor"/>
      </rPr>
      <t>?</t>
    </r>
  </si>
  <si>
    <t>19.190</t>
  </si>
  <si>
    <t>19.189</t>
  </si>
  <si>
    <t>19.188</t>
  </si>
  <si>
    <t>19.187</t>
  </si>
  <si>
    <t>19.186</t>
  </si>
  <si>
    <t>19.185</t>
  </si>
  <si>
    <t>19.184</t>
  </si>
  <si>
    <t>19.183</t>
  </si>
  <si>
    <t>19.182</t>
  </si>
  <si>
    <t>19.181</t>
  </si>
  <si>
    <r>
      <t xml:space="preserve">Was D or D's spouse covered by provisions of the </t>
    </r>
    <r>
      <rPr>
        <b/>
        <sz val="11"/>
        <color indexed="8"/>
        <rFont val="Calibri"/>
        <family val="2"/>
      </rPr>
      <t>Texas Municipal Retirement Act</t>
    </r>
    <r>
      <rPr>
        <sz val="11"/>
        <color theme="1"/>
        <rFont val="Calibri"/>
        <family val="2"/>
        <scheme val="minor"/>
      </rPr>
      <t>?</t>
    </r>
  </si>
  <si>
    <t>19.180</t>
  </si>
  <si>
    <t>19.179</t>
  </si>
  <si>
    <t>19.178</t>
  </si>
  <si>
    <t>19.177</t>
  </si>
  <si>
    <t>19.176</t>
  </si>
  <si>
    <t>19.175</t>
  </si>
  <si>
    <t>19.174</t>
  </si>
  <si>
    <t>19.173</t>
  </si>
  <si>
    <t>19.172</t>
  </si>
  <si>
    <t>19.171</t>
  </si>
  <si>
    <r>
      <t xml:space="preserve">Was D or D's spouse a participant in the </t>
    </r>
    <r>
      <rPr>
        <b/>
        <sz val="11"/>
        <color indexed="8"/>
        <rFont val="Calibri"/>
        <family val="2"/>
      </rPr>
      <t>Employees Retirement System of Texas</t>
    </r>
    <r>
      <rPr>
        <sz val="11"/>
        <color theme="1"/>
        <rFont val="Calibri"/>
        <family val="2"/>
        <scheme val="minor"/>
      </rPr>
      <t>?</t>
    </r>
  </si>
  <si>
    <t>19.170</t>
  </si>
  <si>
    <t>19.169</t>
  </si>
  <si>
    <t>19.168</t>
  </si>
  <si>
    <t>19.167</t>
  </si>
  <si>
    <t>19.166</t>
  </si>
  <si>
    <t>19.165</t>
  </si>
  <si>
    <t>19.164</t>
  </si>
  <si>
    <t>19.163</t>
  </si>
  <si>
    <t>19.162</t>
  </si>
  <si>
    <t>19.161</t>
  </si>
  <si>
    <r>
      <t xml:space="preserve">Was D or D's spouse a participant in the </t>
    </r>
    <r>
      <rPr>
        <b/>
        <sz val="11"/>
        <color indexed="8"/>
        <rFont val="Calibri"/>
        <family val="2"/>
      </rPr>
      <t>Teacher Retirement System of Texas</t>
    </r>
    <r>
      <rPr>
        <sz val="11"/>
        <color theme="1"/>
        <rFont val="Calibri"/>
        <family val="2"/>
        <scheme val="minor"/>
      </rPr>
      <t>?</t>
    </r>
  </si>
  <si>
    <t>19.160</t>
  </si>
  <si>
    <t>19.159</t>
  </si>
  <si>
    <t>19.158</t>
  </si>
  <si>
    <t>19.157</t>
  </si>
  <si>
    <t>19.156</t>
  </si>
  <si>
    <t>19.155</t>
  </si>
  <si>
    <t>19.154</t>
  </si>
  <si>
    <t>19.153</t>
  </si>
  <si>
    <t>19.152</t>
  </si>
  <si>
    <t>19.151</t>
  </si>
  <si>
    <r>
      <t xml:space="preserve">Was D or D's spouse covered by provisions of </t>
    </r>
    <r>
      <rPr>
        <b/>
        <sz val="11"/>
        <color indexed="8"/>
        <rFont val="Calibri"/>
        <family val="2"/>
      </rPr>
      <t>Retired Serviceman's Family Protection Plan</t>
    </r>
    <r>
      <rPr>
        <sz val="11"/>
        <color theme="1"/>
        <rFont val="Calibri"/>
        <family val="2"/>
        <scheme val="minor"/>
      </rPr>
      <t>?</t>
    </r>
  </si>
  <si>
    <t>19.150</t>
  </si>
  <si>
    <t>19.149</t>
  </si>
  <si>
    <t>19.148</t>
  </si>
  <si>
    <t>19.147</t>
  </si>
  <si>
    <t>19.146</t>
  </si>
  <si>
    <t>19.145</t>
  </si>
  <si>
    <t>19.144</t>
  </si>
  <si>
    <t>19.143</t>
  </si>
  <si>
    <t>19.142</t>
  </si>
  <si>
    <t>19.141</t>
  </si>
  <si>
    <r>
      <t xml:space="preserve">Was D or D's spouse covered by provisions of </t>
    </r>
    <r>
      <rPr>
        <b/>
        <sz val="11"/>
        <color indexed="8"/>
        <rFont val="Calibri"/>
        <family val="2"/>
      </rPr>
      <t>Texas County and District Retirement System</t>
    </r>
    <r>
      <rPr>
        <sz val="11"/>
        <color theme="1"/>
        <rFont val="Calibri"/>
        <family val="2"/>
        <scheme val="minor"/>
      </rPr>
      <t>?</t>
    </r>
  </si>
  <si>
    <t>19.140</t>
  </si>
  <si>
    <t>19.139</t>
  </si>
  <si>
    <t>19.138</t>
  </si>
  <si>
    <t>19.137</t>
  </si>
  <si>
    <t>19.136</t>
  </si>
  <si>
    <t>19.135</t>
  </si>
  <si>
    <t>19.134</t>
  </si>
  <si>
    <t>19.133</t>
  </si>
  <si>
    <t>Will spouse elect rollover?</t>
  </si>
  <si>
    <t>19.132</t>
  </si>
  <si>
    <t>Eligible for spousal rollover?</t>
  </si>
  <si>
    <t>19.131</t>
  </si>
  <si>
    <t>Name(s), address(es), etc. for all beneficiaries</t>
  </si>
  <si>
    <t>19.130</t>
  </si>
  <si>
    <t>19.129</t>
  </si>
  <si>
    <t>If not, what is ratio of those contributions to total contributions?</t>
  </si>
  <si>
    <t>19.128</t>
  </si>
  <si>
    <t>19.127</t>
  </si>
  <si>
    <t>If no, skip to Item 19.140. If yes, give details</t>
  </si>
  <si>
    <r>
      <t xml:space="preserve">Was D or D's spouse a participant in an </t>
    </r>
    <r>
      <rPr>
        <b/>
        <sz val="11"/>
        <color indexed="8"/>
        <rFont val="Calibri"/>
        <family val="2"/>
      </rPr>
      <t>HR-10 (Keogh) Plan</t>
    </r>
    <r>
      <rPr>
        <sz val="11"/>
        <color theme="1"/>
        <rFont val="Calibri"/>
        <family val="2"/>
        <scheme val="minor"/>
      </rPr>
      <t>?</t>
    </r>
  </si>
  <si>
    <t>19.126</t>
  </si>
  <si>
    <t>19.125</t>
  </si>
  <si>
    <t>19.124</t>
  </si>
  <si>
    <t>19.123</t>
  </si>
  <si>
    <t>19.122</t>
  </si>
  <si>
    <t>19.121</t>
  </si>
  <si>
    <t>19.120</t>
  </si>
  <si>
    <t>19.119</t>
  </si>
  <si>
    <t>19.118</t>
  </si>
  <si>
    <t>19.117</t>
  </si>
  <si>
    <t>19.116</t>
  </si>
  <si>
    <t>19.115</t>
  </si>
  <si>
    <r>
      <t>Was D an alternate payee under a qualified domestic relations order (</t>
    </r>
    <r>
      <rPr>
        <b/>
        <sz val="11"/>
        <color indexed="8"/>
        <rFont val="Calibri"/>
        <family val="2"/>
      </rPr>
      <t>"QDRO"</t>
    </r>
    <r>
      <rPr>
        <sz val="11"/>
        <color theme="1"/>
        <rFont val="Calibri"/>
        <family val="2"/>
        <scheme val="minor"/>
      </rPr>
      <t>)?</t>
    </r>
  </si>
  <si>
    <t>19.114</t>
  </si>
  <si>
    <t>19.113</t>
  </si>
  <si>
    <t>Remaining unused grandfathered amount (Item 19.110 less Item 19.111)</t>
  </si>
  <si>
    <t>19.112</t>
  </si>
  <si>
    <t>Total amount previously recovered</t>
  </si>
  <si>
    <t>19.111</t>
  </si>
  <si>
    <t>Initial grandfathered amount</t>
  </si>
  <si>
    <t>19.110</t>
  </si>
  <si>
    <t>Was grandfather election made on previously filed IRS Form 5329?</t>
  </si>
  <si>
    <t>19.109</t>
  </si>
  <si>
    <t>D's investment in the contract</t>
  </si>
  <si>
    <t>19.108</t>
  </si>
  <si>
    <t>Amounts payable to certain alternate payees (e.g., QDROs)</t>
  </si>
  <si>
    <t>19.107</t>
  </si>
  <si>
    <t>Amount rolled over after D's death where D was a surviving spouse who had rolled over a distribution from a plan</t>
  </si>
  <si>
    <t>19.106</t>
  </si>
  <si>
    <t>19.105</t>
  </si>
  <si>
    <t xml:space="preserve">19.104 </t>
  </si>
  <si>
    <t>19.103</t>
  </si>
  <si>
    <t>19.102</t>
  </si>
  <si>
    <t>Name of plan</t>
  </si>
  <si>
    <t>19.101</t>
  </si>
  <si>
    <t>D's Spouse</t>
  </si>
  <si>
    <t>D</t>
  </si>
  <si>
    <t>Do not reduce the indicated asset value by 1/2 when D's interest was a 1/2 community interest, but use the entire value of the plan.</t>
  </si>
  <si>
    <t>If no, skip to Item 19.126. If yes, complete Items 19.101 through 19.114.</t>
  </si>
  <si>
    <r>
      <t xml:space="preserve">Was D or D's spouse a participant in a </t>
    </r>
    <r>
      <rPr>
        <b/>
        <sz val="11"/>
        <color indexed="8"/>
        <rFont val="Calibri"/>
        <family val="2"/>
      </rPr>
      <t>Qualified Employer Plan</t>
    </r>
    <r>
      <rPr>
        <sz val="11"/>
        <color theme="1"/>
        <rFont val="Calibri"/>
        <family val="2"/>
        <scheme val="minor"/>
      </rPr>
      <t>?</t>
    </r>
  </si>
  <si>
    <t>19.100</t>
  </si>
  <si>
    <t>19.99</t>
  </si>
  <si>
    <t>19.98</t>
  </si>
  <si>
    <t>19.97</t>
  </si>
  <si>
    <t>19.96</t>
  </si>
  <si>
    <t>19.95</t>
  </si>
  <si>
    <t>19.94</t>
  </si>
  <si>
    <t>19.93</t>
  </si>
  <si>
    <t>19.92</t>
  </si>
  <si>
    <t>19.91</t>
  </si>
  <si>
    <t>19.90</t>
  </si>
  <si>
    <t>19.89</t>
  </si>
  <si>
    <t>19.88</t>
  </si>
  <si>
    <t>19.87</t>
  </si>
  <si>
    <t>19.86</t>
  </si>
  <si>
    <t>19.85</t>
  </si>
  <si>
    <t>Were all contributions proper income tax deductions or rollover contributions?</t>
  </si>
  <si>
    <t>19.84</t>
  </si>
  <si>
    <t>Remaining grandfathered amount (Item 19.81 less Item 19.82)</t>
  </si>
  <si>
    <t>19.83</t>
  </si>
  <si>
    <t>19.82</t>
  </si>
  <si>
    <t>19.81</t>
  </si>
  <si>
    <t>19.80</t>
  </si>
  <si>
    <t>Amount rolled over after D's death where D was a surviving spouse who rolled over a distribution from a plan or from an IRA</t>
  </si>
  <si>
    <t>19.79</t>
  </si>
  <si>
    <t>19.78</t>
  </si>
  <si>
    <t>19.77</t>
  </si>
  <si>
    <t>19.76</t>
  </si>
  <si>
    <t>19.75</t>
  </si>
  <si>
    <t>19.74</t>
  </si>
  <si>
    <t>19.73</t>
  </si>
  <si>
    <t>19.72</t>
  </si>
  <si>
    <t>19.71</t>
  </si>
  <si>
    <t>19.70</t>
  </si>
  <si>
    <t>19.69</t>
  </si>
  <si>
    <t>19.68</t>
  </si>
  <si>
    <t>19.67</t>
  </si>
  <si>
    <t>Name of IRA</t>
  </si>
  <si>
    <t>19.66</t>
  </si>
  <si>
    <t>Do not reduce the indicated asset value by 1/2 when D's interest was a 1/2 community interest, but use the entire value of the IRA.</t>
  </si>
  <si>
    <t>If no, skip to Item 19.100. If yes, complete Items 19.66 through 19.85.</t>
  </si>
  <si>
    <r>
      <t xml:space="preserve">Was D or D's spouse a participant in an </t>
    </r>
    <r>
      <rPr>
        <b/>
        <sz val="11"/>
        <color indexed="8"/>
        <rFont val="Calibri"/>
        <family val="2"/>
      </rPr>
      <t>Individual Retirement Account (IRA)</t>
    </r>
    <r>
      <rPr>
        <sz val="11"/>
        <color theme="1"/>
        <rFont val="Calibri"/>
        <family val="2"/>
        <scheme val="minor"/>
      </rPr>
      <t>?</t>
    </r>
  </si>
  <si>
    <t>19.65</t>
  </si>
  <si>
    <t>Name(s), address(es), etc. of all beneficiaries</t>
  </si>
  <si>
    <t>19.64</t>
  </si>
  <si>
    <t>Nature of benefits</t>
  </si>
  <si>
    <t>19.63</t>
  </si>
  <si>
    <t>19.62B</t>
  </si>
  <si>
    <t>19.62A</t>
  </si>
  <si>
    <t>19.62</t>
  </si>
  <si>
    <t>19.61</t>
  </si>
  <si>
    <t>19.60</t>
  </si>
  <si>
    <t>19.59</t>
  </si>
  <si>
    <t>Name of union or fraternal organization</t>
  </si>
  <si>
    <t>19.58</t>
  </si>
  <si>
    <t>If no, skip to Item 19.65. If yes, complete Items 19.58 through 19.64.</t>
  </si>
  <si>
    <r>
      <t xml:space="preserve">Did D belong to a </t>
    </r>
    <r>
      <rPr>
        <b/>
        <sz val="11"/>
        <color indexed="8"/>
        <rFont val="Calibri"/>
        <family val="2"/>
      </rPr>
      <t>union</t>
    </r>
    <r>
      <rPr>
        <sz val="11"/>
        <color theme="1"/>
        <rFont val="Calibri"/>
        <family val="2"/>
        <scheme val="minor"/>
      </rPr>
      <t xml:space="preserve"> or to a </t>
    </r>
    <r>
      <rPr>
        <b/>
        <sz val="11"/>
        <color indexed="8"/>
        <rFont val="Calibri"/>
        <family val="2"/>
      </rPr>
      <t>fraternal organization</t>
    </r>
    <r>
      <rPr>
        <sz val="11"/>
        <color theme="1"/>
        <rFont val="Calibri"/>
        <family val="2"/>
        <scheme val="minor"/>
      </rPr>
      <t xml:space="preserve"> that provides </t>
    </r>
    <r>
      <rPr>
        <b/>
        <sz val="11"/>
        <color indexed="8"/>
        <rFont val="Calibri"/>
        <family val="2"/>
      </rPr>
      <t>benefits</t>
    </r>
    <r>
      <rPr>
        <sz val="11"/>
        <color theme="1"/>
        <rFont val="Calibri"/>
        <family val="2"/>
        <scheme val="minor"/>
      </rPr>
      <t xml:space="preserve"> by virtue of D's death?</t>
    </r>
  </si>
  <si>
    <t>19.57</t>
  </si>
  <si>
    <t>Other (describe)</t>
  </si>
  <si>
    <t>19.56</t>
  </si>
  <si>
    <t>Salary continuation for surviving family members or estate</t>
  </si>
  <si>
    <t>19.55</t>
  </si>
  <si>
    <t>Accrued commissions and/or insurance "renewals"</t>
  </si>
  <si>
    <t>19.54</t>
  </si>
  <si>
    <t>Accrued vacation or other pay</t>
  </si>
  <si>
    <t>19.53</t>
  </si>
  <si>
    <t>Accrued salary and deferred compensation</t>
  </si>
  <si>
    <t>19.52</t>
  </si>
  <si>
    <t>Credit union</t>
  </si>
  <si>
    <t>19.51</t>
  </si>
  <si>
    <t>Profit-sharing or 401(k) plan</t>
  </si>
  <si>
    <t>19.50</t>
  </si>
  <si>
    <t>Pension plan</t>
  </si>
  <si>
    <t>19.49</t>
  </si>
  <si>
    <t>Stock options</t>
  </si>
  <si>
    <t>19.48</t>
  </si>
  <si>
    <t>Medical insurance</t>
  </si>
  <si>
    <t>19.47</t>
  </si>
  <si>
    <t>Insurance on D's life</t>
  </si>
  <si>
    <t>19.46</t>
  </si>
  <si>
    <t>$5,000 lump-sum death benefit</t>
  </si>
  <si>
    <t>19.45</t>
  </si>
  <si>
    <t>To Whom Payable and Amount</t>
  </si>
  <si>
    <t>Available?</t>
  </si>
  <si>
    <t>Type of Benefit</t>
  </si>
  <si>
    <t>If no, skip to Item 19.57. If yes, complete Items 19.45 through 19.56.</t>
  </si>
  <si>
    <r>
      <t xml:space="preserve">As a result of D's employment and death, will any person receive any bonus or award or will any </t>
    </r>
    <r>
      <rPr>
        <b/>
        <sz val="11"/>
        <color indexed="8"/>
        <rFont val="Calibri"/>
        <family val="2"/>
      </rPr>
      <t>employee benefits</t>
    </r>
    <r>
      <rPr>
        <sz val="11"/>
        <color theme="1"/>
        <rFont val="Calibri"/>
        <family val="2"/>
        <scheme val="minor"/>
      </rPr>
      <t xml:space="preserve"> become due and payable to anyone or to D's estate?</t>
    </r>
  </si>
  <si>
    <t>19.44</t>
  </si>
  <si>
    <t>If any annuity is payable for the life of a person other than D, give details, including name, address, date of birth, sex, and Social Security number of that person</t>
  </si>
  <si>
    <t>19.43</t>
  </si>
  <si>
    <t>If any annuity payable to D or D's spouse is payable for a term of years, give details, including the duration of the term and the date on which it began or will begin</t>
  </si>
  <si>
    <t>19.42</t>
  </si>
  <si>
    <t>19.41</t>
  </si>
  <si>
    <t>Value of annuity at D's death</t>
  </si>
  <si>
    <t>19.40</t>
  </si>
  <si>
    <t>19.39</t>
  </si>
  <si>
    <t>19.38A</t>
  </si>
  <si>
    <t>19.38</t>
  </si>
  <si>
    <t>19.37</t>
  </si>
  <si>
    <t>19.36</t>
  </si>
  <si>
    <t>19.35</t>
  </si>
  <si>
    <t>Do not reduce the indicated asset value by 1/2 when D's interest was a 1/2 community interest, but use the entire value of the benefit.</t>
  </si>
  <si>
    <t>19.34</t>
  </si>
  <si>
    <t>If no, skip to Item 19.44. If yes, complete Items 19.34 through 19.43.</t>
  </si>
  <si>
    <r>
      <t xml:space="preserve">As a result of D's employment and death, will an </t>
    </r>
    <r>
      <rPr>
        <b/>
        <sz val="11"/>
        <color indexed="8"/>
        <rFont val="Calibri"/>
        <family val="2"/>
      </rPr>
      <t>annuity</t>
    </r>
    <r>
      <rPr>
        <sz val="11"/>
        <color theme="1"/>
        <rFont val="Calibri"/>
        <family val="2"/>
        <scheme val="minor"/>
      </rPr>
      <t xml:space="preserve"> become due and payable to and by virtue of a beneficiary's surviving D?</t>
    </r>
  </si>
  <si>
    <t>19.33</t>
  </si>
  <si>
    <t>19.32</t>
  </si>
  <si>
    <t>Name of beneficiary</t>
  </si>
  <si>
    <t>19.31</t>
  </si>
  <si>
    <t>If yes, complete Items 19.31 and 19.32.</t>
  </si>
  <si>
    <t>Did the annuity contract contain the name of a designated beneficiary to receive the payments after D's death?</t>
  </si>
  <si>
    <t>19.30</t>
  </si>
  <si>
    <t>Will value of lump-sum distribution be excluded from D's gross estate?</t>
  </si>
  <si>
    <t>19.29A</t>
  </si>
  <si>
    <t>19.29</t>
  </si>
  <si>
    <t>Value at date of D's death</t>
  </si>
  <si>
    <t>19.28</t>
  </si>
  <si>
    <t>Is this an annuity described in the IRS General Instructions for Schedule I?</t>
  </si>
  <si>
    <t>19.27A</t>
  </si>
  <si>
    <t>Amount or percent of employer's contributions</t>
  </si>
  <si>
    <t>19.27</t>
  </si>
  <si>
    <t>19.26B</t>
  </si>
  <si>
    <t>19.26A</t>
  </si>
  <si>
    <t>19.26</t>
  </si>
  <si>
    <t>19.25</t>
  </si>
  <si>
    <t>19.24</t>
  </si>
  <si>
    <t>19.23</t>
  </si>
  <si>
    <t>Name of employer and/or plan and its employer identification number</t>
  </si>
  <si>
    <t>19.22</t>
  </si>
  <si>
    <r>
      <rPr>
        <b/>
        <i/>
        <sz val="11"/>
        <color indexed="8"/>
        <rFont val="Calibri"/>
        <family val="2"/>
      </rPr>
      <t>NOTE:</t>
    </r>
    <r>
      <rPr>
        <b/>
        <sz val="11"/>
        <color indexed="8"/>
        <rFont val="Calibri"/>
        <family val="2"/>
      </rPr>
      <t xml:space="preserve"> IF ANY PAYMENT FOR AN ANNUITY WAS NOT ALLOWABLE AS AN INCOME TAX DEDUCTION, THAT PROPORTION OF THE TOTAL AMOUNT PAID, MULTIPLIED BY THE VALUE OF THE ANNUITY, IS INCLUDIBLE IN D'S FEDERAL GROSS ESTATE.</t>
    </r>
  </si>
  <si>
    <t>D's contribution toward total cost of annuity (ratio or percent)</t>
  </si>
  <si>
    <t>19.21</t>
  </si>
  <si>
    <t>Approved plan?</t>
  </si>
  <si>
    <t>19.20</t>
  </si>
  <si>
    <t>19.19</t>
  </si>
  <si>
    <t>19.18</t>
  </si>
  <si>
    <t>Name of payor</t>
  </si>
  <si>
    <t>19.17</t>
  </si>
  <si>
    <t>If no, skip to Item 19.33. If yes, complete Items 19.17 through 19.32.</t>
  </si>
  <si>
    <t>Did the annuity terminate on D's death with no future benefits payable to D's estate or to anyone else?</t>
  </si>
  <si>
    <t>19.16A</t>
  </si>
  <si>
    <t>If no, skip to Item 19.33. If yes, complete Items 19.16A through 19.32.</t>
  </si>
  <si>
    <t>Was D or D's spouse receiving a retirement annuity immediately before D's death?</t>
  </si>
  <si>
    <t>19.16</t>
  </si>
  <si>
    <t xml:space="preserve">Are we to assist in collecting these benefits? </t>
  </si>
  <si>
    <t>19.15</t>
  </si>
  <si>
    <t xml:space="preserve">Have death benefits been collected? </t>
  </si>
  <si>
    <t>19.14</t>
  </si>
  <si>
    <t xml:space="preserve">Are death benefits (including marker allowance) payable? </t>
  </si>
  <si>
    <t>19.13</t>
  </si>
  <si>
    <t>Does D's death entitle either D's spouse or children to receive payments from the VA?</t>
  </si>
  <si>
    <t>19.12</t>
  </si>
  <si>
    <t xml:space="preserve">Was D or D's spouse receiving payments from the VA? </t>
  </si>
  <si>
    <t>19.11</t>
  </si>
  <si>
    <t>Veterans Affairs (VA)</t>
  </si>
  <si>
    <t>19.10</t>
  </si>
  <si>
    <t>19.09</t>
  </si>
  <si>
    <t>Was D or D's spouse receiving payments pursuant to the Act?</t>
  </si>
  <si>
    <t>19.08</t>
  </si>
  <si>
    <t xml:space="preserve">Was D covered by provisions of the Railroad Retirement Act?  </t>
  </si>
  <si>
    <t>19.07</t>
  </si>
  <si>
    <t>Railroad Retirement</t>
  </si>
  <si>
    <t xml:space="preserve">Are we to assist in collecting any of these benefits? </t>
  </si>
  <si>
    <t>19.06</t>
  </si>
  <si>
    <t xml:space="preserve">If yes, has it been collected? </t>
  </si>
  <si>
    <t>19.05</t>
  </si>
  <si>
    <t>Does D's death entitle D's family to receive a burial allowance from the Social Security Administration?</t>
  </si>
  <si>
    <t>19.04</t>
  </si>
  <si>
    <t>Does D's death entitle either D's spouse or children to receive payments from the Social Security Administration?</t>
  </si>
  <si>
    <t>19.03</t>
  </si>
  <si>
    <t>19.02</t>
  </si>
  <si>
    <t>19.01</t>
  </si>
  <si>
    <t>Social Security</t>
  </si>
  <si>
    <t>19.0 EMPLOYEE AND GOVERNMENT BENEFITS AND ANNUITIES</t>
  </si>
  <si>
    <r>
      <t xml:space="preserve">Is any </t>
    </r>
    <r>
      <rPr>
        <i/>
        <sz val="11"/>
        <color indexed="8"/>
        <rFont val="Calibri"/>
        <family val="2"/>
      </rPr>
      <t>unrelated</t>
    </r>
    <r>
      <rPr>
        <sz val="11"/>
        <color theme="1"/>
        <rFont val="Calibri"/>
        <family val="2"/>
        <scheme val="minor"/>
      </rPr>
      <t xml:space="preserve"> beneficiary more than 37½ years younger than D?</t>
    </r>
  </si>
  <si>
    <t>20.76</t>
  </si>
  <si>
    <t>20.75</t>
  </si>
  <si>
    <t>20.74</t>
  </si>
  <si>
    <t>20.73</t>
  </si>
  <si>
    <t>20.72</t>
  </si>
  <si>
    <t>20.71</t>
  </si>
  <si>
    <t>20.70</t>
  </si>
  <si>
    <t>20.69</t>
  </si>
  <si>
    <t>Item 20.66 times Item 20.67</t>
  </si>
  <si>
    <t>20.68</t>
  </si>
  <si>
    <t>Percentage of credit allowed for year of D's death to offset federal estate tax</t>
  </si>
  <si>
    <t>20.67</t>
  </si>
  <si>
    <t>Amount of credit for all state death taxes</t>
  </si>
  <si>
    <t>20.66</t>
  </si>
  <si>
    <t>Did D own any property as a joint tenant with someone other than D's spouse in which the full value of the property will be reduced to reflect the interest of the other joint tenant(s)?</t>
  </si>
  <si>
    <t>20.65</t>
  </si>
  <si>
    <t>20.64</t>
  </si>
  <si>
    <t>20.63</t>
  </si>
  <si>
    <t>20.62</t>
  </si>
  <si>
    <t>20.61</t>
  </si>
  <si>
    <t>20.60</t>
  </si>
  <si>
    <t>D's life expectancy on date of D's death</t>
  </si>
  <si>
    <t>20.59</t>
  </si>
  <si>
    <t>Adjustment to unified credit (Item 20.06 multiplied by 20%)</t>
  </si>
  <si>
    <t>20.58</t>
  </si>
  <si>
    <t>Gift taxes payable by D's spouse on split gifts if D was the donor spouse and the gifts were included in D's gross estate</t>
  </si>
  <si>
    <t>20.57</t>
  </si>
  <si>
    <t>Gift taxes payable by D on total amount of taxable gifts made on or after January 1, 1977, that qualify for special treatment as split gifts</t>
  </si>
  <si>
    <t>20.56</t>
  </si>
  <si>
    <t>Amount of gift taxes payable on total taxable gifts made by D before 1977, assuming use of rates in year of D's death</t>
  </si>
  <si>
    <t>20.55</t>
  </si>
  <si>
    <t>Amount of gift taxes payable on total lifetime taxable gifts made by D, assuming use of rates in year of D's death</t>
  </si>
  <si>
    <t>20.54</t>
  </si>
  <si>
    <t>Total taxable gifts made by D before 1977</t>
  </si>
  <si>
    <t>20.53</t>
  </si>
  <si>
    <t>Total lifetime taxable gifts made by D after June 6, 1932</t>
  </si>
  <si>
    <t>20.52</t>
  </si>
  <si>
    <t>Total amount of taxable gifts made on or after January 1, 1977, that qualify for special treatment as split gifts</t>
  </si>
  <si>
    <t>20.51</t>
  </si>
  <si>
    <t>20.50</t>
  </si>
  <si>
    <t>20.49</t>
  </si>
  <si>
    <t>20.48</t>
  </si>
  <si>
    <t>20.47</t>
  </si>
  <si>
    <t>20.46</t>
  </si>
  <si>
    <t>Were any of D's joint bank accounts closed within three years of D's death?</t>
  </si>
  <si>
    <t>20.45</t>
  </si>
  <si>
    <t>20.44</t>
  </si>
  <si>
    <t>Within three years of D's death, did D transfer an interest in a corporation, following which D then had 20 percent or more of the combined voting strength?</t>
  </si>
  <si>
    <t>20.43</t>
  </si>
  <si>
    <t>Did D pay any premium on insurance on D's life within three years of D's death even though D held no incidents of ownership?</t>
  </si>
  <si>
    <t>20.42</t>
  </si>
  <si>
    <t xml:space="preserve">20.41 </t>
  </si>
  <si>
    <t xml:space="preserve">20.40 </t>
  </si>
  <si>
    <t>20.39</t>
  </si>
  <si>
    <t xml:space="preserve">Serve as custodian under a Uniform Gifts to Minors Act? </t>
  </si>
  <si>
    <t xml:space="preserve">20.38 </t>
  </si>
  <si>
    <t xml:space="preserve">20.37 </t>
  </si>
  <si>
    <t>Act as trustee under any trust in existence at the time of D's death?</t>
  </si>
  <si>
    <t>Serve as a guardian?</t>
  </si>
  <si>
    <t>Serve as executor or administrator of any estate?</t>
  </si>
  <si>
    <t>20.33</t>
  </si>
  <si>
    <t>20.32</t>
  </si>
  <si>
    <t>20.31</t>
  </si>
  <si>
    <t>20.30</t>
  </si>
  <si>
    <t>20.29</t>
  </si>
  <si>
    <t>20.28</t>
  </si>
  <si>
    <t>20.27</t>
  </si>
  <si>
    <t>20.26</t>
  </si>
  <si>
    <t>20.25</t>
  </si>
  <si>
    <t>Otherwise exercise or release a general power of appointment?</t>
  </si>
  <si>
    <t>20.24</t>
  </si>
  <si>
    <t>Transfer property by the testamentary exercise of a general power of appointment?</t>
  </si>
  <si>
    <t>20.23</t>
  </si>
  <si>
    <t>If yes, give date created.</t>
  </si>
  <si>
    <t>20.22</t>
  </si>
  <si>
    <t>Possess a general power of appointment?</t>
  </si>
  <si>
    <t>20.21</t>
  </si>
  <si>
    <t>20.20</t>
  </si>
  <si>
    <t>20.19</t>
  </si>
  <si>
    <t>20.18</t>
  </si>
  <si>
    <t>20.17</t>
  </si>
  <si>
    <t xml:space="preserve">If yes, give details, including information to be used on estate tax return </t>
  </si>
  <si>
    <t xml:space="preserve">Retain the power to remove a trustee or to appoint D as trustee? </t>
  </si>
  <si>
    <t>20.16</t>
  </si>
  <si>
    <t xml:space="preserve">If yes, was trust in existence at D's death? </t>
  </si>
  <si>
    <t>20.15</t>
  </si>
  <si>
    <t xml:space="preserve">Create a trust during lifetime? </t>
  </si>
  <si>
    <t>20.14</t>
  </si>
  <si>
    <t>20.13</t>
  </si>
  <si>
    <t>Aggregate amount of gift tax marital deduction allowed to D with respect to gifts made between January 1, 1977, and December 31, 1981 (both dates inclusive)</t>
  </si>
  <si>
    <t>20.12</t>
  </si>
  <si>
    <t>Value at date of gift</t>
  </si>
  <si>
    <t>Donor's adjusted basis</t>
  </si>
  <si>
    <t>Date of gift</t>
  </si>
  <si>
    <t>Description of gift</t>
  </si>
  <si>
    <t>Donee's name</t>
  </si>
  <si>
    <t>If Item 20.10 is yes, complete the following for each previously unreported gift:</t>
  </si>
  <si>
    <t>20.11</t>
  </si>
  <si>
    <t>Did D or D's spouse have a duty to file a gift tax return for any gifts previously unreported?</t>
  </si>
  <si>
    <t>20.10</t>
  </si>
  <si>
    <t>Total gift taxes payable for gifts made after December 31, 1976</t>
  </si>
  <si>
    <t>20.09</t>
  </si>
  <si>
    <t>Total amount</t>
  </si>
  <si>
    <t>By Whom Paid</t>
  </si>
  <si>
    <t>Amount</t>
  </si>
  <si>
    <t>Dates</t>
  </si>
  <si>
    <t>Amount of gift taxes paid on gifts made by D or D's spouse within three years of D's death</t>
  </si>
  <si>
    <t>20.08</t>
  </si>
  <si>
    <t>Amount of unified credit used on or after January 1, 1977</t>
  </si>
  <si>
    <t>20.07</t>
  </si>
  <si>
    <t>Amount of $30,000 specific lifetime gift tax exemption used between September 9, 1976, and December 31, 1976 (both dates inclusive)</t>
  </si>
  <si>
    <t>20.06</t>
  </si>
  <si>
    <r>
      <t xml:space="preserve">Amount of $30,000 specific lifetime gift tax exemption used </t>
    </r>
    <r>
      <rPr>
        <i/>
        <sz val="11"/>
        <color indexed="8"/>
        <rFont val="Calibri"/>
        <family val="2"/>
      </rPr>
      <t>before</t>
    </r>
    <r>
      <rPr>
        <sz val="11"/>
        <color theme="1"/>
        <rFont val="Calibri"/>
        <family val="2"/>
        <scheme val="minor"/>
      </rPr>
      <t xml:space="preserve"> September 8, 1976</t>
    </r>
  </si>
  <si>
    <t>20.05</t>
  </si>
  <si>
    <t>Amount of "adjusted taxable gifts" made on or after January 1, 1977</t>
  </si>
  <si>
    <t>20.04</t>
  </si>
  <si>
    <t>D's spouse</t>
  </si>
  <si>
    <t>D's city, state, zip</t>
  </si>
  <si>
    <t>D's address</t>
  </si>
  <si>
    <t>IRS office where filed</t>
  </si>
  <si>
    <t>Period(s) covered</t>
  </si>
  <si>
    <t>If Item 20.02 is yes, give IRS office where each was filed, D's address when filed, and name of D's spouse at time of gift.</t>
  </si>
  <si>
    <t>20.03</t>
  </si>
  <si>
    <t>File a gift tax return?</t>
  </si>
  <si>
    <t>20.02</t>
  </si>
  <si>
    <t>Review each item, check applicable answer, and complete blanks for D and for D's spouse.</t>
  </si>
  <si>
    <t xml:space="preserve">Did D or D's spouse ever do any of the acts described below? </t>
  </si>
  <si>
    <t>20.01</t>
  </si>
  <si>
    <t>Note: This section applies generally to gifts made by D and D's spouse, trusts, reversionary interests, powers of appointment, and transfers during D's lifetime where D may no longer "own" an asset, but where the value of that asset may be includible in D's estate for tax purposes. None of these items are included in D's inventory.</t>
  </si>
  <si>
    <t>20.0 TAXABLE BUT UNUSUAL ITEMS</t>
  </si>
  <si>
    <t>Amount of MERP claim</t>
  </si>
  <si>
    <t>21.36</t>
  </si>
  <si>
    <t>If no, complete Item 21.36.</t>
  </si>
  <si>
    <t>Has Texas Department of Aging and Disability Services waived any claim against D's estate under MERP?</t>
  </si>
  <si>
    <t>21.35</t>
  </si>
  <si>
    <t>If yes, complete Item 21.35.</t>
  </si>
  <si>
    <t>Did D apply for and receive Medicaid benefits on or after March 1, 2005?</t>
  </si>
  <si>
    <t>21.34</t>
  </si>
  <si>
    <t>Did D's spouse's separate estate have a claim for reimbursement against D's separate estate?</t>
  </si>
  <si>
    <t>21.33</t>
  </si>
  <si>
    <t>Did D's spouse's separate estate have a claim for reimbursement against the community estate of D and D's spouse?</t>
  </si>
  <si>
    <t>21.32</t>
  </si>
  <si>
    <t>Did the community estate of D and D's spouse have a claim for reimbursement against D's separate estate?</t>
  </si>
  <si>
    <t>21.31</t>
  </si>
  <si>
    <t>If D is liable for debts of another (by guaranty, joint and several liability, or otherwise), give details, including name and financial responsibility of co-obligor</t>
  </si>
  <si>
    <t>21.30</t>
  </si>
  <si>
    <t>For all notes payable, give details, including name of payee, face and unpaid balance at date of D's death, date and term of note, interest rate, date to which interest was paid before death, accrued interest on date of D's death, and exact nature of the claim</t>
  </si>
  <si>
    <t>21.29</t>
  </si>
  <si>
    <t>If any debts are disputed, contested, or the subject of litigation, give details</t>
  </si>
  <si>
    <t>21.28</t>
  </si>
  <si>
    <t>Did D have preauthorized drafts (e.g., to pay insurance premiums) that were automatically withdrawn from D's checking accounts?</t>
  </si>
  <si>
    <t>21.27</t>
  </si>
  <si>
    <t>If yes, complete Section 13.0 for benefits from each company.</t>
  </si>
  <si>
    <t>21.26</t>
  </si>
  <si>
    <t>County of publication</t>
  </si>
  <si>
    <t>21.25</t>
  </si>
  <si>
    <t>Date of publication</t>
  </si>
  <si>
    <t>21.24</t>
  </si>
  <si>
    <t>Publication deadline</t>
  </si>
  <si>
    <t>21.23</t>
  </si>
  <si>
    <t>21.22</t>
  </si>
  <si>
    <t>21.21</t>
  </si>
  <si>
    <t>21.20</t>
  </si>
  <si>
    <t>21.19</t>
  </si>
  <si>
    <r>
      <t xml:space="preserve">Complete Items 21.19 through 21.25 for </t>
    </r>
    <r>
      <rPr>
        <b/>
        <sz val="11"/>
        <color indexed="8"/>
        <rFont val="Calibri"/>
        <family val="2"/>
      </rPr>
      <t>newspaper</t>
    </r>
    <r>
      <rPr>
        <sz val="11"/>
        <color theme="1"/>
        <rFont val="Calibri"/>
        <family val="2"/>
        <scheme val="minor"/>
      </rPr>
      <t xml:space="preserve"> in which notices and/or citations are to be published. </t>
    </r>
  </si>
  <si>
    <t>If yes, see Item 6.15.</t>
  </si>
  <si>
    <t xml:space="preserve">Will all debts other than those secured by liens on real estate be paid before filing of the will for probate? </t>
  </si>
  <si>
    <t>21.18</t>
  </si>
  <si>
    <t>21.17</t>
  </si>
  <si>
    <t xml:space="preserve">Are any of these liabilities only contingent liabilities? </t>
  </si>
  <si>
    <t>21.16</t>
  </si>
  <si>
    <t xml:space="preserve">Are any of these debts barred by applicable statute of limitations or statute of frauds? </t>
  </si>
  <si>
    <t>21.15</t>
  </si>
  <si>
    <t>21.14</t>
  </si>
  <si>
    <t>21.13</t>
  </si>
  <si>
    <t>21.12</t>
  </si>
  <si>
    <t>21.11</t>
  </si>
  <si>
    <t>21.10</t>
  </si>
  <si>
    <t>21.09</t>
  </si>
  <si>
    <t>21.08</t>
  </si>
  <si>
    <t>21.07</t>
  </si>
  <si>
    <t>21.06</t>
  </si>
  <si>
    <t>S/NPL/D</t>
  </si>
  <si>
    <t>Accrued Interest at D's Death</t>
  </si>
  <si>
    <t>Amount of Debt or Pledge</t>
  </si>
  <si>
    <t>Separate or Community</t>
  </si>
  <si>
    <t>Note or Account</t>
  </si>
  <si>
    <t>Name and Address of Creditor or Charity and D's Account Number</t>
  </si>
  <si>
    <t>Do not reduce the amount of the debt or claim by 1/2 if it was a community debt, but include the full amount. Attach separate sheets for additional items.</t>
  </si>
  <si>
    <t>If the debt is for the unpaid purchase price of any asset, provide a cross-reference to that asset, referring to the item number in this MIL.</t>
  </si>
  <si>
    <t>Enter "D" in right column if debt is (a) business expense, (b) taxes, (c) alimony, (d) an expense for the production of income, (e) an expense for the maintenance of income-producing property, or (f) an expense for determining any tax liability.</t>
  </si>
  <si>
    <t>Enter "NPL" in right column if D was not personally liable for the payment of the debt.</t>
  </si>
  <si>
    <t>Enter "S" in right column if debt is secured by lien on any collateral and list that collateral, referring to the item number in this MIL.</t>
  </si>
  <si>
    <t>List all debts owed by D at date of death. If none, see Item 6.15. Be sure to include here those amounts shown at Item 26.10 and Items 26.41 through 26.52. Regardless, list all debit and credit cards, even those with a zero balance.</t>
  </si>
  <si>
    <t>21.05</t>
  </si>
  <si>
    <t>If yes, give details, including identity and financial status of principal debtor and description of collateral pledged by D</t>
  </si>
  <si>
    <t xml:space="preserve">Was D a guarantor of loan(s) made to others? </t>
  </si>
  <si>
    <t>21.04</t>
  </si>
  <si>
    <t>If yes, list below as a debt.</t>
  </si>
  <si>
    <t>Does D have an obligation to pay support to a former spouse or children that continues beyond D's death and is binding on D's estate?</t>
  </si>
  <si>
    <t>21.03</t>
  </si>
  <si>
    <t xml:space="preserve">Will D owe income taxes for income in year of death or prior years?  </t>
  </si>
  <si>
    <t>21.02</t>
  </si>
  <si>
    <t>If no, skip the rest of this Section 21.0.</t>
  </si>
  <si>
    <t>At date of death, did D owe any income taxes, debts, accrued utility charges, outstanding but unpaid charge purchases, support obligations, or charitable pledges, or had D guaranteed debts or loans of another?</t>
  </si>
  <si>
    <t>21.01</t>
  </si>
  <si>
    <t>21.0 DEBTS AND CLAIMS</t>
  </si>
  <si>
    <r>
      <rPr>
        <b/>
        <i/>
        <sz val="11"/>
        <color indexed="8"/>
        <rFont val="Calibri"/>
        <family val="2"/>
      </rPr>
      <t>NOTE:</t>
    </r>
    <r>
      <rPr>
        <b/>
        <sz val="11"/>
        <color indexed="8"/>
        <rFont val="Calibri"/>
        <family val="2"/>
      </rPr>
      <t xml:space="preserve"> SOCIAL SECURITY LUMP-SUM BENEFIT PAYABLE TO A SURVIVING SPOUSE DOES NOT REDUCE THE DEDUCTION FOR FUNERAL EXPENSES.</t>
    </r>
  </si>
  <si>
    <t>Reimbursements (specify)</t>
  </si>
  <si>
    <t>22.10</t>
  </si>
  <si>
    <t>Payor's Name and Address</t>
  </si>
  <si>
    <t>Other (specify)</t>
  </si>
  <si>
    <t>22.09</t>
  </si>
  <si>
    <t>Visitation</t>
  </si>
  <si>
    <t>22.08</t>
  </si>
  <si>
    <t>Transportation costs</t>
  </si>
  <si>
    <t>22.07</t>
  </si>
  <si>
    <t>Long-distance calls</t>
  </si>
  <si>
    <t>22.06</t>
  </si>
  <si>
    <t>Religious services</t>
  </si>
  <si>
    <t>22.05</t>
  </si>
  <si>
    <t>Floral offering</t>
  </si>
  <si>
    <t>22.04</t>
  </si>
  <si>
    <t>Monument, tombstone, mausoleum</t>
  </si>
  <si>
    <t>22.03</t>
  </si>
  <si>
    <t>Burial plot and other cemetery expense</t>
  </si>
  <si>
    <t>22.02</t>
  </si>
  <si>
    <t>Funeral home</t>
  </si>
  <si>
    <t>22.01</t>
  </si>
  <si>
    <t>Payee's Name and Address</t>
  </si>
  <si>
    <t>22.0  FUNERAL EXPENSES</t>
  </si>
  <si>
    <t>Reimbursements from insurance or Medicare (specify)</t>
  </si>
  <si>
    <t>23.05</t>
  </si>
  <si>
    <t>E/I</t>
  </si>
  <si>
    <t>23.04</t>
  </si>
  <si>
    <t>Nurses</t>
  </si>
  <si>
    <t>23.03</t>
  </si>
  <si>
    <t>Hospitals</t>
  </si>
  <si>
    <t>23.02</t>
  </si>
  <si>
    <t>Physicians</t>
  </si>
  <si>
    <t>23.01</t>
  </si>
  <si>
    <t>Enter "I" in right column if expense is to be deducted on D's income tax return.</t>
  </si>
  <si>
    <t>Enter "E" in right column if expense is to be deducted on D's federal estate tax return.</t>
  </si>
  <si>
    <t>Do not reduce the amount of the expense by 1/2 if it was a community expense, but include the full amount.</t>
  </si>
  <si>
    <t>This section is only for those expenses of last illness that were unpaid at D's death.</t>
  </si>
  <si>
    <t>23.0 EXPENSES OF LAST ILLNESS</t>
  </si>
  <si>
    <t>Adjusted amount of gross value of property D inherited from transferor (Add Items 24.10 and 24.33)</t>
  </si>
  <si>
    <t>24.34</t>
  </si>
  <si>
    <t>Amount of increase in gross value of property D inherited from transferor due to adjustment for special use valuation in transferor's estate</t>
  </si>
  <si>
    <t>24.33</t>
  </si>
  <si>
    <t>Adjusted amount of transferor's gross estate (Add Items 24.20, 24.30, and 24.31)</t>
  </si>
  <si>
    <t>24.32</t>
  </si>
  <si>
    <t>Amount of increase in transferor's gross estate due to inclusion of amount of generation-skipping transfer</t>
  </si>
  <si>
    <t>24.31</t>
  </si>
  <si>
    <t>Amount of increase in transferor's gross estate due to adjustment for special use valuation in transferor's estate</t>
  </si>
  <si>
    <t>24.30</t>
  </si>
  <si>
    <t>Adjusted amount of federal estate tax paid by transferor's estate (Add Items 24.21, 24.27, and 24.28)</t>
  </si>
  <si>
    <t>24.29</t>
  </si>
  <si>
    <t>Amount of generation-skipping transfer tax paid for transferor's estate</t>
  </si>
  <si>
    <t>24.28</t>
  </si>
  <si>
    <t>Amount of additional federal estate tax paid due to adjustment for special use valuation in transferor's estate</t>
  </si>
  <si>
    <t>24.27</t>
  </si>
  <si>
    <t>Amount of credit in transferor's estate for previously taxed property in transferor's estate</t>
  </si>
  <si>
    <t>24.26</t>
  </si>
  <si>
    <t>Amount of credit for gift tax paid on transferor's estate</t>
  </si>
  <si>
    <t>24.25</t>
  </si>
  <si>
    <t>Total amount of other death taxes paid for transferor's estate</t>
  </si>
  <si>
    <t>24.24</t>
  </si>
  <si>
    <t>Total amount of foreign death taxes paid for transferor's estate</t>
  </si>
  <si>
    <t>24.23</t>
  </si>
  <si>
    <t>Total amount of state death taxes paid for transferor's estate</t>
  </si>
  <si>
    <t>24.22</t>
  </si>
  <si>
    <t>Total amount of federal estate tax paid for transferor's estate after all credits</t>
  </si>
  <si>
    <t>24.21</t>
  </si>
  <si>
    <t>Amount of transferor's taxable estate</t>
  </si>
  <si>
    <t>24.20</t>
  </si>
  <si>
    <t>24.19</t>
  </si>
  <si>
    <t>24.18</t>
  </si>
  <si>
    <t>24.17</t>
  </si>
  <si>
    <t>Total amount of other obligations allocable to this property at time that D inherited it</t>
  </si>
  <si>
    <t>24.16</t>
  </si>
  <si>
    <t>Total amount of encumbrances on this property at time that D inherited it</t>
  </si>
  <si>
    <t>24.15</t>
  </si>
  <si>
    <t>Total death taxes paid with respect to this property</t>
  </si>
  <si>
    <t>24.14</t>
  </si>
  <si>
    <t>Amount of marital deduction applicable to this property as shown on transferor's IRS Form 706, United States Estate (and Generation-Skipping Transfer) Tax Return</t>
  </si>
  <si>
    <t>24.13</t>
  </si>
  <si>
    <t>Were generation-skipping transfer adjustments made for transferor's estate?</t>
  </si>
  <si>
    <t>24.12</t>
  </si>
  <si>
    <t>Were special use valuation adjustments made for transferor's estate on or before two years following D's death?</t>
  </si>
  <si>
    <t>24.11</t>
  </si>
  <si>
    <t>Gross value of all of this property when inherited by D</t>
  </si>
  <si>
    <t>24.10</t>
  </si>
  <si>
    <t>IRS office where transferor's federal estate tax return was filed</t>
  </si>
  <si>
    <t>24.09</t>
  </si>
  <si>
    <t>Type of property</t>
  </si>
  <si>
    <t>24.08</t>
  </si>
  <si>
    <t>Court</t>
  </si>
  <si>
    <t>24.07</t>
  </si>
  <si>
    <t>Probate cause number</t>
  </si>
  <si>
    <t>24.06</t>
  </si>
  <si>
    <t>Residence of transferor on date at Item 24.03</t>
  </si>
  <si>
    <t>24.05</t>
  </si>
  <si>
    <t>24.04</t>
  </si>
  <si>
    <t>Date of transferor's death</t>
  </si>
  <si>
    <t>24.03</t>
  </si>
  <si>
    <t>Name of person (transferor) from whom D inherited</t>
  </si>
  <si>
    <t>24.02</t>
  </si>
  <si>
    <t>If no, skip this Section 24.0. If yes, use a separate copy of this spreadsheet worksheet for each estate, and complete this section.</t>
  </si>
  <si>
    <t>If no, skip this Section 24.0. If yes, did D inherit any property within ten years before or two years after D's death from another estate in which it was taxed?</t>
  </si>
  <si>
    <t>Will a federal estate tax return be due for D's estate?</t>
  </si>
  <si>
    <t>24.01</t>
  </si>
  <si>
    <t>24.0 PREVIOUSLY TAXED PROPERTY</t>
  </si>
  <si>
    <t>If yes, give details and amounts</t>
  </si>
  <si>
    <t>Are there any expenses incurred in administering property not subject to claims?</t>
  </si>
  <si>
    <t>25.30</t>
  </si>
  <si>
    <t>25.29</t>
  </si>
  <si>
    <t>25.28</t>
  </si>
  <si>
    <t>25.27</t>
  </si>
  <si>
    <t>25.26</t>
  </si>
  <si>
    <t>25.25</t>
  </si>
  <si>
    <t>25.24</t>
  </si>
  <si>
    <t>25.23</t>
  </si>
  <si>
    <t>25.22</t>
  </si>
  <si>
    <t>25.21</t>
  </si>
  <si>
    <t>25.20</t>
  </si>
  <si>
    <t>Expenses incurred during administration in maintaining real estate owned by D (specify and provide details)</t>
  </si>
  <si>
    <t>25.19</t>
  </si>
  <si>
    <t>Other (specify and give name(s) and address(es) to whom paid)</t>
  </si>
  <si>
    <t>25.18</t>
  </si>
  <si>
    <t>Travel expense</t>
  </si>
  <si>
    <t>25.17</t>
  </si>
  <si>
    <t>Long-distance charges</t>
  </si>
  <si>
    <t>25.16</t>
  </si>
  <si>
    <t>Letters testamentary or letters of administration</t>
  </si>
  <si>
    <t>25.15</t>
  </si>
  <si>
    <t>Certified copies</t>
  </si>
  <si>
    <t>25.14</t>
  </si>
  <si>
    <t>Stock transfer charges</t>
  </si>
  <si>
    <t>25.13</t>
  </si>
  <si>
    <t>Expenses of maintaining estate property (explain and give name(s) and address(es) to whom paid)</t>
  </si>
  <si>
    <t>25.12</t>
  </si>
  <si>
    <t>Copying charges</t>
  </si>
  <si>
    <t>25.11</t>
  </si>
  <si>
    <t>Name(s) and address(es) to whom paid</t>
  </si>
  <si>
    <t>Bond premiums</t>
  </si>
  <si>
    <t>25.10</t>
  </si>
  <si>
    <t>Death certificates</t>
  </si>
  <si>
    <t>25.09</t>
  </si>
  <si>
    <t>Recording charges</t>
  </si>
  <si>
    <t>25.08</t>
  </si>
  <si>
    <t>Publishing notice to creditors</t>
  </si>
  <si>
    <t>25.07</t>
  </si>
  <si>
    <t>Court costs</t>
  </si>
  <si>
    <t>25.06</t>
  </si>
  <si>
    <t>Appraisal fees:</t>
  </si>
  <si>
    <t>25.05</t>
  </si>
  <si>
    <t xml:space="preserve">Accountant's fees: </t>
  </si>
  <si>
    <t>25.04</t>
  </si>
  <si>
    <t>E. Name(s) and address(es) to whom paid</t>
  </si>
  <si>
    <t>D. Other</t>
  </si>
  <si>
    <t>C. Tax counsel</t>
  </si>
  <si>
    <t>B. Attorney for ancillary executor/administrator</t>
  </si>
  <si>
    <t>A. Ancillary executor/administrator</t>
  </si>
  <si>
    <t>Additional professional fees</t>
  </si>
  <si>
    <t>25.03</t>
  </si>
  <si>
    <t>F. Name(s) and address(es) to whom paid</t>
  </si>
  <si>
    <t>E. Other</t>
  </si>
  <si>
    <t>D. Amount of initial deposit</t>
  </si>
  <si>
    <t>and per hour for staff time</t>
  </si>
  <si>
    <t>per hour for attorney time</t>
  </si>
  <si>
    <t>C. Hourly at</t>
  </si>
  <si>
    <t>Attorney's fees for this office:</t>
  </si>
  <si>
    <t>25.02</t>
  </si>
  <si>
    <t>C. Name(s) and address(es) to whom paid</t>
  </si>
  <si>
    <t>B. Extraordinary amount</t>
  </si>
  <si>
    <t>A. Statutory amount</t>
  </si>
  <si>
    <t>Executor's fees:</t>
  </si>
  <si>
    <t>25.01</t>
  </si>
  <si>
    <t>25.0 EXPENSES OF ADMINISTRATION</t>
  </si>
  <si>
    <t>Description to be used in annual and final accountings as to amount of taxes paid, date paid, and governmental agency to which paid</t>
  </si>
  <si>
    <t>26.70</t>
  </si>
  <si>
    <t>26.69</t>
  </si>
  <si>
    <t>26.68</t>
  </si>
  <si>
    <t>26.67</t>
  </si>
  <si>
    <t>26.66</t>
  </si>
  <si>
    <t>26.65</t>
  </si>
  <si>
    <t>26.64</t>
  </si>
  <si>
    <t>26.63</t>
  </si>
  <si>
    <t>26.62</t>
  </si>
  <si>
    <t>Total estate, inheritance, legacy, and succession taxes paid to states and foreign countries</t>
  </si>
  <si>
    <t>26.61</t>
  </si>
  <si>
    <t>Federal and state generation-skipping transfer taxes payable out of any bequest to charity</t>
  </si>
  <si>
    <t>26.60</t>
  </si>
  <si>
    <t>Other death taxes payable out of any bequest to charity</t>
  </si>
  <si>
    <t>26.59</t>
  </si>
  <si>
    <t>Federal estate tax payable out of any bequest to charity</t>
  </si>
  <si>
    <t>26.58</t>
  </si>
  <si>
    <t>Federal and state generation-skipping taxes payable out of property interests passing to D's surviving spouse</t>
  </si>
  <si>
    <t>26.57</t>
  </si>
  <si>
    <t>Other death taxes payable out of property interests passing to D's surviving spouse</t>
  </si>
  <si>
    <t>26.56</t>
  </si>
  <si>
    <t>Amount of federal estate taxes payable out of property interests passing to D's surviving spouse</t>
  </si>
  <si>
    <t>26.55</t>
  </si>
  <si>
    <t>26.54</t>
  </si>
  <si>
    <t>Amount of federal estate tax paid before filing United States Estate (and Generation-Skipping Transfer) Tax Return</t>
  </si>
  <si>
    <t>26.53</t>
  </si>
  <si>
    <t>Include in Section 21.0.</t>
  </si>
  <si>
    <t>Gift taxes</t>
  </si>
  <si>
    <t>26.52</t>
  </si>
  <si>
    <t>Payroll taxes due for D's employees</t>
  </si>
  <si>
    <t>26.51</t>
  </si>
  <si>
    <t>Sales tax</t>
  </si>
  <si>
    <t>26.50</t>
  </si>
  <si>
    <t>TOTAL OTHER TAXES DUE AND UNPAID AT DATE OF D'S DEATH:</t>
  </si>
  <si>
    <t>D's community personal property</t>
  </si>
  <si>
    <t>26.49</t>
  </si>
  <si>
    <t>D's separate personal property</t>
  </si>
  <si>
    <t>26.48</t>
  </si>
  <si>
    <t>D's community real estate</t>
  </si>
  <si>
    <t>26.47</t>
  </si>
  <si>
    <t>D's separate real estate</t>
  </si>
  <si>
    <t>26.46</t>
  </si>
  <si>
    <t>TOTAL DELINQUENT AD VALOREM TAXES DUE AND UNPAID AT DATE OF D'S DEATH:</t>
  </si>
  <si>
    <t>26.45</t>
  </si>
  <si>
    <t>26.44</t>
  </si>
  <si>
    <t>26.43</t>
  </si>
  <si>
    <t>26.42</t>
  </si>
  <si>
    <t>TOTAL AD VALOREM TAXES PAYABLE FOR CALENDAR YEAR OF D'S DEATH
UNLESS PAID BEFORE D'S DEATH:</t>
  </si>
  <si>
    <t>and if any refund has been claimed or allowed, provide details</t>
  </si>
  <si>
    <t>and specify title of treaty or statute</t>
  </si>
  <si>
    <t>If to a foreign country, give name of death tax(es)</t>
  </si>
  <si>
    <t>If yes, who will prepare? Also specify payment dates, state, country, and amount to each (express amounts in U.S. and foreign currency)</t>
  </si>
  <si>
    <t>Will inheritance, estate, or succession taxes be due to another state or to a foreign country?</t>
  </si>
  <si>
    <t>26.41</t>
  </si>
  <si>
    <t>If yes, who will prepare?</t>
  </si>
  <si>
    <t>Will inheritance, estate, or succession tax returns be filed in other states or foreign countries?</t>
  </si>
  <si>
    <t>26.40</t>
  </si>
  <si>
    <t>on alternate valuation date?</t>
  </si>
  <si>
    <t>What was foreign exchange rate of that country's currency on date of D's death?</t>
  </si>
  <si>
    <t>26.39</t>
  </si>
  <si>
    <t>Name of country</t>
  </si>
  <si>
    <t>26.38</t>
  </si>
  <si>
    <t>Does D or D's spouse own any foreign property interests?</t>
  </si>
  <si>
    <t>26.37</t>
  </si>
  <si>
    <t>26.36</t>
  </si>
  <si>
    <t>26.35</t>
  </si>
  <si>
    <t>If yes, specify reasons and give amount of such estimated taxes to be due</t>
  </si>
  <si>
    <t>Will estate request extension of time to pay federal estate and generation-skipping transfer taxes for hardship reasons?</t>
  </si>
  <si>
    <t>26.34</t>
  </si>
  <si>
    <t>Will estate request extension of time to pay federal estate taxes based on reasonable cause?</t>
  </si>
  <si>
    <t>26.33</t>
  </si>
  <si>
    <t>If yes, will estate elect to postpone federal estate taxes attributable to those interests?</t>
  </si>
  <si>
    <t>Does D's estate contain any reversionary or remainder interests?</t>
  </si>
  <si>
    <t>26.32</t>
  </si>
  <si>
    <t xml:space="preserve">Will estate elect to pay federal estate tax in installments?  </t>
  </si>
  <si>
    <t>26.31</t>
  </si>
  <si>
    <t>If yes, total amount estimated to be due</t>
  </si>
  <si>
    <t>26.30A</t>
  </si>
  <si>
    <t>Will federal estate tax be due?</t>
  </si>
  <si>
    <t>26.30</t>
  </si>
  <si>
    <t>B. Automatic?</t>
  </si>
  <si>
    <t>A. Date requested (not later than six months after 26.28)</t>
  </si>
  <si>
    <t>Extended due date for federal estate tax return</t>
  </si>
  <si>
    <t>26.29</t>
  </si>
  <si>
    <t>Due date for IRS Form 706, United States Estate (and Generation-Skipping Transfer) Tax Return (nine months from date of D's death)</t>
  </si>
  <si>
    <t>26.28</t>
  </si>
  <si>
    <t>Will prompt determination of federal estate tax liability be requested?</t>
  </si>
  <si>
    <t>26.27</t>
  </si>
  <si>
    <t>Will alternate valuation be used for federal estate tax?</t>
  </si>
  <si>
    <t>26.26</t>
  </si>
  <si>
    <t>26.25</t>
  </si>
  <si>
    <t>If no, who will?</t>
  </si>
  <si>
    <t>N/A</t>
  </si>
  <si>
    <t>Will this firm prepare United States Estate (and Generation-Skipping Transfer) Tax Return?</t>
  </si>
  <si>
    <t>26.24</t>
  </si>
  <si>
    <t>Must a United States Estate (and Generation-Skipping Transfer) Tax Return be filed?</t>
  </si>
  <si>
    <t>26.23</t>
  </si>
  <si>
    <t>Alternate valuation date (six months from date of D's death)</t>
  </si>
  <si>
    <t>26.22</t>
  </si>
  <si>
    <t>Applicable exclusion amount for year of D's death</t>
  </si>
  <si>
    <t>26.21</t>
  </si>
  <si>
    <t>26.20</t>
  </si>
  <si>
    <t>26.19</t>
  </si>
  <si>
    <t>Will this firm prepare income tax returns?</t>
  </si>
  <si>
    <t>26.18</t>
  </si>
  <si>
    <t>Tax to be paid in installments?</t>
  </si>
  <si>
    <t>26.17</t>
  </si>
  <si>
    <t>Due date</t>
  </si>
  <si>
    <t>26.16</t>
  </si>
  <si>
    <t>Fourth Year</t>
  </si>
  <si>
    <t>Third Year</t>
  </si>
  <si>
    <t>Second Year</t>
  </si>
  <si>
    <t>First Year</t>
  </si>
  <si>
    <t>If yes, complete Items 26.16 through 26.18.</t>
  </si>
  <si>
    <t xml:space="preserve">Will income tax return be due for estate? </t>
  </si>
  <si>
    <t>26.15</t>
  </si>
  <si>
    <t>End of fiscal year of estate</t>
  </si>
  <si>
    <t>26.14</t>
  </si>
  <si>
    <t>Employer identification number for estate</t>
  </si>
  <si>
    <t>26.13</t>
  </si>
  <si>
    <t>C. Other</t>
  </si>
  <si>
    <t>B. Household</t>
  </si>
  <si>
    <t>A. Agricultural</t>
  </si>
  <si>
    <t>Number of employees of estate at time of filing application for employer identification number:</t>
  </si>
  <si>
    <t>26.12</t>
  </si>
  <si>
    <t>First date on which D's estate will pay wages</t>
  </si>
  <si>
    <t>26.11</t>
  </si>
  <si>
    <t>If yes, give year(s) and amount(s) due, including penalties and interest, and include in Section 21.0</t>
  </si>
  <si>
    <t>26.10</t>
  </si>
  <si>
    <t xml:space="preserve">Are additional income taxes due? </t>
  </si>
  <si>
    <t>26.09</t>
  </si>
  <si>
    <t>If yes, give year(s) and amount(s) due, and complete Items 12.53 and 18.197</t>
  </si>
  <si>
    <t>26.08</t>
  </si>
  <si>
    <t>Is an income tax refund due to D or D's spouse?</t>
  </si>
  <si>
    <t>26.07</t>
  </si>
  <si>
    <t>26.06</t>
  </si>
  <si>
    <t>Will income tax return be due for D for the year before D's death or for the part of the year of D's death?</t>
  </si>
  <si>
    <t>26.05</t>
  </si>
  <si>
    <t>If yes, include aggregate amount paid in Item 12.51.</t>
  </si>
  <si>
    <t xml:space="preserve">Did D or D's spouse pay estimated income tax for year before D's death?  </t>
  </si>
  <si>
    <t>26.04</t>
  </si>
  <si>
    <t>If yes, include aggregate amount paid at date of D's death in Item 12.52.</t>
  </si>
  <si>
    <t>Did D or D's spouse pay estimated income tax for year of D's death?</t>
  </si>
  <si>
    <t>26.03</t>
  </si>
  <si>
    <t>If yes, which years?</t>
  </si>
  <si>
    <t>Do we need to order copies of D's income tax returns for prior years?</t>
  </si>
  <si>
    <t>26.02</t>
  </si>
  <si>
    <t>If no, explain</t>
  </si>
  <si>
    <t>Did D file an income tax return for each of the three years preceding D's death?</t>
  </si>
  <si>
    <t>26.01</t>
  </si>
  <si>
    <t>26.0 TAXES FOR D AND FOR D'S ESTATE</t>
  </si>
  <si>
    <t>MIL Cover Sheet</t>
  </si>
  <si>
    <t>Probate Chart for All Active Estates Represented by This Firm</t>
  </si>
  <si>
    <t>Marital Deduction under Transitional Rule</t>
  </si>
  <si>
    <t>Claims against Estate</t>
  </si>
  <si>
    <t>[Worksheets 11 and 12 are reserved for expansion.]</t>
  </si>
  <si>
    <t>Cash Requirements and Cash Available</t>
  </si>
  <si>
    <t>Eligibility for Special Use Valuation under IRC, Section 2032A</t>
  </si>
  <si>
    <t>Valuing Producing Mineral and Royalty Interests</t>
  </si>
  <si>
    <t>Requirements for Filing Federal Estate Tax Return</t>
  </si>
  <si>
    <t>Securities Transfer Record</t>
  </si>
  <si>
    <t>Reconcile D's Checking Account to Balance Furnished by Bank</t>
  </si>
  <si>
    <t>Checking and Savings Accounts and Certificates of Deposit</t>
  </si>
  <si>
    <t>Proper Probate Procedure (Probate Pathfinder)</t>
  </si>
  <si>
    <r>
      <t xml:space="preserve">If the answer is </t>
    </r>
    <r>
      <rPr>
        <b/>
        <sz val="11"/>
        <color indexed="8"/>
        <rFont val="Calibri"/>
        <family val="2"/>
      </rPr>
      <t>YES</t>
    </r>
    <r>
      <rPr>
        <sz val="11"/>
        <color theme="1"/>
        <rFont val="Calibri"/>
        <family val="2"/>
        <scheme val="minor"/>
      </rPr>
      <t xml:space="preserve"> see Special Instruction 69—Regular Dependent Administration (RDA).</t>
    </r>
  </si>
  <si>
    <r>
      <t xml:space="preserve">If the answer is </t>
    </r>
    <r>
      <rPr>
        <b/>
        <sz val="11"/>
        <color indexed="8"/>
        <rFont val="Calibri"/>
        <family val="2"/>
      </rPr>
      <t>NO</t>
    </r>
    <r>
      <rPr>
        <sz val="11"/>
        <color theme="1"/>
        <rFont val="Calibri"/>
        <family val="2"/>
        <scheme val="minor"/>
      </rPr>
      <t xml:space="preserve"> see Special Instruction 60—Proceedings to Declare Heirship (PDH).</t>
    </r>
  </si>
  <si>
    <t>Is there a need for administration?</t>
  </si>
  <si>
    <r>
      <t xml:space="preserve">If the answer is </t>
    </r>
    <r>
      <rPr>
        <b/>
        <sz val="11"/>
        <color indexed="8"/>
        <rFont val="Calibri"/>
        <family val="2"/>
      </rPr>
      <t>YES</t>
    </r>
    <r>
      <rPr>
        <sz val="11"/>
        <color theme="1"/>
        <rFont val="Calibri"/>
        <family val="2"/>
        <scheme val="minor"/>
      </rPr>
      <t xml:space="preserve"> go on to the next question.</t>
    </r>
  </si>
  <si>
    <r>
      <t xml:space="preserve">If the answer is </t>
    </r>
    <r>
      <rPr>
        <b/>
        <sz val="11"/>
        <color indexed="8"/>
        <rFont val="Calibri"/>
        <family val="2"/>
      </rPr>
      <t>NO</t>
    </r>
    <r>
      <rPr>
        <sz val="11"/>
        <color theme="1"/>
        <rFont val="Calibri"/>
        <family val="2"/>
        <scheme val="minor"/>
      </rPr>
      <t xml:space="preserve"> see Special Instruction 63—Small Estates (SE).</t>
    </r>
  </si>
  <si>
    <t>Do the known liabilities of the estate, excluding those secured by eligible homestead and exempt property, exceed the estate assets, excluding eligible homestead and exempt property?</t>
  </si>
  <si>
    <r>
      <t xml:space="preserve">If the answer is </t>
    </r>
    <r>
      <rPr>
        <b/>
        <sz val="11"/>
        <color indexed="8"/>
        <rFont val="Calibri"/>
        <family val="2"/>
      </rPr>
      <t>YES</t>
    </r>
    <r>
      <rPr>
        <sz val="11"/>
        <color theme="1"/>
        <rFont val="Calibri"/>
        <family val="2"/>
        <scheme val="minor"/>
      </rPr>
      <t xml:space="preserve"> go to Question 12.</t>
    </r>
  </si>
  <si>
    <r>
      <t xml:space="preserve">If the answer is </t>
    </r>
    <r>
      <rPr>
        <b/>
        <sz val="11"/>
        <color indexed="8"/>
        <rFont val="Calibri"/>
        <family val="2"/>
      </rPr>
      <t>NO</t>
    </r>
    <r>
      <rPr>
        <sz val="11"/>
        <color theme="1"/>
        <rFont val="Calibri"/>
        <family val="2"/>
        <scheme val="minor"/>
      </rPr>
      <t xml:space="preserve"> go on to the next question.</t>
    </r>
  </si>
  <si>
    <t>Do the estate assets, excluding eligible homestead and exempt property, exceed $75,000?</t>
  </si>
  <si>
    <r>
      <t xml:space="preserve">If the answer is </t>
    </r>
    <r>
      <rPr>
        <b/>
        <sz val="11"/>
        <color indexed="8"/>
        <rFont val="Calibri"/>
        <family val="2"/>
      </rPr>
      <t>NO</t>
    </r>
    <r>
      <rPr>
        <sz val="11"/>
        <color theme="1"/>
        <rFont val="Calibri"/>
        <family val="2"/>
        <scheme val="minor"/>
      </rPr>
      <t xml:space="preserve"> see Special Instruction 29—Procedures in Lieu of Administration and then go on to the next question.</t>
    </r>
  </si>
  <si>
    <t>Are you familiar with proceedings in lieu of administration?</t>
  </si>
  <si>
    <r>
      <t xml:space="preserve">If the answer is </t>
    </r>
    <r>
      <rPr>
        <b/>
        <sz val="11"/>
        <color indexed="8"/>
        <rFont val="Calibri"/>
        <family val="2"/>
      </rPr>
      <t>YES</t>
    </r>
    <r>
      <rPr>
        <sz val="11"/>
        <color theme="1"/>
        <rFont val="Calibri"/>
        <family val="2"/>
        <scheme val="minor"/>
      </rPr>
      <t xml:space="preserve"> see Special Instruction 89—Independent Administration by Agreement Where There Is No Will (IBA).</t>
    </r>
  </si>
  <si>
    <t>Will there be an intestate independent administration by agreement?</t>
  </si>
  <si>
    <r>
      <t xml:space="preserve">If the answer is </t>
    </r>
    <r>
      <rPr>
        <b/>
        <sz val="11"/>
        <color indexed="8"/>
        <rFont val="Calibri"/>
        <family val="2"/>
      </rPr>
      <t>NO</t>
    </r>
    <r>
      <rPr>
        <sz val="11"/>
        <color theme="1"/>
        <rFont val="Calibri"/>
        <family val="2"/>
        <scheme val="minor"/>
      </rPr>
      <t xml:space="preserve"> see Special Instruction 67—Administration with Will Annexed (AWA).</t>
    </r>
  </si>
  <si>
    <r>
      <t xml:space="preserve">If the answer is </t>
    </r>
    <r>
      <rPr>
        <b/>
        <sz val="11"/>
        <color indexed="8"/>
        <rFont val="Calibri"/>
        <family val="2"/>
      </rPr>
      <t>YES</t>
    </r>
    <r>
      <rPr>
        <sz val="11"/>
        <color theme="1"/>
        <rFont val="Calibri"/>
        <family val="2"/>
        <scheme val="minor"/>
      </rPr>
      <t xml:space="preserve"> see Special Instruction 65—Administration with Dependent Executor (ADE).</t>
    </r>
  </si>
  <si>
    <r>
      <t xml:space="preserve">If the answer is </t>
    </r>
    <r>
      <rPr>
        <b/>
        <sz val="11"/>
        <color indexed="8"/>
        <rFont val="Calibri"/>
        <family val="2"/>
      </rPr>
      <t>NO</t>
    </r>
    <r>
      <rPr>
        <sz val="11"/>
        <color theme="1"/>
        <rFont val="Calibri"/>
        <family val="2"/>
        <scheme val="minor"/>
      </rPr>
      <t xml:space="preserve"> see Special Instruction 17—Testate and Intestate Dependent Administration and then go on to the next question.</t>
    </r>
  </si>
  <si>
    <r>
      <t xml:space="preserve">If the answer is </t>
    </r>
    <r>
      <rPr>
        <b/>
        <sz val="11"/>
        <color indexed="8"/>
        <rFont val="Calibri"/>
        <family val="2"/>
      </rPr>
      <t>YES</t>
    </r>
    <r>
      <rPr>
        <sz val="11"/>
        <color theme="1"/>
        <rFont val="Calibri"/>
        <family val="2"/>
        <scheme val="minor"/>
      </rPr>
      <t xml:space="preserve"> see Special Instruction 88—Independent Administration by Agreement Where D Left a Will (TBA).</t>
    </r>
  </si>
  <si>
    <t>Will there be a testate independent administration by agreement?</t>
  </si>
  <si>
    <r>
      <t xml:space="preserve">If the answer is </t>
    </r>
    <r>
      <rPr>
        <b/>
        <sz val="11"/>
        <color indexed="8"/>
        <rFont val="Calibri"/>
        <family val="2"/>
      </rPr>
      <t>YES</t>
    </r>
    <r>
      <rPr>
        <sz val="11"/>
        <color theme="1"/>
        <rFont val="Calibri"/>
        <family val="2"/>
        <scheme val="minor"/>
      </rPr>
      <t xml:space="preserve"> see Special Instruction 68—Independent Administration (IA).</t>
    </r>
  </si>
  <si>
    <r>
      <t xml:space="preserve">If the answer is </t>
    </r>
    <r>
      <rPr>
        <b/>
        <sz val="11"/>
        <color indexed="8"/>
        <rFont val="Calibri"/>
        <family val="2"/>
      </rPr>
      <t>NO</t>
    </r>
    <r>
      <rPr>
        <sz val="11"/>
        <color theme="1"/>
        <rFont val="Calibri"/>
        <family val="2"/>
        <scheme val="minor"/>
      </rPr>
      <t xml:space="preserve"> see Special Instruction 73—Muniment of Title (MT).</t>
    </r>
  </si>
  <si>
    <t>Is there a need for administration? (There may be no need for administration if there are no debts that are not secured by real estate or for some other reason.)</t>
  </si>
  <si>
    <r>
      <t xml:space="preserve">If the answer is </t>
    </r>
    <r>
      <rPr>
        <b/>
        <sz val="11"/>
        <color indexed="8"/>
        <rFont val="Calibri"/>
        <family val="2"/>
      </rPr>
      <t>NO</t>
    </r>
    <r>
      <rPr>
        <sz val="11"/>
        <color theme="1"/>
        <rFont val="Calibri"/>
        <family val="2"/>
        <scheme val="minor"/>
      </rPr>
      <t xml:space="preserve"> go to Question 8.</t>
    </r>
  </si>
  <si>
    <t>Is there a will?</t>
  </si>
  <si>
    <r>
      <t xml:space="preserve">If the answer is </t>
    </r>
    <r>
      <rPr>
        <b/>
        <sz val="11"/>
        <color indexed="8"/>
        <rFont val="Calibri"/>
        <family val="2"/>
      </rPr>
      <t>YES</t>
    </r>
    <r>
      <rPr>
        <sz val="11"/>
        <color theme="1"/>
        <rFont val="Calibri"/>
        <family val="2"/>
        <scheme val="minor"/>
      </rPr>
      <t xml:space="preserve"> go immediately to Special Instruction 57—Temporary Dependent Administration (TDA).</t>
    </r>
  </si>
  <si>
    <t>Is there an URGENT AND IMMEDIATE need for a personal representative of the estate?</t>
  </si>
  <si>
    <r>
      <t xml:space="preserve">If the answer is </t>
    </r>
    <r>
      <rPr>
        <b/>
        <sz val="11"/>
        <color indexed="8"/>
        <rFont val="Calibri"/>
        <family val="2"/>
      </rPr>
      <t>NO</t>
    </r>
    <r>
      <rPr>
        <sz val="11"/>
        <color theme="1"/>
        <rFont val="Calibri"/>
        <family val="2"/>
        <scheme val="minor"/>
      </rPr>
      <t xml:space="preserve"> or if original probate in Texas is desired (see Special Instruction 15—Jurisdiction and Venue) go on to the next question.</t>
    </r>
  </si>
  <si>
    <r>
      <t xml:space="preserve">If the answer is </t>
    </r>
    <r>
      <rPr>
        <b/>
        <sz val="11"/>
        <color indexed="8"/>
        <rFont val="Calibri"/>
        <family val="2"/>
      </rPr>
      <t>YES</t>
    </r>
    <r>
      <rPr>
        <sz val="11"/>
        <color theme="1"/>
        <rFont val="Calibri"/>
        <family val="2"/>
        <scheme val="minor"/>
      </rPr>
      <t xml:space="preserve"> see Special Instruction 91—Ancillary Probate (AP) or Recording (RW) of Wills Previously Probated Elsewhere.</t>
    </r>
  </si>
  <si>
    <t>Is there a will that has been probated in another state or a foreign country?</t>
  </si>
  <si>
    <t>WORKSHEET 1—PROPER PROBATE PROCEDURE
(PROBATE PATHFINDER)</t>
  </si>
  <si>
    <t>Forms Done = Insurance company claim form completed. Policy Sent = Policy and claim forms sent to company. Rec'd = Proceeds and IRS Form 712 received from insurance company.</t>
  </si>
  <si>
    <t>Comments</t>
  </si>
  <si>
    <t>Proceeds to
Beneficiary</t>
  </si>
  <si>
    <t>Rec'd</t>
  </si>
  <si>
    <t>Policy
Sent</t>
  </si>
  <si>
    <t>Forms
Done</t>
  </si>
  <si>
    <t>Collect or
Transfer</t>
  </si>
  <si>
    <t>Policy No.</t>
  </si>
  <si>
    <t>Name and Address
of Company</t>
  </si>
  <si>
    <t>WORKSHEET 2—INSURANCE ON D'S LIFE</t>
  </si>
  <si>
    <t>Letter Sent = Letter 28 or 29 sent. Info Rec'd = Full response received from bank. Acct Rcld = Account reconciled to date-of-death balance. § 11.0 = All of Section 11.0 of MIL completed for this account. Closed or Transferred = When account closed or transferred and which. Change Tp No. = D's Social Security number no longer used by bank.</t>
  </si>
  <si>
    <t>Change
Tp No.</t>
  </si>
  <si>
    <t>§ 11.0</t>
  </si>
  <si>
    <t>Acct
Rcld</t>
  </si>
  <si>
    <t>Info
Rec'd</t>
  </si>
  <si>
    <t>Letter
Sent</t>
  </si>
  <si>
    <t>Stmt
Rec'd</t>
  </si>
  <si>
    <t>Type, Account No., Style</t>
  </si>
  <si>
    <t>Name of Institution</t>
  </si>
  <si>
    <t>WORKSHEET 3—CHECKING AND SAVINGS ACCOUNTS AND
CERTIFICATES OF DEPOSIT</t>
  </si>
  <si>
    <t>Adjusted account balance (add Line 6 to Line 4)</t>
  </si>
  <si>
    <t>Total of deposits outstanding</t>
  </si>
  <si>
    <t>Deposits dated before D's death but not posted to D's account until after D's death:</t>
  </si>
  <si>
    <t>Net adjusted balance (subtract Line 3 from Line 1) (11.29)</t>
  </si>
  <si>
    <t>Total of checks outstanding (11.28)</t>
  </si>
  <si>
    <t>Check Number</t>
  </si>
  <si>
    <t>Checks dated before D's death and outstanding according to D's check register on date of D's death:</t>
  </si>
  <si>
    <t>Balance in account on date of D's death according to bank statement (11.27)</t>
  </si>
  <si>
    <t>Determining D's Adjusted Cash Balance</t>
  </si>
  <si>
    <t>Style of account (11.26)</t>
  </si>
  <si>
    <t>Name of bank (11.20)</t>
  </si>
  <si>
    <t>Date of death (1.07)</t>
  </si>
  <si>
    <t>Estate of (6.02)</t>
  </si>
  <si>
    <t>WORKSHEET 4—RECONCILE D'S CHECKING ACCOUNT TO
BALANCE FURNISHED BY BANK</t>
  </si>
  <si>
    <t>Death Cert. = Certified copy of death certificate. W-9 = IRS Form W-9. Letters = Letters testamentary or letters of administration. Prob. Doc. = Certified copy of required probate documents. Aff. = Affidavit of Domicile (Form 26). Power = Stock Power (Form 24) or Bond Power (Form 25). Sig. G'td = Signature guaranteed. Old Cert. Sent = Certificates sent for transfer. New Cert. Rec'd = Receipt of securities properly transferred. New Cert. Del'd = Securities delivered to transferee. New Acc't = D's account transferred to beneficiary.</t>
  </si>
  <si>
    <t>New
Acc't</t>
  </si>
  <si>
    <t>New
Cert.
Del'd</t>
  </si>
  <si>
    <t>New
Cert.
Rec'd</t>
  </si>
  <si>
    <t>Old
Cert.
Sent</t>
  </si>
  <si>
    <t>Sig.
G'td</t>
  </si>
  <si>
    <t>Power</t>
  </si>
  <si>
    <t>Cert.</t>
  </si>
  <si>
    <t>Aff.</t>
  </si>
  <si>
    <t>Prob.
Doc.</t>
  </si>
  <si>
    <t>Letters</t>
  </si>
  <si>
    <t>W-9</t>
  </si>
  <si>
    <t>Death
Cert.</t>
  </si>
  <si>
    <t>Name of Company &amp; Description of Security to Be Transferred</t>
  </si>
  <si>
    <t>When all are checked, security is ready for sale or transfer</t>
  </si>
  <si>
    <t>WORKSHEET 5—SECURITIES TRANSFER RECORD</t>
  </si>
  <si>
    <r>
      <t xml:space="preserve">If the values are close or if there is </t>
    </r>
    <r>
      <rPr>
        <i/>
        <sz val="11"/>
        <color indexed="8"/>
        <rFont val="Calibri"/>
        <family val="2"/>
      </rPr>
      <t>any</t>
    </r>
    <r>
      <rPr>
        <sz val="11"/>
        <color theme="1"/>
        <rFont val="Calibri"/>
        <family val="2"/>
        <scheme val="minor"/>
      </rPr>
      <t xml:space="preserve"> doubt whether a return should be filed, we recommend that you </t>
    </r>
    <r>
      <rPr>
        <i/>
        <sz val="11"/>
        <color indexed="8"/>
        <rFont val="Calibri"/>
        <family val="2"/>
      </rPr>
      <t>do</t>
    </r>
    <r>
      <rPr>
        <sz val="11"/>
        <color theme="1"/>
        <rFont val="Calibri"/>
        <family val="2"/>
        <scheme val="minor"/>
      </rPr>
      <t xml:space="preserve"> file IRS Form 706, United States Estate (and Generation-Skipping Transfer) Tax Return.</t>
    </r>
  </si>
  <si>
    <t>If the answer to Item 19 is NO, a return may not be filed to make a portability election. If the answer to Item 19 is YES, an IRS Form 706, United States Estate (and Generation-Skipping Transfer) Tax Return may be filed in accordance with applicable instructions. See Special Instruction 80—Federal Estate Tax for additional information.</t>
  </si>
  <si>
    <r>
      <t xml:space="preserve">If a return is </t>
    </r>
    <r>
      <rPr>
        <i/>
        <sz val="11"/>
        <color indexed="8"/>
        <rFont val="Calibri"/>
        <family val="2"/>
      </rPr>
      <t>not</t>
    </r>
    <r>
      <rPr>
        <sz val="11"/>
        <color theme="1"/>
        <rFont val="Calibri"/>
        <family val="2"/>
        <scheme val="minor"/>
      </rPr>
      <t xml:space="preserve"> necessary, was D married on the date of death?</t>
    </r>
  </si>
  <si>
    <r>
      <t xml:space="preserve">If the amount on Line 16 is less than the amount on Line 2, a return is </t>
    </r>
    <r>
      <rPr>
        <i/>
        <sz val="11"/>
        <color indexed="8"/>
        <rFont val="Calibri"/>
        <family val="2"/>
      </rPr>
      <t>not</t>
    </r>
    <r>
      <rPr>
        <sz val="11"/>
        <color theme="1"/>
        <rFont val="Calibri"/>
        <family val="2"/>
        <scheme val="minor"/>
      </rPr>
      <t xml:space="preserve"> necessary.</t>
    </r>
  </si>
  <si>
    <r>
      <t xml:space="preserve">If the amount on Line 16 exceeds the amount on Line 2, the return </t>
    </r>
    <r>
      <rPr>
        <i/>
        <sz val="11"/>
        <color indexed="8"/>
        <rFont val="Calibri"/>
        <family val="2"/>
      </rPr>
      <t>must be filed</t>
    </r>
    <r>
      <rPr>
        <sz val="11"/>
        <color theme="1"/>
        <rFont val="Calibri"/>
        <family val="2"/>
        <scheme val="minor"/>
      </rPr>
      <t>.</t>
    </r>
  </si>
  <si>
    <t>Enter the total of Lines 10 and 15.</t>
  </si>
  <si>
    <t>Enter the total of Lines 13a through 13i.</t>
  </si>
  <si>
    <r>
      <t xml:space="preserve">If the answer to </t>
    </r>
    <r>
      <rPr>
        <i/>
        <sz val="11"/>
        <color indexed="8"/>
        <rFont val="Calibri"/>
        <family val="2"/>
      </rPr>
      <t>EVERY</t>
    </r>
    <r>
      <rPr>
        <sz val="11"/>
        <color theme="1"/>
        <rFont val="Calibri"/>
        <family val="2"/>
        <scheme val="minor"/>
      </rPr>
      <t xml:space="preserve"> question in Item 13 is NO, a return is </t>
    </r>
    <r>
      <rPr>
        <i/>
        <sz val="11"/>
        <color indexed="8"/>
        <rFont val="Calibri"/>
        <family val="2"/>
      </rPr>
      <t>not</t>
    </r>
    <r>
      <rPr>
        <sz val="11"/>
        <color theme="1"/>
        <rFont val="Calibri"/>
        <family val="2"/>
        <scheme val="minor"/>
      </rPr>
      <t xml:space="preserve"> necessary.</t>
    </r>
  </si>
  <si>
    <t>If yes, enter the full fair market value of all such assets as of the date of D's death. (Item 20.20 of MIL)</t>
  </si>
  <si>
    <t>i. At any time, did D convey title to real estate that D continued to occupy until D's death?</t>
  </si>
  <si>
    <t>If yes, enter the full fair market value of all such assets as of the date of D's death. (Item 20.19 of MIL)</t>
  </si>
  <si>
    <t>h. At any time, did D make a transfer where D retained possession or enjoyment of or income from the transferred property?</t>
  </si>
  <si>
    <t>If yes, enter the full fair market value of all such assets as of the date of D's death. (Item 20.47 of MIL)</t>
  </si>
  <si>
    <t>g. At any time, did D make transfers where possession or enjoyment did not take effect until D's death?</t>
  </si>
  <si>
    <t>If yes, enter the full fair market value as of the date of D's death of all shares of stock so transferred. (Item 20.44 of MIL)</t>
  </si>
  <si>
    <t>f. After June 22, 1976, did D transfer ownership of but retain voting rights in stock in a corporation in which D had the right to vote at least 20% of the total combined voting power of all classes of stock?</t>
  </si>
  <si>
    <t>If yes, enter the full fair market value of all such property as of the date of D's death. (Item 20.28 of MIL)</t>
  </si>
  <si>
    <t>e. Within three years before D's date of death, did D release any power to alter, amend, revoke, or terminate the right of ejoyment by any beneficiary in any property?</t>
  </si>
  <si>
    <t>If yes, enter the full fair market value of all assets in such trust or of such other property as of the date of D's death. (Items 20.26, 20.27, and 20.36 of MIL)</t>
  </si>
  <si>
    <t>d. Within three years before D's date of death, did D have a power to alter, amend, revoke, or terminate the enjoyment by a beneficiary of any interest in a trust or any other property, whether or not D created such interest?</t>
  </si>
  <si>
    <t>If yes, enter the full fair market value of all such assets as of the date of D's death. (Item 20.18 of MIL)</t>
  </si>
  <si>
    <t>c. Within three years before D's date of death, did D make any transfer in which, on the date of D's death, D retained a reversionary interest valued at more than 5% of the fair market value of the property?</t>
  </si>
  <si>
    <t>If yes, enter the fair market value of these assets as of the date of D's death. (Item 20.29 of MIL)</t>
  </si>
  <si>
    <t>b. Within three years before D's date of death, did D make any transfer in which D retained a life estate?</t>
  </si>
  <si>
    <t>If yes, enter the amount of death benefits from all such policies. (Item 20.40 of MIL)</t>
  </si>
  <si>
    <t>a. Within three years before D's date of death, did D transfer any life insurance policy?</t>
  </si>
  <si>
    <t>If the amount on Line 10 is greater than the amount on Line 11, answer all of the following questions:</t>
  </si>
  <si>
    <r>
      <t xml:space="preserve">If the amount on Line 11 is greater than the amount on Line 10, the return </t>
    </r>
    <r>
      <rPr>
        <i/>
        <sz val="11"/>
        <color indexed="8"/>
        <rFont val="Calibri"/>
        <family val="2"/>
      </rPr>
      <t>must be filed</t>
    </r>
    <r>
      <rPr>
        <sz val="11"/>
        <color theme="1"/>
        <rFont val="Calibri"/>
        <family val="2"/>
        <scheme val="minor"/>
      </rPr>
      <t>.</t>
    </r>
  </si>
  <si>
    <t>Enter the gross value of all of D's assets including proceeds of life insurance owned by D, IRAs, and employee benefits as of the date of D's death. DO NOT SUBTRACT DEBTS OR EXPENSES. This should be the same amount as shown on Line 1.</t>
  </si>
  <si>
    <t>Subtract Line 9 from Line 4 and enter the amount here.</t>
  </si>
  <si>
    <t>Enter the total of Lines 5, 6, 7, and 8.</t>
  </si>
  <si>
    <t>Enter the amount of death benefits from life insurance policies given away by D within three years of D's death (Item 13.24 of MIL).</t>
  </si>
  <si>
    <t>Enter the amount of gift taxes paid by D or by D's estate for gifts made by D or D's spouse within three years before D's death (Item 20.08 of MIL).</t>
  </si>
  <si>
    <t>Enter the amount allowed as a specific exemption (Section 2521 of IRC in effect before December 31, 1976) with respect to gifts made by D between September 9, 1976, and December 31, 1976, both dates inclusive (Item 20.06 of MIL).</t>
  </si>
  <si>
    <t>Enter the amount of the adjusted taxable gifts (Section 2001(b) of IRC) made by D on or after January 1, 1977 (Item 20.04 of MIL).</t>
  </si>
  <si>
    <t>Applicable exclusion amount (Item 26.21 of MIL)*</t>
  </si>
  <si>
    <t>Even though no return may be required under Item 2, there are unusual situations for which a return will be required. Items 4 through 18 of this worksheet deal with those situations.</t>
  </si>
  <si>
    <r>
      <t xml:space="preserve">If the amount on Line 1 exceeds the amount on Line 2, the return </t>
    </r>
    <r>
      <rPr>
        <i/>
        <sz val="11"/>
        <color indexed="8"/>
        <rFont val="Calibri"/>
        <family val="2"/>
      </rPr>
      <t>must be filed</t>
    </r>
    <r>
      <rPr>
        <sz val="11"/>
        <color theme="1"/>
        <rFont val="Calibri"/>
        <family val="2"/>
        <scheme val="minor"/>
      </rPr>
      <t xml:space="preserve"> regardless of other factors.</t>
    </r>
  </si>
  <si>
    <t>Amount of applicable exclusion (Item 26.21 of MIL)*</t>
  </si>
  <si>
    <t>Enter the gross value of all of D's assets including proceeds of life insurance owned by D, IRAs, and employee benefits as of the date of D's death.</t>
  </si>
  <si>
    <t>WORKSHEET 6—REQUIREMENTS FOR FILING FEDERAL ESTATE
(AND GENERATION-SKIPPING TRANSFER) TAX RETURN
(IRS FORM 706)</t>
  </si>
  <si>
    <t>Multiply monthly average by number of months in capitalization rate and enter here (this is the capitalized value)</t>
  </si>
  <si>
    <t>Number of months in capitalization rate</t>
  </si>
  <si>
    <t>The estimated value also may be determined by capitalizing earnings. A "thirty-six month or three-year payout" (monthly average multiplied by 36) is the rule of thumb for a capitalization rate. If production is declining, there has been trouble with the well(s), or there are other adverse factors, the capitalization rate can be reduced. You must determine the proper capitalization rate for each property and multiply the monthly average by the number of months of your capitalization rate.</t>
  </si>
  <si>
    <t>An appraisal by a petroleum engineer is probably the best evidence of value. For smaller interests, the fair market value determined by the county appraisal district is frequently used.</t>
  </si>
  <si>
    <t>Determining Preliminary Value</t>
  </si>
  <si>
    <r>
      <t>Monthly average (</t>
    </r>
    <r>
      <rPr>
        <b/>
        <sz val="11"/>
        <color indexed="8"/>
        <rFont val="Calibri"/>
        <family val="2"/>
      </rPr>
      <t>total</t>
    </r>
    <r>
      <rPr>
        <sz val="11"/>
        <color theme="1"/>
        <rFont val="Calibri"/>
        <family val="2"/>
        <scheme val="minor"/>
      </rPr>
      <t xml:space="preserve"> divided by 12)</t>
    </r>
  </si>
  <si>
    <r>
      <rPr>
        <b/>
        <sz val="11"/>
        <color indexed="8"/>
        <rFont val="Calibri"/>
        <family val="2"/>
      </rPr>
      <t>Total</t>
    </r>
    <r>
      <rPr>
        <sz val="11"/>
        <color theme="1"/>
        <rFont val="Calibri"/>
        <family val="2"/>
        <scheme val="minor"/>
      </rPr>
      <t xml:space="preserve"> (complete Item 7.104 of MIL)</t>
    </r>
  </si>
  <si>
    <t>Eleven months before D's death</t>
  </si>
  <si>
    <t>Ten months before D's death</t>
  </si>
  <si>
    <t>Nine months before D's death</t>
  </si>
  <si>
    <t>Eight months before D's death</t>
  </si>
  <si>
    <t>Seven months before D's death</t>
  </si>
  <si>
    <t>Six months before D's death</t>
  </si>
  <si>
    <t>Five months before D's death</t>
  </si>
  <si>
    <t>Four months before D's death</t>
  </si>
  <si>
    <t>Three months before D's death</t>
  </si>
  <si>
    <t>Two months before D's death</t>
  </si>
  <si>
    <t>One month before D's death</t>
  </si>
  <si>
    <t>During month of D's death</t>
  </si>
  <si>
    <t>Royalty Received</t>
  </si>
  <si>
    <t>Determining D's Average Monthly Royalty</t>
  </si>
  <si>
    <t>Unit name and description (7.102)</t>
  </si>
  <si>
    <t>Field (7.101)</t>
  </si>
  <si>
    <t>Division order number (7.100)</t>
  </si>
  <si>
    <t>Royalty payor (7.97)</t>
  </si>
  <si>
    <t>WORKSHEET 7—VALUING PRODUCING MINERAL AND
ROYALTY INTERESTS</t>
  </si>
  <si>
    <r>
      <t xml:space="preserve">If (1) the amount on Line 21 is less than or equal to the amount on Line 20 </t>
    </r>
    <r>
      <rPr>
        <i/>
        <sz val="11"/>
        <color indexed="8"/>
        <rFont val="Calibri"/>
        <family val="2"/>
      </rPr>
      <t>and</t>
    </r>
    <r>
      <rPr>
        <sz val="11"/>
        <color theme="1"/>
        <rFont val="Calibri"/>
        <family val="2"/>
        <scheme val="minor"/>
      </rPr>
      <t xml:space="preserve"> (2) the amount on Line 22 is less than or equal to the amount on Line 14, </t>
    </r>
    <r>
      <rPr>
        <i/>
        <sz val="11"/>
        <color indexed="8"/>
        <rFont val="Calibri"/>
        <family val="2"/>
      </rPr>
      <t>then</t>
    </r>
    <r>
      <rPr>
        <sz val="11"/>
        <color theme="1"/>
        <rFont val="Calibri"/>
        <family val="2"/>
        <scheme val="minor"/>
      </rPr>
      <t xml:space="preserve"> the estate qualifies for valuation under IRC, Section 2032A. To make the election, complete Schedule A-1 of IRS Form 706, United States Estate (and Generation-Skipping Transfer) Tax Return.</t>
    </r>
  </si>
  <si>
    <t>Enter 25% of Line 9</t>
  </si>
  <si>
    <t>Enter 50% of Line 9</t>
  </si>
  <si>
    <t>Add amounts shown on Lines 14 and 19 and enter</t>
  </si>
  <si>
    <t>Subtract amount shown on Line 18 from amount shown on Line 17 and enter. This is the adjusted value of all qualified personal property</t>
  </si>
  <si>
    <t>Enter aggregate amount of all personal obligations of D secured by liens on any personal property referred to in Line 17</t>
  </si>
  <si>
    <t>Subtract Line 16 from Line 15 and enter</t>
  </si>
  <si>
    <r>
      <t xml:space="preserve">Enter aggregate value of such property that was </t>
    </r>
    <r>
      <rPr>
        <i/>
        <sz val="11"/>
        <color indexed="8"/>
        <rFont val="Calibri"/>
        <family val="2"/>
      </rPr>
      <t>not</t>
    </r>
    <r>
      <rPr>
        <sz val="11"/>
        <color theme="1"/>
        <rFont val="Calibri"/>
        <family val="2"/>
        <scheme val="minor"/>
      </rPr>
      <t xml:space="preserve"> acquired by a qualified heir</t>
    </r>
  </si>
  <si>
    <t>Enter aggregate value of all of D's personal property that was used at death on a farm for farming purposes or in a trade or business</t>
  </si>
  <si>
    <t>Subtract Line 13 from Line 12 and enter (this is the adjusted value of qualified real property)</t>
  </si>
  <si>
    <t>Enter aggregate amount of all of D's personal obligations secured by a lien on any real property referred to in Line 12</t>
  </si>
  <si>
    <t>Subtract Line 11 from Line 10 and enter</t>
  </si>
  <si>
    <t>Enter aggregate value of all of D's real property that was used at death for farming purposes or in a trade or business</t>
  </si>
  <si>
    <t>Subtract Line 8 from Line 7 and enter (this is the adjusted value of the gross estate)</t>
  </si>
  <si>
    <r>
      <rPr>
        <b/>
        <i/>
        <sz val="11"/>
        <color indexed="8"/>
        <rFont val="Calibri"/>
        <family val="2"/>
      </rPr>
      <t>Note:</t>
    </r>
    <r>
      <rPr>
        <b/>
        <sz val="11"/>
        <color indexed="8"/>
        <rFont val="Calibri"/>
        <family val="2"/>
      </rPr>
      <t xml:space="preserve"> All further references to line numbers are to this worksheet.</t>
    </r>
  </si>
  <si>
    <t>Enter aggregate amount of personal obligations of D secured by liens on property included in D's gross estate (see bottom half of Schedule K, IRS Form 706, United States Estate (and Generation-Skipping Transfer) Tax Return)</t>
  </si>
  <si>
    <t>Enter value of gross estate for federal estate tax purposes (see Line 1, Page 1, IRS Form 706, United States Estate (and Generation-Skipping Transfer) Tax Return)</t>
  </si>
  <si>
    <r>
      <rPr>
        <b/>
        <i/>
        <sz val="11"/>
        <color indexed="8"/>
        <rFont val="Calibri"/>
        <family val="2"/>
      </rPr>
      <t>Note:</t>
    </r>
    <r>
      <rPr>
        <b/>
        <sz val="11"/>
        <color indexed="8"/>
        <rFont val="Calibri"/>
        <family val="2"/>
      </rPr>
      <t xml:space="preserve"> If the answer to one or more of these first six questions is no, stop here as the property is not eligible. If </t>
    </r>
    <r>
      <rPr>
        <b/>
        <i/>
        <sz val="11"/>
        <color indexed="8"/>
        <rFont val="Calibri"/>
        <family val="2"/>
      </rPr>
      <t>all</t>
    </r>
    <r>
      <rPr>
        <b/>
        <sz val="11"/>
        <color indexed="8"/>
        <rFont val="Calibri"/>
        <family val="2"/>
      </rPr>
      <t xml:space="preserve"> of the answers are yes, continue as follows.</t>
    </r>
  </si>
  <si>
    <t>Was the property used as a farm or in a trade or business on the date of D's death?</t>
  </si>
  <si>
    <t>Did the real property pass from D to a qualified heir?</t>
  </si>
  <si>
    <t>Did D (or member of D's family) materially participate in the operation of the farm or business during five of the last eight years preceding the earliest of (a) date of D's death, (b) date D became disabled, or (c) date D first received Social Security retirement benefits?</t>
  </si>
  <si>
    <t>Was the real property owned by D (or member of D's family) during a total of five of the last eight years preceding D's death?</t>
  </si>
  <si>
    <t>Is the real property located in the United States?</t>
  </si>
  <si>
    <t>At the date of death, was D either a citizen or resident of the United States?</t>
  </si>
  <si>
    <r>
      <t xml:space="preserve">Answer </t>
    </r>
    <r>
      <rPr>
        <b/>
        <i/>
        <sz val="11"/>
        <color indexed="8"/>
        <rFont val="Calibri"/>
        <family val="2"/>
      </rPr>
      <t>all</t>
    </r>
    <r>
      <rPr>
        <b/>
        <sz val="11"/>
        <color indexed="8"/>
        <rFont val="Calibri"/>
        <family val="2"/>
      </rPr>
      <t xml:space="preserve"> of the following questions:</t>
    </r>
  </si>
  <si>
    <t>WORKSHEET 8—ELIGIBILITY FOR SPECIAL USE VALUATION
UNDER IRC, SECTION 2032A</t>
  </si>
  <si>
    <t>Problems or Comments</t>
  </si>
  <si>
    <t>Date Notice
Received</t>
  </si>
  <si>
    <t>Name and Address
of Beneficiary</t>
  </si>
  <si>
    <t>90 days</t>
  </si>
  <si>
    <t>60 days</t>
  </si>
  <si>
    <t xml:space="preserve">Date of Order </t>
  </si>
  <si>
    <t>WORKSHEET 9—NOTICE TO BENEFICIARIES</t>
  </si>
  <si>
    <t>Net cash needs (Line 12 minus Line 20)</t>
  </si>
  <si>
    <t>Total cash available (Line 20)</t>
  </si>
  <si>
    <t>Total cash needs (Line 12)</t>
  </si>
  <si>
    <t>Summary:</t>
  </si>
  <si>
    <t>Total cash available to estate</t>
  </si>
  <si>
    <t>Note payments</t>
  </si>
  <si>
    <t>Royalties</t>
  </si>
  <si>
    <t>Rents</t>
  </si>
  <si>
    <t>Dividends</t>
  </si>
  <si>
    <t>Interest</t>
  </si>
  <si>
    <t>Anticipated receipts</t>
  </si>
  <si>
    <t>Insurance payable to estate, executor, or administrator</t>
  </si>
  <si>
    <t>Money market funds</t>
  </si>
  <si>
    <t>Certificates of deposit</t>
  </si>
  <si>
    <t>Savings accounts</t>
  </si>
  <si>
    <t>Checking accounts</t>
  </si>
  <si>
    <t>Cash Available to Estate</t>
  </si>
  <si>
    <t>Total cash needs</t>
  </si>
  <si>
    <t>Administration expenses</t>
  </si>
  <si>
    <t>Cash legacies</t>
  </si>
  <si>
    <t>Debts, mortgages, and claims</t>
  </si>
  <si>
    <t>Family requirements</t>
  </si>
  <si>
    <t>Other taxes</t>
  </si>
  <si>
    <t>Federal gift tax</t>
  </si>
  <si>
    <t>Federal income tax</t>
  </si>
  <si>
    <t>State death taxes</t>
  </si>
  <si>
    <t>Federal estate tax</t>
  </si>
  <si>
    <t>Funeral expenses</t>
  </si>
  <si>
    <t>Due Date</t>
  </si>
  <si>
    <t>Amounts</t>
  </si>
  <si>
    <t>Cash Requirements</t>
  </si>
  <si>
    <t>WORKSHEET 10—CASH REQUIREMENTS AND CASH AVAILABLE</t>
  </si>
  <si>
    <r>
      <t xml:space="preserve">S/US = Secured claim/unsecured claim.
</t>
    </r>
    <r>
      <rPr>
        <sz val="1"/>
        <color indexed="8"/>
        <rFont val="Calibri"/>
        <family val="2"/>
      </rPr>
      <t xml:space="preserve">
</t>
    </r>
    <r>
      <rPr>
        <sz val="11"/>
        <color indexed="8"/>
        <rFont val="Calibri"/>
        <family val="2"/>
      </rPr>
      <t xml:space="preserve">PDL/MS = Secured debt's status as either "preferred debt and lien" or "matured secured" ("N/A" if unsecured).
</t>
    </r>
    <r>
      <rPr>
        <sz val="1"/>
        <color indexed="8"/>
        <rFont val="Calibri"/>
        <family val="2"/>
      </rPr>
      <t xml:space="preserve">
</t>
    </r>
    <r>
      <rPr>
        <sz val="11"/>
        <color indexed="8"/>
        <rFont val="Calibri"/>
        <family val="2"/>
      </rPr>
      <t xml:space="preserve">$ = Claim for money; "No" if not.
</t>
    </r>
    <r>
      <rPr>
        <sz val="1"/>
        <color indexed="8"/>
        <rFont val="Calibri"/>
        <family val="2"/>
      </rPr>
      <t xml:space="preserve">
</t>
    </r>
    <r>
      <rPr>
        <sz val="11"/>
        <color indexed="8"/>
        <rFont val="Calibri"/>
        <family val="2"/>
      </rPr>
      <t xml:space="preserve">NTC = Date notice given to creditor.
</t>
    </r>
    <r>
      <rPr>
        <sz val="1"/>
        <color indexed="8"/>
        <rFont val="Calibri"/>
        <family val="2"/>
      </rPr>
      <t xml:space="preserve">
</t>
    </r>
    <r>
      <rPr>
        <sz val="11"/>
        <color indexed="8"/>
        <rFont val="Calibri"/>
        <family val="2"/>
      </rPr>
      <t xml:space="preserve">NRC = Date notice received by creditor.
</t>
    </r>
    <r>
      <rPr>
        <sz val="1"/>
        <color indexed="8"/>
        <rFont val="Calibri"/>
        <family val="2"/>
      </rPr>
      <t xml:space="preserve">
</t>
    </r>
    <r>
      <rPr>
        <sz val="11"/>
        <color indexed="8"/>
        <rFont val="Calibri"/>
        <family val="2"/>
      </rPr>
      <t xml:space="preserve">Permissive 120 Days after NRC = Last day for unsecured creditor given permissive notice to present claim. </t>
    </r>
  </si>
  <si>
    <t>Class</t>
  </si>
  <si>
    <t>S/L Date</t>
  </si>
  <si>
    <t>Date Memo Filed</t>
  </si>
  <si>
    <t>A/R 30 Days</t>
  </si>
  <si>
    <t>Present-ment</t>
  </si>
  <si>
    <t>NRC</t>
  </si>
  <si>
    <t>NTC</t>
  </si>
  <si>
    <t>$</t>
  </si>
  <si>
    <t>PDL/ MS</t>
  </si>
  <si>
    <t>S/US</t>
  </si>
  <si>
    <t>Name and Address of
Creditor and/or Attorney</t>
  </si>
  <si>
    <t>WORKSHEET 13—CLAIMS AGAINST ESTATE</t>
  </si>
  <si>
    <r>
      <t xml:space="preserve">Compare Lines 10 and 13 of this form and enter </t>
    </r>
    <r>
      <rPr>
        <i/>
        <sz val="11"/>
        <color indexed="8"/>
        <rFont val="Calibri"/>
        <family val="2"/>
      </rPr>
      <t>larger</t>
    </r>
    <r>
      <rPr>
        <sz val="11"/>
        <color theme="1"/>
        <rFont val="Calibri"/>
        <family val="2"/>
        <scheme val="minor"/>
      </rPr>
      <t xml:space="preserve"> amount here and as Item 20 of the Recapitulation on Page 3 of IRS Form 706 and add the words "computation attached" to Item 20.</t>
    </r>
  </si>
  <si>
    <t>Subtract Line 12 of this form from $250,000.00</t>
  </si>
  <si>
    <t>Subtract Line 11 from Line 3 of this form</t>
  </si>
  <si>
    <t>Subtract Line 7 from Line 6 of this form</t>
  </si>
  <si>
    <t>Determining the Amount of the
Marital Deduction for D's Estate</t>
  </si>
  <si>
    <t>Divide amount on Line 9 of this form by 2. This is the amount that is 1/2 of D's adjusted gross estate</t>
  </si>
  <si>
    <t>Subtract Line 8 from Line 1 of this form. This is the amount of D's "adjusted gross estate"</t>
  </si>
  <si>
    <t>Add amounts shown on Lines 3 and 7 of this form and enter here</t>
  </si>
  <si>
    <t>Multiply amount shown on Line 6 of this form by amount shown on Line 5 of this form and enter here</t>
  </si>
  <si>
    <t>Add (a) amount of D's deductions allowed under Schedules J and K as shown on Line 17, Page 3; (b) the net losses during administration as shown on Line 18, Page 3; and (c) expenses incurred in administering property not subject to claims as shown on Line 19, Page 3, of IRS Form 706</t>
  </si>
  <si>
    <t>Divide amount on Line 4 by amount on Line 1 of this form. Carry to six decimal places and enter here</t>
  </si>
  <si>
    <t>Subtract Line 3 from Line 1 of this form</t>
  </si>
  <si>
    <t>Total of Lines 2a, 2b, and 2c</t>
  </si>
  <si>
    <t>c. Total amount of proceeds from insurance on D's life to extent purchased with community property</t>
  </si>
  <si>
    <t>b. Total value of gifts by D of community property that was included in D's gross estate</t>
  </si>
  <si>
    <t>a. Total amount of D's gross estate that was D's interest in community property</t>
  </si>
  <si>
    <t>Add the following:</t>
  </si>
  <si>
    <t>Amount of D's gross estate from Line 1, Page 1, of IRS Form 706, United States Estate (and Generation-Skipping Transfer) Tax Return (2006)</t>
  </si>
  <si>
    <t>Determining D's "Adjusted Gross Estate"
Where D and D's Surviving Spouse
Owned Community Property</t>
  </si>
  <si>
    <t>WORKSHEET 14—MARITAL DEDUCTION UNDER
TRANSITIONAL RULE</t>
  </si>
  <si>
    <r>
      <rPr>
        <b/>
        <sz val="11"/>
        <color indexed="8"/>
        <rFont val="Calibri"/>
        <family val="2"/>
      </rPr>
      <t>(1)</t>
    </r>
    <r>
      <rPr>
        <sz val="11"/>
        <color theme="1"/>
        <rFont val="Calibri"/>
        <family val="2"/>
        <scheme val="minor"/>
      </rPr>
      <t xml:space="preserve"> IA = Independent Administration; MT = Muniment of Title; ADE = Administration with Dependent Executor; AWA = Administration with Will Annexed; PDH = Proceeding to Determine Heirship; SE = Small Estate; RDA = Regular Dependent Administration; TDA = Temporary Dependent Administration; TBA = Testate IA by Agreement; IBA = Intestate IA by Agreement; AP = Ancillary Probate; RW = Recording of Will.
</t>
    </r>
    <r>
      <rPr>
        <b/>
        <sz val="11"/>
        <color indexed="8"/>
        <rFont val="Calibri"/>
        <family val="2"/>
      </rPr>
      <t>(</t>
    </r>
    <r>
      <rPr>
        <b/>
        <sz val="11"/>
        <color indexed="8"/>
        <rFont val="Calibri"/>
        <family val="2"/>
      </rPr>
      <t>2)</t>
    </r>
    <r>
      <rPr>
        <sz val="11"/>
        <color theme="1"/>
        <rFont val="Calibri"/>
        <family val="2"/>
        <scheme val="minor"/>
      </rPr>
      <t xml:space="preserve"> Initials of responsible lawyer and staff members.
</t>
    </r>
    <r>
      <rPr>
        <b/>
        <sz val="11"/>
        <color indexed="8"/>
        <rFont val="Calibri"/>
        <family val="2"/>
      </rPr>
      <t>(</t>
    </r>
    <r>
      <rPr>
        <b/>
        <sz val="11"/>
        <color indexed="8"/>
        <rFont val="Calibri"/>
        <family val="2"/>
      </rPr>
      <t>3)</t>
    </r>
    <r>
      <rPr>
        <sz val="11"/>
        <color theme="1"/>
        <rFont val="Calibri"/>
        <family val="2"/>
        <scheme val="minor"/>
      </rPr>
      <t xml:space="preserve"> DOD = Date of death.
</t>
    </r>
    <r>
      <rPr>
        <b/>
        <sz val="11"/>
        <color indexed="8"/>
        <rFont val="Calibri"/>
        <family val="2"/>
      </rPr>
      <t>(</t>
    </r>
    <r>
      <rPr>
        <b/>
        <sz val="11"/>
        <color indexed="8"/>
        <rFont val="Calibri"/>
        <family val="2"/>
      </rPr>
      <t>4)</t>
    </r>
    <r>
      <rPr>
        <sz val="11"/>
        <color theme="1"/>
        <rFont val="Calibri"/>
        <family val="2"/>
        <scheme val="minor"/>
      </rPr>
      <t xml:space="preserve"> Hearing = Date of hearing or, if no hearing, date judge signs order.
</t>
    </r>
    <r>
      <rPr>
        <b/>
        <sz val="11"/>
        <color indexed="8"/>
        <rFont val="Calibri"/>
        <family val="2"/>
      </rPr>
      <t>(</t>
    </r>
    <r>
      <rPr>
        <b/>
        <sz val="11"/>
        <color indexed="8"/>
        <rFont val="Calibri"/>
        <family val="2"/>
      </rPr>
      <t>5)</t>
    </r>
    <r>
      <rPr>
        <sz val="11"/>
        <color theme="1"/>
        <rFont val="Calibri"/>
        <family val="2"/>
        <scheme val="minor"/>
      </rPr>
      <t xml:space="preserve"> Qual. = Qualification date for executor or administrator.
</t>
    </r>
    <r>
      <rPr>
        <b/>
        <sz val="11"/>
        <color indexed="8"/>
        <rFont val="Calibri"/>
        <family val="2"/>
      </rPr>
      <t>(</t>
    </r>
    <r>
      <rPr>
        <b/>
        <sz val="11"/>
        <color indexed="8"/>
        <rFont val="Calibri"/>
        <family val="2"/>
      </rPr>
      <t>6)</t>
    </r>
    <r>
      <rPr>
        <sz val="11"/>
        <color theme="1"/>
        <rFont val="Calibri"/>
        <family val="2"/>
        <scheme val="minor"/>
      </rPr>
      <t xml:space="preserve"> Notice = Notice to testamentary beneficiaries—60 days after will probated.
</t>
    </r>
    <r>
      <rPr>
        <b/>
        <sz val="11"/>
        <color indexed="8"/>
        <rFont val="Calibri"/>
        <family val="2"/>
      </rPr>
      <t>(</t>
    </r>
    <r>
      <rPr>
        <b/>
        <sz val="11"/>
        <color indexed="8"/>
        <rFont val="Calibri"/>
        <family val="2"/>
      </rPr>
      <t>7)</t>
    </r>
    <r>
      <rPr>
        <sz val="11"/>
        <color theme="1"/>
        <rFont val="Calibri"/>
        <family val="2"/>
        <scheme val="minor"/>
      </rPr>
      <t xml:space="preserve"> Aff./Cert. of Notice = Affidavit or certificate of notice—90 days after will probated.
</t>
    </r>
    <r>
      <rPr>
        <b/>
        <sz val="11"/>
        <color indexed="8"/>
        <rFont val="Calibri"/>
        <family val="2"/>
      </rPr>
      <t>(</t>
    </r>
    <r>
      <rPr>
        <b/>
        <sz val="11"/>
        <color indexed="8"/>
        <rFont val="Calibri"/>
        <family val="2"/>
      </rPr>
      <t>8)</t>
    </r>
    <r>
      <rPr>
        <sz val="11"/>
        <color theme="1"/>
        <rFont val="Calibri"/>
        <family val="2"/>
        <scheme val="minor"/>
      </rPr>
      <t xml:space="preserve"> Inv. or Aff. = Due date for inventory or affidavit in lieu of inventory—90 days after qualification (after will probated, if muniment of title).
</t>
    </r>
    <r>
      <rPr>
        <b/>
        <sz val="11"/>
        <color indexed="8"/>
        <rFont val="Calibri"/>
        <family val="2"/>
      </rPr>
      <t>(</t>
    </r>
    <r>
      <rPr>
        <b/>
        <sz val="11"/>
        <color indexed="8"/>
        <rFont val="Calibri"/>
        <family val="2"/>
      </rPr>
      <t>9)</t>
    </r>
    <r>
      <rPr>
        <sz val="11"/>
        <color theme="1"/>
        <rFont val="Calibri"/>
        <family val="2"/>
        <scheme val="minor"/>
      </rPr>
      <t xml:space="preserve"> BF = Beneficiary finalization date for individual retirement arrangement—September 30 of year following participant's death.
</t>
    </r>
    <r>
      <rPr>
        <b/>
        <sz val="11"/>
        <color indexed="8"/>
        <rFont val="Calibri"/>
        <family val="2"/>
      </rPr>
      <t>(</t>
    </r>
    <r>
      <rPr>
        <b/>
        <sz val="11"/>
        <color indexed="8"/>
        <rFont val="Calibri"/>
        <family val="2"/>
      </rPr>
      <t>10)</t>
    </r>
    <r>
      <rPr>
        <sz val="11"/>
        <color theme="1"/>
        <rFont val="Calibri"/>
        <family val="2"/>
        <scheme val="minor"/>
      </rPr>
      <t xml:space="preserve"> CSA = Deadline for creating separate IRA accounts—December 31 of year following participant's death.
</t>
    </r>
    <r>
      <rPr>
        <b/>
        <sz val="11"/>
        <color indexed="8"/>
        <rFont val="Calibri"/>
        <family val="2"/>
      </rPr>
      <t>Pending Items:</t>
    </r>
    <r>
      <rPr>
        <sz val="11"/>
        <color theme="1"/>
        <rFont val="Calibri"/>
        <family val="2"/>
        <scheme val="minor"/>
      </rPr>
      <t xml:space="preserve"> Note here other deadlines (or that lawyer and staff are not responsible for these items)—FYE = Fiscal year end of estate. AVD = Alternate valuation date—6 months after death. Est. Tax = Federal estate tax return—9 months after death or as extended. D's Tax = D's income tax return—April 15 of applicable year(s) or as extended. Fid. Tax = Fiduciary income tax return—15th day of 4th month following fiscal year end (April 15 if fiscal year is calendar year) or as extended. Dis. = Disclaimer—9 months after date of death.</t>
    </r>
  </si>
  <si>
    <t>Pending Items</t>
  </si>
  <si>
    <t>CSA
(10)</t>
  </si>
  <si>
    <t>BF
(9)</t>
  </si>
  <si>
    <t>Inv.
or Aff.
(8)</t>
  </si>
  <si>
    <t>Aff./
Cert. of Notice
(7)</t>
  </si>
  <si>
    <t>Notice
(6)</t>
  </si>
  <si>
    <t>Qual.
(5)</t>
  </si>
  <si>
    <t>Hearing
(4)</t>
  </si>
  <si>
    <t>DOD
(3)</t>
  </si>
  <si>
    <t>L/S
(2)</t>
  </si>
  <si>
    <t>Type
(1)</t>
  </si>
  <si>
    <t>Name of Decedent Docket Number &amp; Court
Employer Identification Number</t>
  </si>
  <si>
    <t>WORKSHEET 15—PROBATE CHART FOR ALL ACTIVE ESTATES REPRESENTED BY THIS FIRM</t>
  </si>
  <si>
    <t>11–12: reserved</t>
  </si>
  <si>
    <t>1: Proper Probate Procedure (Probate Pathfinder)</t>
  </si>
  <si>
    <t>2: Insurance on D's Life</t>
  </si>
  <si>
    <t>3: Checking and Savings Accounts and Certificates of Deposit</t>
  </si>
  <si>
    <t>4: Reconcile D's Checking Account to Balance Furnished by Bank</t>
  </si>
  <si>
    <t>5: Securities Transfer Record</t>
  </si>
  <si>
    <t>6: Requirements for Filing Federal Estate Tax Return</t>
  </si>
  <si>
    <t>7: Valuing Producing Mineral and Royalty Interests</t>
  </si>
  <si>
    <t>8: Eligibility for Special Use Valuation under IRC, Section 2032A</t>
  </si>
  <si>
    <t>9: Notice to Beneficiaries</t>
  </si>
  <si>
    <t>10: Cash Requirements and Cash Available</t>
  </si>
  <si>
    <t>13: Claims against Estate</t>
  </si>
  <si>
    <t>14: Marital Deduction under Transitional Rule</t>
  </si>
  <si>
    <t>15: Probate Chart for All Active Estates Represented by This Firm</t>
  </si>
  <si>
    <t>1.0: Decedent (D)</t>
  </si>
  <si>
    <t>2.0: D's Will, Estate, and Personal Representatives</t>
  </si>
  <si>
    <t>3.0: D's Family and Devisees</t>
  </si>
  <si>
    <t>4.0: Safe Deposit Box</t>
  </si>
  <si>
    <t>5.0: D's Professional Advisors</t>
  </si>
  <si>
    <t>6.0: Court Proceedings</t>
  </si>
  <si>
    <t>7.0: Real Estate</t>
  </si>
  <si>
    <t>8.0: U.S. Government Savings Bonds</t>
  </si>
  <si>
    <t>9.0: Marketable Securities</t>
  </si>
  <si>
    <t>10.0: Closely Held Corporations</t>
  </si>
  <si>
    <t>11.0: Cash</t>
  </si>
  <si>
    <t>12.0: Judgments, Notes, Accounts Receivable, and Sales under Contract for Deed</t>
  </si>
  <si>
    <t>13.0: Insurance on D's Life</t>
  </si>
  <si>
    <t>14.0: Insurance on Life of Others</t>
  </si>
  <si>
    <t>15.0: Other Insurance</t>
  </si>
  <si>
    <t>16.0: Unincorporated Business Interests</t>
  </si>
  <si>
    <t>17.0: Transportation Equipment</t>
  </si>
  <si>
    <t>18.0: Personal, Household, and Miscellaneous Assets</t>
  </si>
  <si>
    <t>19.0: Employee and Government Benefits and Annuities</t>
  </si>
  <si>
    <t>20.0: Taxable but Unusual Items</t>
  </si>
  <si>
    <t>21.0: Debts and Claims</t>
  </si>
  <si>
    <t>22.0: Funeral Expenses</t>
  </si>
  <si>
    <t>23.0: Expenses of Last Illness</t>
  </si>
  <si>
    <t>24.0: Previously Taxed Property</t>
  </si>
  <si>
    <t>25.0: Expenses of Administration</t>
  </si>
  <si>
    <t>26.0: Taxes for D and for D's Estate</t>
  </si>
  <si>
    <t>Worksheets Contents</t>
  </si>
  <si>
    <t>Ws1</t>
  </si>
  <si>
    <t>Ws2</t>
  </si>
  <si>
    <t>Ws3</t>
  </si>
  <si>
    <t>Ws4</t>
  </si>
  <si>
    <t>Ws5</t>
  </si>
  <si>
    <t>Ws6</t>
  </si>
  <si>
    <t>Ws7</t>
  </si>
  <si>
    <t>Ws8</t>
  </si>
  <si>
    <t>Ws9</t>
  </si>
  <si>
    <t>Ws10</t>
  </si>
  <si>
    <t>Ws13</t>
  </si>
  <si>
    <t>Ws14</t>
  </si>
  <si>
    <t>Ws15</t>
  </si>
  <si>
    <t>Go</t>
  </si>
  <si>
    <r>
      <t xml:space="preserve">Go to </t>
    </r>
    <r>
      <rPr>
        <b/>
        <sz val="11"/>
        <color theme="1"/>
        <rFont val="Calibri"/>
        <family val="2"/>
        <scheme val="minor"/>
      </rPr>
      <t>Significant Date List (SDL)</t>
    </r>
    <r>
      <rPr>
        <sz val="11"/>
        <color theme="1"/>
        <rFont val="Calibri"/>
        <family val="2"/>
        <scheme val="minor"/>
      </rPr>
      <t>.</t>
    </r>
  </si>
  <si>
    <r>
      <t xml:space="preserve">Go to </t>
    </r>
    <r>
      <rPr>
        <b/>
        <sz val="11"/>
        <color theme="1"/>
        <rFont val="Calibri"/>
        <family val="2"/>
        <scheme val="minor"/>
      </rPr>
      <t>Worksheet</t>
    </r>
    <r>
      <rPr>
        <sz val="11"/>
        <color theme="1"/>
        <rFont val="Calibri"/>
        <family val="2"/>
        <scheme val="minor"/>
      </rPr>
      <t>:</t>
    </r>
  </si>
  <si>
    <t>WsContents</t>
  </si>
  <si>
    <t>MILcover</t>
  </si>
  <si>
    <t>CpContents</t>
  </si>
  <si>
    <t>NAME OF DECEDENT (D):</t>
  </si>
  <si>
    <t>Cp8to13</t>
  </si>
  <si>
    <t>Cp2to3</t>
  </si>
  <si>
    <t>Cp14to18</t>
  </si>
  <si>
    <t>Cp29to21</t>
  </si>
  <si>
    <t>Cp22to24</t>
  </si>
  <si>
    <t>Cp25to26</t>
  </si>
  <si>
    <t>Cp27to28</t>
  </si>
  <si>
    <t>Cp29to31</t>
  </si>
  <si>
    <t>Cp32to34</t>
  </si>
  <si>
    <t>Cp35to37</t>
  </si>
  <si>
    <t>Cp38to40</t>
  </si>
  <si>
    <t>Cp41to43</t>
  </si>
  <si>
    <t>Cp55to56</t>
  </si>
  <si>
    <t>Cp57to61</t>
  </si>
  <si>
    <t>Cp62to64</t>
  </si>
  <si>
    <t>Cp68to72</t>
  </si>
  <si>
    <t>Cp82to84</t>
  </si>
  <si>
    <t>Cp85to88</t>
  </si>
  <si>
    <t>Cp92to94</t>
  </si>
  <si>
    <t>Cp96to99</t>
  </si>
  <si>
    <t>Cp101to102</t>
  </si>
  <si>
    <t>Cp103to107</t>
  </si>
  <si>
    <t>Cp201to205</t>
  </si>
  <si>
    <t>Cp206to208</t>
  </si>
  <si>
    <t>Texas Probate System Navigation</t>
  </si>
  <si>
    <t>Important Notes about the Contents of This File</t>
  </si>
  <si>
    <t>Cells with light blue backgrounds (like this one's) automatically calculate from data in other cells in this file. Verify automatically calculated data as seems prudent.
Data may be manually typed into any cell with a light blue background instead of accepting automatically calculated data; however, that data will permanently replace the cell's formula. When manually entering data into a light blue cell, it's highly recommended to also remove the cell's light blue background, so the expectation won't remain for the cell to automatically update itself in the future. To change the background color of a cell, right-click over the cell; from the options that appear, select "Format Cells"; select the "Fill" tab; and change the background to the desired color. The default is usually "No Color" or white.</t>
  </si>
  <si>
    <t>Click here to go to Worksheet 1.</t>
  </si>
  <si>
    <t>Click here to go to Item 6.40.</t>
  </si>
  <si>
    <t>Click here to go to Item 1.07.</t>
  </si>
  <si>
    <t>Click here to go to Item 6.39.</t>
  </si>
  <si>
    <t>Click here to go to Worksheet 9.</t>
  </si>
  <si>
    <t>Click here to go to Worksheet 15.</t>
  </si>
  <si>
    <t>Click here to go to Worksheet 2.</t>
  </si>
  <si>
    <t>Click here to go to MIL Item 6.01.</t>
  </si>
  <si>
    <t>Click here to go to MIL cover page.</t>
  </si>
  <si>
    <t>Click here to go to Worksheet 13.</t>
  </si>
  <si>
    <t>Click here to go to MIL Section 21.0.</t>
  </si>
  <si>
    <t>Click here to go to SDL Item 76a.</t>
  </si>
  <si>
    <t>Click here to go to SDL Item 76b.</t>
  </si>
  <si>
    <t>Target Cell</t>
  </si>
  <si>
    <t>Excel Worksheet Name</t>
  </si>
  <si>
    <t>TPS Worksheet Number and Title</t>
  </si>
  <si>
    <t>TPS Master Information List Section Number and Title</t>
  </si>
  <si>
    <t>TPS Checkplan Item Number and Title</t>
  </si>
  <si>
    <t>Click here to go to Worksheet 10.</t>
  </si>
  <si>
    <t>Click here to go to SDL Item 76c.</t>
  </si>
  <si>
    <t>Click here to go to MIL Item 21.15.</t>
  </si>
  <si>
    <t>Click here to go to SDL Item 44.</t>
  </si>
  <si>
    <t>Click here to go to SDL Item 45.</t>
  </si>
  <si>
    <t>Click here to go to SDL Item 77a.</t>
  </si>
  <si>
    <t>Click here to go to SDL Item 77c.</t>
  </si>
  <si>
    <t>Click here to go to SDL Item 77d.</t>
  </si>
  <si>
    <t>Click here to go to SDL Item 77e.</t>
  </si>
  <si>
    <t>Click here to go to SDL Item 77i.</t>
  </si>
  <si>
    <t>Click here to go to SDL Item 77f.</t>
  </si>
  <si>
    <t>Click here to go to SDL Item 77h.</t>
  </si>
  <si>
    <t>Click here to go to Worksheet 3.</t>
  </si>
  <si>
    <t>Click here to go to Worksheet 4.</t>
  </si>
  <si>
    <t>Click here to go to Worksheet 7.</t>
  </si>
  <si>
    <t>Click here to go to MIL Item 7.15.</t>
  </si>
  <si>
    <t>Click here to go to MIL Item 7.104.</t>
  </si>
  <si>
    <t>Click here to go to Worksheet 5.</t>
  </si>
  <si>
    <t>Click here to go to MIL Item 26.21.</t>
  </si>
  <si>
    <t>Click here to go to Worksheet 6.</t>
  </si>
  <si>
    <t>Click here to go to the MIL.</t>
  </si>
  <si>
    <t>Click here to go to MIL Item 20.04.</t>
  </si>
  <si>
    <t>Click here to go to MIL Item 20.06.</t>
  </si>
  <si>
    <t>Click here to go to MIL Item 20.08.</t>
  </si>
  <si>
    <t>Click here to go to MIL Item 13.24.</t>
  </si>
  <si>
    <t>Click here to go to MIL Item 20.40.</t>
  </si>
  <si>
    <t>Click here to go to MIL Item 20.29.</t>
  </si>
  <si>
    <t>Click here to go to MIL Item 20.18.</t>
  </si>
  <si>
    <t>Click here to go to MIL Item 20.26.</t>
  </si>
  <si>
    <t>Click here to go to MIL Item 20.28.</t>
  </si>
  <si>
    <t>Click here to go to MIL Item 20.44.</t>
  </si>
  <si>
    <t>Click here to go to MIL Item 20.47.</t>
  </si>
  <si>
    <t>Click here to go to MIL Item 20.19.</t>
  </si>
  <si>
    <t>Click here to go to MIL Item 20.20.</t>
  </si>
  <si>
    <t>Click here to go to Item 6.08.</t>
  </si>
  <si>
    <t>Click here to go to Item 19.48.</t>
  </si>
  <si>
    <t>Click here to go to Item 9.195.</t>
  </si>
  <si>
    <t>Click here to go to Item 19.44.</t>
  </si>
  <si>
    <t>Click here to go to Item 6.11A.</t>
  </si>
  <si>
    <t>Click here to go to Item 2.73.</t>
  </si>
  <si>
    <t>Click here to go to Item 3.35.</t>
  </si>
  <si>
    <t>Click here to go to Item 1.11.</t>
  </si>
  <si>
    <t>Click here to go to Item 2.01.</t>
  </si>
  <si>
    <t>Click here to go to Item 2.04.</t>
  </si>
  <si>
    <t>Click here to go to Item 2.10.</t>
  </si>
  <si>
    <t>Click here to go to Item 2.03.</t>
  </si>
  <si>
    <t>Click here to go to Item 3.36.</t>
  </si>
  <si>
    <t>Click here to go to Item 3.52.</t>
  </si>
  <si>
    <t>Click here to go to Item 6.48.</t>
  </si>
  <si>
    <t>Click here to go to Item 2.45.</t>
  </si>
  <si>
    <t>Click here to go to Item 2.85.</t>
  </si>
  <si>
    <t>Click here to go to Item 2.130.</t>
  </si>
  <si>
    <t>Click here to go to Item 3.20.</t>
  </si>
  <si>
    <t>Click here to go to Item 6.12.</t>
  </si>
  <si>
    <t>Click here to go to Item 6.11B.</t>
  </si>
  <si>
    <t>Click here to go to Item 6.11C.</t>
  </si>
  <si>
    <t>Click here to go to Item 2.160.</t>
  </si>
  <si>
    <t>Click here to go to Item 2.170.</t>
  </si>
  <si>
    <t>Click here to go to Item 2.02.</t>
  </si>
  <si>
    <t>Click here to go to Item 2.17.</t>
  </si>
  <si>
    <t>Click here to go to Item 6.13.</t>
  </si>
  <si>
    <t>Click here to go to Item 26.58.</t>
  </si>
  <si>
    <t>Click here to go to Item 2.35.</t>
  </si>
  <si>
    <t>Click here to go to Item 6.15.</t>
  </si>
  <si>
    <t>Click here to go to Item 2.140.</t>
  </si>
  <si>
    <t>Click here to go to Item 3.83.</t>
  </si>
  <si>
    <t>Click here to go to Item 3.03.</t>
  </si>
  <si>
    <t>Click here to go to Item 2.20.</t>
  </si>
  <si>
    <t>Click here to go to Item 2.27.</t>
  </si>
  <si>
    <t>Click here to go to Item 2.02A.</t>
  </si>
  <si>
    <t>Click here to go to Item 6.05.</t>
  </si>
  <si>
    <t>Click here to go to Item 26.37.</t>
  </si>
  <si>
    <t>Cick here to go to Item 9.70.</t>
  </si>
  <si>
    <t>Click here to go to Item 9.110.</t>
  </si>
  <si>
    <t>Click here to go to Item 9.150.</t>
  </si>
  <si>
    <t>Click here to go to Item 9.235.</t>
  </si>
  <si>
    <t>Click here to go to Item 10.111.</t>
  </si>
  <si>
    <t>Click here to go to Item 10.24.</t>
  </si>
  <si>
    <t>Click here to go to Item 10.25.</t>
  </si>
  <si>
    <t>Click here to go to Item 10.26.</t>
  </si>
  <si>
    <t>Click here to go to Item 10.27.</t>
  </si>
  <si>
    <t>Click here to go to Item 13.05.</t>
  </si>
  <si>
    <t>Click here to go to Item 14.02.</t>
  </si>
  <si>
    <t>Click here to go to Item 16.30.</t>
  </si>
  <si>
    <t>Click here to go to Item 17.50.</t>
  </si>
  <si>
    <t>Click here to go to Item 17.110.</t>
  </si>
  <si>
    <t>Click here to go to Section 21.0.</t>
  </si>
  <si>
    <t>Click here to go to Item 18.27.</t>
  </si>
  <si>
    <t>Click here to go to Item 18.47.</t>
  </si>
  <si>
    <t>Click here to go to Item 18.67.</t>
  </si>
  <si>
    <t>Click here to go to Item 18.87.</t>
  </si>
  <si>
    <t>Click here to go to Item 18.107.</t>
  </si>
  <si>
    <t>Click here to go to Item 18.127.</t>
  </si>
  <si>
    <t>Click here to go to Item 18.147.</t>
  </si>
  <si>
    <t>Click here to go to Item 20.06.</t>
  </si>
  <si>
    <t>Click here to go to Item 26.10.</t>
  </si>
  <si>
    <t>Click here to go to Item 16.41.</t>
  </si>
  <si>
    <t>Click here to go to Item 12.52.</t>
  </si>
  <si>
    <t>Click here to go to Item 6.</t>
  </si>
  <si>
    <t>Click here to go to Item 209.</t>
  </si>
  <si>
    <t>Click here to go to Item 14.</t>
  </si>
  <si>
    <t>Click here to go to MIL Item 5.04.</t>
  </si>
  <si>
    <t>Click here to go to MIL Item 25.02.</t>
  </si>
  <si>
    <t>Click here to go to MIL Item 1.28.</t>
  </si>
  <si>
    <t>Click here to go to Checkplan Item 95f.</t>
  </si>
  <si>
    <t>Click here to go to MIL Item 13.39.</t>
  </si>
  <si>
    <t>Click here to go to MIL Item 13.40.</t>
  </si>
  <si>
    <t>Click here to go to MIL Item 21.26.</t>
  </si>
  <si>
    <t>Click here to go to MIL Item 13.52.</t>
  </si>
  <si>
    <t>Click here to go to MIL Section 19.0.</t>
  </si>
  <si>
    <t>Click here to go to MIL Item 6.23.</t>
  </si>
  <si>
    <t>Click here to go to MIL Item 6.24.</t>
  </si>
  <si>
    <t>Click here to go to MIL Item 6.25.</t>
  </si>
  <si>
    <t>Click here to go to MIL Item 6.38.</t>
  </si>
  <si>
    <t>Click here to go to MIL Item 6.27.</t>
  </si>
  <si>
    <t>Click here to go to MIL Item 6.36.</t>
  </si>
  <si>
    <t>Click here to go to MIL Item 6.40.</t>
  </si>
  <si>
    <t>Click here to go to SDL Item 82o.</t>
  </si>
  <si>
    <t>Click here to go to Item 15f.</t>
  </si>
  <si>
    <t>If increased bond is required, go to Item 15f of this Checkplan and follow applicable steps, but make appropriate modifications.</t>
  </si>
  <si>
    <t>Click here to go to SDL Item 82t.</t>
  </si>
  <si>
    <t>Click here to go to SDL Item 83a.</t>
  </si>
  <si>
    <t>Click here to go to SDL Item 83b.</t>
  </si>
  <si>
    <t>Click here to go to SDL Item 83c.</t>
  </si>
  <si>
    <t>Click here to go to SDL Item 83d.</t>
  </si>
  <si>
    <t>Click here to go to SDL Item 84a.</t>
  </si>
  <si>
    <t>Click here to go to SDL Item 84b.</t>
  </si>
  <si>
    <t>Click here to go to SDL Item 84c.</t>
  </si>
  <si>
    <t>Click here to go to SDL Item 84d.</t>
  </si>
  <si>
    <t>Click here to go to SDL Item 84e.</t>
  </si>
  <si>
    <t>Click here to go to SDL Item 20.</t>
  </si>
  <si>
    <t>Click here to go to Checkplan Item 54.</t>
  </si>
  <si>
    <t>Click here to go to Item 19o.</t>
  </si>
  <si>
    <t>Click here to go to Item 19n.</t>
  </si>
  <si>
    <t>Click here to go to MIL Item 2.10.</t>
  </si>
  <si>
    <t>Click here to go to Item 54.</t>
  </si>
  <si>
    <t>Click here to go to MIL Item 2.05.</t>
  </si>
  <si>
    <t>Click here to go to MIL Item 2.160.</t>
  </si>
  <si>
    <t>Click here to go to MIL Item 2.20.</t>
  </si>
  <si>
    <t>Click here to go to MIL Item 2.170.</t>
  </si>
  <si>
    <t>Click here to go to MIL Item 2.58.</t>
  </si>
  <si>
    <t>Click here to go to SDL Item 26.</t>
  </si>
  <si>
    <t>Click here to go to MIL Item 6.85.</t>
  </si>
  <si>
    <t>Click here to go to MIL Item 7.35.</t>
  </si>
  <si>
    <t>Click here to go to MIL Item 21.23.</t>
  </si>
  <si>
    <t>Click here to go to SDL Item 31.</t>
  </si>
  <si>
    <t>Click here to go to SDL Item 32.</t>
  </si>
  <si>
    <t>Click here to go to Item 55.</t>
  </si>
  <si>
    <r>
      <t xml:space="preserve">If </t>
    </r>
    <r>
      <rPr>
        <b/>
        <sz val="11"/>
        <color indexed="8"/>
        <rFont val="Calibri"/>
        <family val="2"/>
      </rPr>
      <t>temporary dependent administration (TDA)</t>
    </r>
    <r>
      <rPr>
        <sz val="11"/>
        <color theme="1"/>
        <rFont val="Calibri"/>
        <family val="2"/>
        <scheme val="minor"/>
      </rPr>
      <t xml:space="preserve"> is not the proper probate procedure, mark Items 14 through 18 of this Checkplan as not applicable and go to Item 19.</t>
    </r>
  </si>
  <si>
    <t>If TDA is the proper probate procedure, do the following:</t>
  </si>
  <si>
    <t>Click here to go to Item 19.</t>
  </si>
  <si>
    <t>Click here to go to Item 22.</t>
  </si>
  <si>
    <t>Click here to go to Item 25.</t>
  </si>
  <si>
    <t>Texas Real Estate Not in County of Probate</t>
  </si>
  <si>
    <t>worksheet01</t>
  </si>
  <si>
    <t>Named Location</t>
  </si>
  <si>
    <t>worksheet00</t>
  </si>
  <si>
    <t>worksheet02</t>
  </si>
  <si>
    <t>worksheet03</t>
  </si>
  <si>
    <t>worksheet04</t>
  </si>
  <si>
    <t>worksheet05</t>
  </si>
  <si>
    <t>worksheet06</t>
  </si>
  <si>
    <t>worksheet07</t>
  </si>
  <si>
    <t>worksheet08</t>
  </si>
  <si>
    <t>worksheet09</t>
  </si>
  <si>
    <t>worksheet10</t>
  </si>
  <si>
    <t>worksheet13</t>
  </si>
  <si>
    <t>worksheet14</t>
  </si>
  <si>
    <t>worksheet15</t>
  </si>
  <si>
    <t>mil00cover</t>
  </si>
  <si>
    <t>mil01.00</t>
  </si>
  <si>
    <t>mil02.00</t>
  </si>
  <si>
    <t>mil03.00</t>
  </si>
  <si>
    <t>mil04.00</t>
  </si>
  <si>
    <t>mil05.00</t>
  </si>
  <si>
    <t>mil06.00</t>
  </si>
  <si>
    <t>mil07.00</t>
  </si>
  <si>
    <t>mil08.00</t>
  </si>
  <si>
    <t>mil09.00</t>
  </si>
  <si>
    <t>mil10.00</t>
  </si>
  <si>
    <t>mil11.00</t>
  </si>
  <si>
    <t>mil12.00</t>
  </si>
  <si>
    <t>mil13.00</t>
  </si>
  <si>
    <t>mil14.00</t>
  </si>
  <si>
    <t>mil15.00</t>
  </si>
  <si>
    <t>mil16.00</t>
  </si>
  <si>
    <t>mil17.00</t>
  </si>
  <si>
    <t>mil18.00</t>
  </si>
  <si>
    <t>mil19.00</t>
  </si>
  <si>
    <t>mil20.00</t>
  </si>
  <si>
    <t>mil21.00</t>
  </si>
  <si>
    <t>mil22.00</t>
  </si>
  <si>
    <t>mil23.00</t>
  </si>
  <si>
    <t>mil24.00</t>
  </si>
  <si>
    <t>mil25.00</t>
  </si>
  <si>
    <t>mil26.00</t>
  </si>
  <si>
    <t>cp_000_toc</t>
  </si>
  <si>
    <t>cp_002</t>
  </si>
  <si>
    <t>cp_004</t>
  </si>
  <si>
    <t>cp_005</t>
  </si>
  <si>
    <t>cp_006</t>
  </si>
  <si>
    <t>cp_007</t>
  </si>
  <si>
    <t>cp_008</t>
  </si>
  <si>
    <t>cp_014</t>
  </si>
  <si>
    <t>cp_019</t>
  </si>
  <si>
    <t>cp_025</t>
  </si>
  <si>
    <t>cp_022</t>
  </si>
  <si>
    <t>cp_027</t>
  </si>
  <si>
    <t>cp_032</t>
  </si>
  <si>
    <t>cp_035</t>
  </si>
  <si>
    <t>cp_029</t>
  </si>
  <si>
    <t>cp_038</t>
  </si>
  <si>
    <t>cp_041</t>
  </si>
  <si>
    <t>cp_044</t>
  </si>
  <si>
    <t>cp_045</t>
  </si>
  <si>
    <t>cp_050</t>
  </si>
  <si>
    <t>cp_054</t>
  </si>
  <si>
    <t>cp_055</t>
  </si>
  <si>
    <t>cp_057</t>
  </si>
  <si>
    <t>cp_062</t>
  </si>
  <si>
    <t>cp_065</t>
  </si>
  <si>
    <t>cp_066</t>
  </si>
  <si>
    <t>cp_067</t>
  </si>
  <si>
    <t>cp_068</t>
  </si>
  <si>
    <t>cp_076</t>
  </si>
  <si>
    <t>cp_077</t>
  </si>
  <si>
    <t>cp_078</t>
  </si>
  <si>
    <t>cp_079</t>
  </si>
  <si>
    <t>cp_080</t>
  </si>
  <si>
    <t>cp_081</t>
  </si>
  <si>
    <t>cp_082</t>
  </si>
  <si>
    <t>cp_085</t>
  </si>
  <si>
    <t>cp_089</t>
  </si>
  <si>
    <t>cp_091</t>
  </si>
  <si>
    <t>cp_092</t>
  </si>
  <si>
    <t>cp_095</t>
  </si>
  <si>
    <t>cp_096</t>
  </si>
  <si>
    <t>cp_101</t>
  </si>
  <si>
    <t>cp_100</t>
  </si>
  <si>
    <t>cp_103</t>
  </si>
  <si>
    <t>cp_201</t>
  </si>
  <si>
    <t>cp_200</t>
  </si>
  <si>
    <t>cp_206</t>
  </si>
  <si>
    <t>cp_209</t>
  </si>
  <si>
    <t>cp_210</t>
  </si>
  <si>
    <t>cp_211</t>
  </si>
  <si>
    <t>cp_001</t>
  </si>
  <si>
    <t>cp_090</t>
  </si>
  <si>
    <t>Complete Item 21.34 of MIL.</t>
  </si>
  <si>
    <t>If D received Medicaid benefits, do the following:</t>
  </si>
  <si>
    <t>Click here to go to MIL Item 21.34.</t>
  </si>
  <si>
    <t>Click here to go to MIL Item 21.35.</t>
  </si>
  <si>
    <t>Click here to go to Item 22m.</t>
  </si>
  <si>
    <t>Click here to go to Item 22l.</t>
  </si>
  <si>
    <t>Click here to go to MIL Item 6.26.</t>
  </si>
  <si>
    <t>Click here to go to SDL Item 33.</t>
  </si>
  <si>
    <t>Click here to go to Item 62.</t>
  </si>
  <si>
    <t>Click here to go to Item 27.</t>
  </si>
  <si>
    <t>Click here to go to SDL Item 21.</t>
  </si>
  <si>
    <t>Click here to go to Item 29.</t>
  </si>
  <si>
    <t>Click here to go to MIL Item 25.08.</t>
  </si>
  <si>
    <t>Click here to go to Item 32.</t>
  </si>
  <si>
    <t>Click here to go to Item 29o.</t>
  </si>
  <si>
    <t>Click here to go to Item 29n.</t>
  </si>
  <si>
    <t>Click here to go to MIL Item 6.37.</t>
  </si>
  <si>
    <t>Click here to go to MIL Item 6.144.</t>
  </si>
  <si>
    <t>Click here to go to Item 35.</t>
  </si>
  <si>
    <t>Click here to go to Item 32o.</t>
  </si>
  <si>
    <t>Click here to go to Item 32n.</t>
  </si>
  <si>
    <t>Click here to go to Item 38.</t>
  </si>
  <si>
    <t>Click here to go to Item 41.</t>
  </si>
  <si>
    <t>Click here to go to Item 38q.</t>
  </si>
  <si>
    <t>Click here to go to Item 38p.</t>
  </si>
  <si>
    <t>Click here to go to Item 44.</t>
  </si>
  <si>
    <t>Click here to go to Item 209q.</t>
  </si>
  <si>
    <t>Click here to go to Item 209a.</t>
  </si>
  <si>
    <t>Click here to go to Item 45.</t>
  </si>
  <si>
    <t>Click here to go to SDL Item 17B.</t>
  </si>
  <si>
    <t>Click here to go to Item 44j.</t>
  </si>
  <si>
    <t>Click here to go to Item 44g.</t>
  </si>
  <si>
    <t>Click here to go to Item 44h.</t>
  </si>
  <si>
    <t>Click here to go to Checkplan Item 44j.</t>
  </si>
  <si>
    <t>Click here to go to SDL Item 45A.</t>
  </si>
  <si>
    <t>Click here to go to Item 19l.</t>
  </si>
  <si>
    <t>Click here to go to Item 22k.</t>
  </si>
  <si>
    <t>Click here to go to Item 29m.</t>
  </si>
  <si>
    <t>Click here to go to Item 32m.</t>
  </si>
  <si>
    <t>Click here to go to Item 38o.</t>
  </si>
  <si>
    <t>Click here to go to SDL Item 42.</t>
  </si>
  <si>
    <t>Click here to go to MIL Item 25.07.</t>
  </si>
  <si>
    <t>Click here to go to Checkplan Item 67h.</t>
  </si>
  <si>
    <t>Click here to go to SDL Item 43.</t>
  </si>
  <si>
    <t>Click here to go to MIL Item 7.25.</t>
  </si>
  <si>
    <t>Click here to go to MIL Item 17.37.</t>
  </si>
  <si>
    <t>Click here to go to MIL Item 21.05.</t>
  </si>
  <si>
    <t>Click here to go to MIL Item 26.13.</t>
  </si>
  <si>
    <t>Click here to go to MIL Item 6.02.</t>
  </si>
  <si>
    <t>Click here to go to MIL Item 11.11.</t>
  </si>
  <si>
    <t>Click here to go to MIL Item 26.14.</t>
  </si>
  <si>
    <t>Click here to go to SDL Item 54.</t>
  </si>
  <si>
    <t>Click here to go to SDL Item 56a.</t>
  </si>
  <si>
    <t>Click here to go to Checkplan Item 62.</t>
  </si>
  <si>
    <t>Click here to go to SDL Item 56b.</t>
  </si>
  <si>
    <t>Click here to go to Checkplan Item 22b.</t>
  </si>
  <si>
    <t>Click here to go to Item 55b(1).</t>
  </si>
  <si>
    <t>Click here to go to SDL Item 48.</t>
  </si>
  <si>
    <t>Click here to go to MIL Section 13.0.</t>
  </si>
  <si>
    <t>Click here to go to Checkplan Item 7.</t>
  </si>
  <si>
    <t>Click here to go to Checkplan Item 76u.</t>
  </si>
  <si>
    <t>Click here to go to MIL Item 10.80.</t>
  </si>
  <si>
    <t>Click here to go to MIL Item 10.12.</t>
  </si>
  <si>
    <t>Click here to go to MIL Item 10.81.</t>
  </si>
  <si>
    <t>Click here to go to MIL Item 10.82.</t>
  </si>
  <si>
    <t>Click here to go to SDL Item 59.</t>
  </si>
  <si>
    <t>Click here to go to SDL Item 60a.</t>
  </si>
  <si>
    <t>Click here to go to MIL Item 26.10.</t>
  </si>
  <si>
    <t>Click here to go to MIL Item 12.05.</t>
  </si>
  <si>
    <t>Click here to go to MIL Item 26.52.</t>
  </si>
  <si>
    <t>Click here to go to MIL Item 26.51.</t>
  </si>
  <si>
    <t>Click here to go to MIL Item 16.53.</t>
  </si>
  <si>
    <t>Click here to go to MIL Item 1.07.</t>
  </si>
  <si>
    <t>Click here to go to MIL Item 26.22.</t>
  </si>
  <si>
    <t>Click here to go to Item 63.</t>
  </si>
  <si>
    <t>Click here to go to MIL Item 26.46.</t>
  </si>
  <si>
    <t>Click here to go to Item 200.</t>
  </si>
  <si>
    <t>Click here to go to MIL Item 7.171.</t>
  </si>
  <si>
    <t>Click here to go to MIL Item 6.107.</t>
  </si>
  <si>
    <t>Click here to go to MIL Item 6.108.</t>
  </si>
  <si>
    <t>Click here to go to MIL Item 6.110.</t>
  </si>
  <si>
    <t>Click here to go to MIL Item 6.116.</t>
  </si>
  <si>
    <t>Click here to go to SDL Item 65i.</t>
  </si>
  <si>
    <t>Click here to go to SDL Item 66a.</t>
  </si>
  <si>
    <t>Click here to go to SDL Item 66d.</t>
  </si>
  <si>
    <t>Click here to go to SDL Item 66e.</t>
  </si>
  <si>
    <t>Click here to go to MIL Item 6.123.</t>
  </si>
  <si>
    <t>Click here to go to SDL Item 66g.</t>
  </si>
  <si>
    <t>Click here to go to MIL Item 6.91.</t>
  </si>
  <si>
    <t>Click here to go to SDL Item 64c.</t>
  </si>
  <si>
    <t>Click here to go to MIL Item 6.92.</t>
  </si>
  <si>
    <t>Click here to go to MIL Item 6.98.</t>
  </si>
  <si>
    <t>Click here to go to MIL Item 6.99.</t>
  </si>
  <si>
    <t>Click here to go to MIL Item 14.07.</t>
  </si>
  <si>
    <t>Click here to go to MIL Item 12.30.</t>
  </si>
  <si>
    <t>Click here to go to MIL Item 12.22.</t>
  </si>
  <si>
    <t>Click here to go to SDL Item 63.</t>
  </si>
  <si>
    <t>Click here to go to Item 57.</t>
  </si>
  <si>
    <t>Click here to go to MIL Section 20.0.</t>
  </si>
  <si>
    <t>Click here to go to SDL Item 7A.</t>
  </si>
  <si>
    <t>Click here to go to MIL Item 6.39.</t>
  </si>
  <si>
    <t>Click here to go to SDL Item 39.</t>
  </si>
  <si>
    <t>Click here to go to MIL Item 6.86.</t>
  </si>
  <si>
    <t>Click here to go to SDL Item 32a(1).</t>
  </si>
  <si>
    <t>Click here to go to SDL Item 46a.</t>
  </si>
  <si>
    <t>Click here to go to SDL Item 32a.</t>
  </si>
  <si>
    <t>Click here to go to SDL Item 46.</t>
  </si>
  <si>
    <t>Click here to go to MIL Item 6.89.</t>
  </si>
  <si>
    <t>Click here to go to MIL Item 6.88.</t>
  </si>
  <si>
    <t>Click here to go to SDL Item 50.</t>
  </si>
  <si>
    <t>Click here to go to SDL Item 78a.</t>
  </si>
  <si>
    <t>Click here to go to SDL Item 78c.</t>
  </si>
  <si>
    <t>Click here to go to SDL Item 78d.</t>
  </si>
  <si>
    <t>Click here to go to SDL Item 51.</t>
  </si>
  <si>
    <t>Click here to go to SDL Item 52.</t>
  </si>
  <si>
    <t>Click here to go to MIL Item 6.124.</t>
  </si>
  <si>
    <t>Click here to go to SDL Item 81b.</t>
  </si>
  <si>
    <t>Click here to go to SDL Item 81c.</t>
  </si>
  <si>
    <t>Click here to go to SDL Item 81f.</t>
  </si>
  <si>
    <t>Click here to go to MIL Item 6.124A.</t>
  </si>
  <si>
    <t>Click here to go to SDL Item 81h.</t>
  </si>
  <si>
    <t>Click here to go to SDL Item 81i.</t>
  </si>
  <si>
    <t>Click here to go to SDL Item 81j.</t>
  </si>
  <si>
    <t>Click here to go to Item 204.</t>
  </si>
  <si>
    <t>Click here to go to MIL Item 6.146.</t>
  </si>
  <si>
    <t>Click here to go to MIL Item 6.147.</t>
  </si>
  <si>
    <t>Click here to go to MIL Item 6.149.</t>
  </si>
  <si>
    <t>Click here to go to SDL Item 83e.</t>
  </si>
  <si>
    <t>Click here to go to SDL Item 83Aa.</t>
  </si>
  <si>
    <t>Click here to go to SDL Item 83Ab.</t>
  </si>
  <si>
    <t>Click here to go to SDL Item 85.</t>
  </si>
  <si>
    <t>Click here to go to MIL Item 2.02.</t>
  </si>
  <si>
    <t>Click here to go to MIL Item 2.17.</t>
  </si>
  <si>
    <t>This is the date for—</t>
  </si>
  <si>
    <r>
      <rPr>
        <u/>
        <sz val="11"/>
        <color indexed="8"/>
        <rFont val="Calibri"/>
        <family val="2"/>
      </rPr>
      <t>Date six months after date of D's death</t>
    </r>
    <r>
      <rPr>
        <sz val="11"/>
        <color theme="1"/>
        <rFont val="Calibri"/>
        <family val="2"/>
        <scheme val="minor"/>
      </rPr>
      <t>—Enter this date as Item 26.22 of MIL.</t>
    </r>
  </si>
  <si>
    <t>Click here to go to MIL Item 26.28.</t>
  </si>
  <si>
    <r>
      <rPr>
        <u/>
        <sz val="11"/>
        <color indexed="8"/>
        <rFont val="Calibri"/>
        <family val="2"/>
      </rPr>
      <t>Date nine months after date of D's death</t>
    </r>
    <r>
      <rPr>
        <sz val="11"/>
        <color theme="1"/>
        <rFont val="Calibri"/>
        <family val="2"/>
        <scheme val="minor"/>
      </rPr>
      <t xml:space="preserve">—Enter this date as Item 26.28 of MIL. </t>
    </r>
  </si>
  <si>
    <t>Click here to go to MIL Item 26.29.</t>
  </si>
  <si>
    <t>Click here to go to Item 59.</t>
  </si>
  <si>
    <t>Click here to go to Item 61.</t>
  </si>
  <si>
    <t>Click here to go to Item 49.</t>
  </si>
  <si>
    <t>Click here to go to Item 7.</t>
  </si>
  <si>
    <t>Click here to go to MIL Item 6.69.</t>
  </si>
  <si>
    <t>Click here to go to Item 30.</t>
  </si>
  <si>
    <t>Click here to go to MIL Item 6.144A.</t>
  </si>
  <si>
    <t>Click here to go to SDL Item 78.</t>
  </si>
  <si>
    <t>Click here to go to SDL Item 40.</t>
  </si>
  <si>
    <t>Click here to go to MIL Item 6.144B.</t>
  </si>
  <si>
    <t>Click here to go to SDL Item 79.</t>
  </si>
  <si>
    <t>Click here to go to MIL Item 6.144C.</t>
  </si>
  <si>
    <t>Click here to go to SDL Item 80.</t>
  </si>
  <si>
    <t>Click here to go to Item 11.</t>
  </si>
  <si>
    <t>Click here to go to Item 9.</t>
  </si>
  <si>
    <t>Click here to go to MIL Item 6.40A.</t>
  </si>
  <si>
    <t>https://hhs.texas.gov/sites/default/files/documents/services/aging/txmerpcertificationform.pdf</t>
  </si>
  <si>
    <t>Click here to go to MIL Section 15.0.</t>
  </si>
  <si>
    <t>Click here to go to MIL Section 8.0.</t>
  </si>
  <si>
    <t>Sections 2701 through 2704 of the Internal Revenue Code were enacted in an attempt to halt the use of "estate freezes." Not surprisingly, the changes are broadly worded and vague, and there are many uncertainties. All intrafamily transactions must be scrutinized in light of those provisions. There are too many variables for coverage in this System.</t>
  </si>
  <si>
    <t>Click here to go to MIL Section 11.0.</t>
  </si>
  <si>
    <t>Click here to go to Section 10.0.</t>
  </si>
  <si>
    <t>Click here to go to Section 11.0.</t>
  </si>
  <si>
    <t>Click here to go to Section 13.0.</t>
  </si>
  <si>
    <t>Click here to go to MIL Section 12.0.</t>
  </si>
  <si>
    <t>Click here to go to MIL Section 7.0.</t>
  </si>
  <si>
    <t>Click here to go to MIL Section 9.0.</t>
  </si>
  <si>
    <t>Click here to go to MIL Section 10.0.</t>
  </si>
  <si>
    <t>Click here to go to MIL Section 14.0.</t>
  </si>
  <si>
    <t>Click here to go to MIL Section 17.0.</t>
  </si>
  <si>
    <t>Click here to go to MIL Section 16.0.</t>
  </si>
  <si>
    <t>Click here to go to MIL Section 18.0.</t>
  </si>
  <si>
    <t>Click here to go to Section 2.0.</t>
  </si>
  <si>
    <t>Click here to go to Section 3.0.</t>
  </si>
  <si>
    <t>www.unclefed.com</t>
  </si>
  <si>
    <r>
      <t>Old tax forms are at the following URLs:</t>
    </r>
    <r>
      <rPr>
        <b/>
        <sz val="11"/>
        <color indexed="8"/>
        <rFont val="Calibri"/>
        <family val="2"/>
      </rPr>
      <t/>
    </r>
  </si>
  <si>
    <t>https://www.irs.gov/forms-instructions</t>
  </si>
  <si>
    <r>
      <t xml:space="preserve">Go to </t>
    </r>
    <r>
      <rPr>
        <b/>
        <sz val="11"/>
        <color theme="1"/>
        <rFont val="Calibri"/>
        <family val="2"/>
        <scheme val="minor"/>
      </rPr>
      <t>Master Information List (MIL)</t>
    </r>
    <r>
      <rPr>
        <sz val="11"/>
        <color theme="1"/>
        <rFont val="Calibri"/>
        <family val="2"/>
        <scheme val="minor"/>
      </rPr>
      <t xml:space="preserve"> Section:</t>
    </r>
  </si>
  <si>
    <r>
      <t xml:space="preserve">Go to </t>
    </r>
    <r>
      <rPr>
        <b/>
        <sz val="11"/>
        <color theme="1"/>
        <rFont val="Calibri"/>
        <family val="2"/>
        <scheme val="minor"/>
      </rPr>
      <t>Checkplan</t>
    </r>
    <r>
      <rPr>
        <sz val="11"/>
        <color theme="1"/>
        <rFont val="Calibri"/>
        <family val="2"/>
        <scheme val="minor"/>
      </rPr>
      <t xml:space="preserve"> Item(s):</t>
    </r>
  </si>
  <si>
    <t>Click here to go to MIL Item 11.20.</t>
  </si>
  <si>
    <t>Click here to go to MIL Item 11.26.</t>
  </si>
  <si>
    <t>Click here to go to MIL Item 11.27.</t>
  </si>
  <si>
    <t>Click here to go to MIL Item 11.28.</t>
  </si>
  <si>
    <t>Click here to go to MIL Item 11.29.</t>
  </si>
  <si>
    <t>Checking account number (11.25)</t>
  </si>
  <si>
    <t>Click here to go to MIL Item 11.25.</t>
  </si>
  <si>
    <t>Click here to go to Worksheet 4, line 1.</t>
  </si>
  <si>
    <t>Click here to go to bank name on Worksheet 4.</t>
  </si>
  <si>
    <t>Click here to go to style on Worksheet 4.</t>
  </si>
  <si>
    <t>Click here to go to account number on Worksheet 4.</t>
  </si>
  <si>
    <t>Click here to go to Worksheet 4, line 3.</t>
  </si>
  <si>
    <t>Click here to go to Worksheet 4, line 4.</t>
  </si>
  <si>
    <t>Click here to go to Worksheet 6, line 2.</t>
  </si>
  <si>
    <t>Click here to go to MIL Item 7.97.</t>
  </si>
  <si>
    <t>Click here to go to MIL Item 7.100.</t>
  </si>
  <si>
    <t>Click here to go to MIL Item 7.101.</t>
  </si>
  <si>
    <t>Click here to go to MIL Item 7.102.</t>
  </si>
  <si>
    <t>Click here to go to number on Worksheet 7.</t>
  </si>
  <si>
    <t>Click here to go to payor on Worksheet 7.</t>
  </si>
  <si>
    <t>Click here to go to name and description on Worksheet 7.</t>
  </si>
  <si>
    <t>Click here to go to total on Worksheet 7.</t>
  </si>
  <si>
    <t>If will is not self-proved, will attesting witness(es) be available to prove the will?</t>
  </si>
  <si>
    <t>Complete Items 6.48 through 6.67 for each other personal representative and for each attorney representing the estate in other states or foreign countries.</t>
  </si>
  <si>
    <t>Click here to go to number on cover sheet.</t>
  </si>
  <si>
    <t>Click here to go to SDL Item 46b.</t>
  </si>
  <si>
    <t>Click here to go to number on MIL cover page.</t>
  </si>
  <si>
    <t>Click here to go to field on Worksheet 7.</t>
  </si>
  <si>
    <t>Click here to go to MIL Item 1.33.</t>
  </si>
  <si>
    <t>Click here to go to SDL Item 36.</t>
  </si>
  <si>
    <t>Complete as much of MIL as possible from information provided by client. Remember to enter additional information in MIL as it becomes available. Confirm that this spreadsheet automatically completes SDL Items 1 through 17 from MIL Items 1.07, 2.02, 2.17, 26.14, and 26.29. Enter estate on Probate Chart (Worksheet 15). As additional information becomes available, remember to enter it on Probate Chart (Worksheet 15).</t>
  </si>
  <si>
    <t>Click here to go to SDL Item 1.</t>
  </si>
  <si>
    <t>Click here to go to SDL Item 82a.</t>
  </si>
  <si>
    <t>Obtain the court docket number, enter it on Probate Chart (Worksheet 15) and on cover page of MIL and conform office file copies. Confirm that this spreadsheet automatically completes MIL Item 6.01 from court docket number on MIL cover page.</t>
  </si>
  <si>
    <t>Click here to go to SDL Item 82b.</t>
  </si>
  <si>
    <t>Click here to go to SDL Item 82e.</t>
  </si>
  <si>
    <t>Click here to go to SDL Item 82i.</t>
  </si>
  <si>
    <t>Have temporary administrator sign oath and file it with clerk of court. Complete Item 6.38 of MIL. Confirm that this spreadsheet automatically completes SDL Item 82i from MIL Item 6.38.</t>
  </si>
  <si>
    <t>Click here to go to SDL Item 82g.</t>
  </si>
  <si>
    <t>Click here to go to SDL Item 82n.</t>
  </si>
  <si>
    <t>Obtain letters of temporary administration. If clerk of court does not prepare them, prepare Letters of Temporary Administration (Form 88) and deliver to clerk of court for approval and signature. In either event, determine that the powers listed in the Letters of Temporary Administration (Form 88 or the letters issued by clerk of court) are identical to the powers specified in the Order Appointing Temporary Administrator (Form 85). Complete Item 6.40 of MIL. Confirm that this spreadsheet automatically completes SDL Items 82n and 82p from date at MIL Item 6.40.</t>
  </si>
  <si>
    <t>Click here to go to SDL Item 18.</t>
  </si>
  <si>
    <t>Once the filing is accepted, enter date of filing as Item 6.23 of MIL and the envelope number as Item 6.23A of MIL. Unless original will has already been deposited with the clerk, prepare Letter 128, enclose original will and codicil(s), and mail or deliver to clerk of court. Enter date of mailing or delivery of original will as Item 6.23B of MIL. Confirm that this spreadsheet automatically completes SDL Items 18 and 19 from MIL Item 6.23.</t>
  </si>
  <si>
    <t>Click here to go to SDL Item 24.</t>
  </si>
  <si>
    <t>Click here to go to SDL Item 27.</t>
  </si>
  <si>
    <t>Attend hearing (see Special Instruction 18—What to Do at Hearing) and enter actual date of hearing as Item 6.25 of MIL. Confirm that this spreadsheet automatically completes SDL Item 27 from MIL Item 6.25.</t>
  </si>
  <si>
    <r>
      <t>Attend hearing, enter actual date of hearing as Item 6.25 of MIL, have judge sign Order Appointing Temporary Administrator (Form 85), and enter date signed as Item 6.26 of MIL. Confirm that this spreadsheet automatically completes SDL Items 82e through 82g, 82</t>
    </r>
    <r>
      <rPr>
        <i/>
        <sz val="11"/>
        <color theme="1"/>
        <rFont val="Calibri"/>
        <family val="2"/>
        <scheme val="minor"/>
      </rPr>
      <t>l</t>
    </r>
    <r>
      <rPr>
        <sz val="11"/>
        <color theme="1"/>
        <rFont val="Calibri"/>
        <family val="2"/>
        <scheme val="minor"/>
      </rPr>
      <t>, and 82m from MIL Items 6.25, 6.26, 6.36, and 6.40A.</t>
    </r>
  </si>
  <si>
    <t>If a docket number has not been previously assigned to proceedings in this estate, obtain court docket number, enter it on Probate Chart (Worksheet 15) and on cover page of MIL and conform office file copies. Confirm that this spreadsheet automatically completes MIL Item 6.01 from court docket number on MIL cover page.</t>
  </si>
  <si>
    <t>Click here to go to SDL Item 28.</t>
  </si>
  <si>
    <t>Enter the date the Order Admitting Will to Probate as a Muniment of Title (Form 32) was signed by judge as Item 6.26 of MIL. Confirm that this spreadsheet automatically completes SDL Items 28, 32, and 33 from MIL Item 6.26.</t>
  </si>
  <si>
    <t>Enter the date the Order Admitting Will to Probate and Authorizing Letters Testamentary (Form 17) was signed by judge as Item 6.26 of MIL. Confirm that this spreadsheet automatically completes SDL Items 28, 29, 31, and 32 from MIL Item 6.26.</t>
  </si>
  <si>
    <t>Obtain court docket number, enter it on Probate Chart (Worksheet 15) and on cover page of MIL and conform office file copies. Confirm that this spreadsheet automatically completes MIL Item 6.01 from court docket number on MIL cover page.</t>
  </si>
  <si>
    <t>Enter the date judgment was signed by judge as Item 6.26 of MIL. Confirm that this spreadsheet automatically completes SDL Item 28 from MIL Item 6.26.</t>
  </si>
  <si>
    <t>Enter the date order was signed by judge as Item 6.26 of MIL. Confirm that this spreadsheet automatically completes SDL Item 28 from MIL Item 6.26.</t>
  </si>
  <si>
    <t>Cick here to go to SDL Item 18.</t>
  </si>
  <si>
    <t>Enter the date the Order Admitting Will to Probate and Authorizing Letters Testamentary (Form 33) was signed by judge as Item 6.26 of MIL. Confirm that this spreadsheet automatically completes SDL Items 28, 29, 31, and 32 from MIL Item 6.26.</t>
  </si>
  <si>
    <t>Click here to go to SDL Item 37.</t>
  </si>
  <si>
    <t>Enter date of approval of the bond by judge as Item 6.37 of MIL. Confirm that this spreadsheet automatically completes SDL Item 38 from MIL Item 6.37.</t>
  </si>
  <si>
    <t>Enter date of filing the bond as Item 6.36 of MIL. Confirm that this spreadsheet automatically completes SDL Item 37 from MIL Item 6.36.</t>
  </si>
  <si>
    <t>Click here to go to SDL Item 38.</t>
  </si>
  <si>
    <t>Enter the date the Order Admitting Will to Probate and Authorizing Letters of Administration with Will Annexed (Form 72) was signed by judge as Item 6.26 of MIL. Confirm that this spreadsheet automatically completes SDL Items 28, 29, 31, and 32 from MIL Item 6.26.</t>
  </si>
  <si>
    <t>Determine the date on which the last Oath (Form 18 or Form 19) was filed and enter this date as Item 6.38 of MIL. Confirm that this spreadsheet automatically completes MIL Item 6.39 and SDL Items 36 and 39 from MIL Items 6.36 through 6.38. Also complete SDL Item 40. Confirm that this spreadsheet automatically completes SDL Items 42, 43, 46, 48, and 50 through 53 and MIL Items 6.85, 6.144, 6.145, 7.35, and 21.23 from MIL Items 6.36 through 6.38, the date at MIL Item 6.40, and SDL Item 40.</t>
  </si>
  <si>
    <t>Determine the date on which the Oath (Form 18) was filed, enter this date as Item 6.38 of MIL. Confirm that this spreadsheet automatically completes MIL Item 6.39 and SDL Items 36 and 39 from MIL Items 6.36 through 6.38. Also complete Item 40 of SDL. Confirm that this spreadsheet automatically completes SDL Items 42, 43, 46, 48, and 50 through 53 and MIL Items 6.85, 6.144, 6.145, 7.35, and 21.23 from MIL Items 6.36 through 6.38, the date from MIL Item 6.40, and SDL Item 40.</t>
  </si>
  <si>
    <r>
      <t xml:space="preserve">Determine the dates on which the </t>
    </r>
    <r>
      <rPr>
        <i/>
        <sz val="11"/>
        <color indexed="8"/>
        <rFont val="Calibri"/>
        <family val="2"/>
      </rPr>
      <t>new</t>
    </r>
    <r>
      <rPr>
        <sz val="11"/>
        <color theme="1"/>
        <rFont val="Calibri"/>
        <family val="2"/>
        <scheme val="minor"/>
      </rPr>
      <t xml:space="preserve"> Oath of Administration (Form 86) and </t>
    </r>
    <r>
      <rPr>
        <i/>
        <sz val="11"/>
        <color indexed="8"/>
        <rFont val="Calibri"/>
        <family val="2"/>
      </rPr>
      <t>new</t>
    </r>
    <r>
      <rPr>
        <sz val="11"/>
        <color theme="1"/>
        <rFont val="Calibri"/>
        <family val="2"/>
        <scheme val="minor"/>
      </rPr>
      <t xml:space="preserve"> bond were filed and the date on which the bond was approved by the judge and enter these dates as Items 6.38, 6.36, and 6.37, respectively, of MIL. Confirm that this spreadsheet automatically completes MIL Item 6.39 and SDL Items 36 through 39A, 46, and 48 from MIL Items 1.07 and 6.36 through 6.38. Complete Item 40 of SDL. Confirm that this spreadsheet automatically completes SDL Items 42, 43, and 50 through 52 from Item 40.</t>
    </r>
  </si>
  <si>
    <t>Enter date of filing the bond as Item 6.36 of MIL. Enter date of court approval of bond as Item 6.37 of MIL. Confirm that this spreadsheet automatically completes SDL Items 82g, 82h, 82j, and 82k from MIL Items 6.36 and 6.37 and SDL Item 82i.</t>
  </si>
  <si>
    <t>Determine the date on which the last Oath (Form 18 or Form 19) was filed, enter this date as Item 6.38 of MIL. Confirm that this spreadsheet automatically completes MIL Item 6.39 and SDL Items 36 and 39 from MIL Items 6.36 through 6.38. Also complete Item 40 of SDL. Confirm that this spreadsheet automatically completes SDL Items 42, 43, 45A through 46, and 48 and MIL Items 6.85, 7.35, and 21.23 from MIL Items 6.36 through 6.39, the date at MIL Item 6.40, and SDL Item 40.</t>
  </si>
  <si>
    <t>Enter date of approval of the bond by judge as Item 6.37 of MIL. Confirm that this spreadsheet automatically completes SDL Item 38 from MIL Item 6.37. If oath also has been filed, complete Item 40 of SDL and confirm that this spreadsheet automatically completes SDL Items 39, 39A, 42, 43, 46, 48, and 50 through 53 and MIL Items 6.39, 6.85, 6.144, 6.145, 7.35, and 21.23 from MIL Items 1.07 and 6.36 through 6.38, the date from MIL Item 6.40, and SDL Item 40.</t>
  </si>
  <si>
    <t>Determine the date on which the Oath (Form 86) was filed and enter this date as Item 6.38 of MIL. Confirm that this spreadsheet automatically completes MIL Item 6.39 and SDL Items 36, 39, and 39A from MIL Items 1.07 and 6.36 through 6.38. Also complete Items 40 and 44 of SDL. Confirm that this spreadsheet automatically completes SDL Items 42, 43, 46, 48, and 50 through 53 and MIL Items 6.85, 6.144, 6.145, 7.35, and 21.23 from MIL Items 6.36 through 6.38, the date from MIL Item 6.40, and SDL Item 40.</t>
  </si>
  <si>
    <t>Determine the date on which the last Oath (Form 18 or Form 19) was filed and enter this date as Item 6.38 of MIL. Confirm that this spreadsheet automatically completes MIL Item 6.39 and SDL Items 36 and 39 from MIL Items 6.36 through 6.38. Also complete Item 40 of SDL. Confirm that this spreadsheet automatically completes SDL Items 42, 43, 45A through 46, and 48 and MIL Items 6.85, 7.35, and 21.23 from MIL Items 6.36 through 6.38, the date at MIL Item 6.40, and SDL Item 40.</t>
  </si>
  <si>
    <t>Determine the date on which the Oath (Form 86) was filed and enter this date as Item 6.38 of MIL. Confirm that this spreadsheet automatically completes MIL Item 6.39 and SDL Items 36 and 39 from MIL Items 6.36 through 6.38. Also complete Item 40 of SDL. Confirm that this spreadsheet automatically completes SDL Items 42, 43, 45A through 46, and 48 and MIL Items 6.85, 7.35, and 21.23 from MIL Items 6.36 through 6.38, the date at MIL Item 6.40, and SDL Item 40.</t>
  </si>
  <si>
    <t>Determine the date on which the last Oath (Form 18 or Form 19) was filed and enter this date as Item 6.38 of MIL. Confirm that this spreadsheet automatically completes MIL Item 6.39 and SDL Items 36 and 39 from MIL Items 6.36 through 6.38. Also complete Item 40 of SDL. Confirm that this spreadsheet automatically completes SDL Items 42, 43, 46, and 48 and MIL Items 6.85, 7.35, and 21.23; if independent executor, SDL Items 45A and 45B; and if dependent executor, SDL Items 50 through 53 and MIL Items 6.144 and 6.145, all from MIL Items 6.36 through 6.38, the date at MIL Item 6.40, and SDL Item 40.</t>
  </si>
  <si>
    <t>Enter the date the Order Authorizing Letters of Administration (Form 76) was signed by judge as Item 6.26 of MIL. Confirm that this spreadsheet automatically completes SDL Items 28 and 29 from MIL Item 6.26.</t>
  </si>
  <si>
    <t>Enter date of filing the bond as Item 6.36 of MIL. Confirm that this spreadsheet completes SDL Item 37 from MIL Item 6.36.</t>
  </si>
  <si>
    <t>Enter date of approval of the bond by judge as Item 6.37 of MIL. Confirm that this spreadsheet automatically completes SDL Item 38 from MIL Item 6.37. If oath also has been filed, complete Item 40 of SDL and confirm that this spreadsheet automatically completes SDL Items 39, 39A, 42, 43, 46, 48, and 50 through 53 and MIL Items 6.85, 6.144, 6.145, 7.35, and 21.23 from MIL Items 1.07 and 6.36 through 6.38, the date at MIL Item 6.40, and SDL Item 40.</t>
  </si>
  <si>
    <t>Once the filing is accepted, enter date of filing as Item 6.23 of MIL and the envelope number as Item 6.23A of MIL. Confirm that this spreadsheet automatically completes SDL Items 18 and 19 from MIL Item 6.23. Unless original will has already been deposited with the clerk, prepare Letter 128, enclose original will and codicil(s), and mail or deliver to clerk of court. Enter date of mailing or delivery of original will as Item 6.23B of MIL.</t>
  </si>
  <si>
    <t>If a docket number has not been previously assigned to proceedings in this estate, obtain court docket number, enter it on Probate Chart (Worksheet 15) and on cover page of MIL, and conform office file copies. Confirm that this spreadsheet automatically completes MIL Item 6.01 from court docket number on MIL cover page.</t>
  </si>
  <si>
    <t>Enter the date the Order Admitting Will to Probate and Authorizing Independent Administration and Letters [Testamentary/of Independent Administration] (Form 111) was signed by judge as Item 6.26 of MIL. Confirm that this spreadsheet automatically completes SDL Items 28, 29, 31, and 32 from MIL Item 6.26 and SDL Item 17B.</t>
  </si>
  <si>
    <t>Enter the date the Order Authorizing Independent Administration and Letters of Independent Administration (Form 109) was signed by judge as Item 6.26 of MIL. Confirm that this spreadsheet automatically completes SDL Items 28 and 29 from MIL Item 6.26.</t>
  </si>
  <si>
    <t>Attend hearing and enter actual date of hearing as Item 6.25 of MIL. Confirm that this spreadsheet automatically completes SDL Item 27 from MIL Item 6.25.</t>
  </si>
  <si>
    <t>Enter the date the Order Admitting Foreign Will to Ancillary Probate [, Authorizing Independent Administration,] and Authorizing Ancillary Letters Testamentary (Form 121) was signed by judge as Item 6.26 of MIL. Confirm that this spreadsheet automatically completes SDL Items 28 and 29 from MIL Item 6.26.</t>
  </si>
  <si>
    <t>Enter date of fiscal year end for Subchapter S Corporation as Item 10.12 of MIL. Confirm that this spreadsheet automatically completes SDL Items 57 and 58 from MIL Item 10.12.</t>
  </si>
  <si>
    <t>Click here to go to SDL Item 57.</t>
  </si>
  <si>
    <t>Enter date Order of Sale of Real Property (Form 42) was signed as Item 6.107 of MIL. Confirm that this spreadsheet automatically completes SDL Item 65b from MIL Item 6.107.</t>
  </si>
  <si>
    <t>Click here to go to SDL Item 65b.</t>
  </si>
  <si>
    <t>Click here to go to SDL Item 65c.</t>
  </si>
  <si>
    <t>Click here to go to SDL Item 65e.</t>
  </si>
  <si>
    <t>Click here to go to SDL Item 65h.</t>
  </si>
  <si>
    <t>Enter date Order of Sale of Personal Property under Section 356.101 of the Estates Code (Form 48) was signed as Item 6.91 of MIL. Confirm that this spreadsheet automatically completes SDL Item 64b from MIL Item 6.91.</t>
  </si>
  <si>
    <t>Click here to go to SDL Item 64b.</t>
  </si>
  <si>
    <t>Click here to go to SDL Item 64d.</t>
  </si>
  <si>
    <t>Click here to go to SDL Item 64g.</t>
  </si>
  <si>
    <t>If hearing will not be required, determine date judge signed order approving Application to Dispose of Personal Effects (Form 51) and complete Item 6.91 of MIL. Confirm that this spreadsheet automatically completes SDL Item 62 from MIL Item 6.91.</t>
  </si>
  <si>
    <t>Click here to go to SDL Item 62.</t>
  </si>
  <si>
    <t>Prepare Affidavit in Lieu of Inventory, Appraisement, and List of Claims (Form 103), have it signed by the independent executor(s) or administrator(s), and file with clerk of court. Enter date of filing as Item 6.89 of MIL. Confirm that this spreadsheet automatically completes SDL Item 61 from MIL Items 6.88 and 6.89.</t>
  </si>
  <si>
    <t>Click here to go to SDL Item 61.</t>
  </si>
  <si>
    <t>When Inventory, Appraisement, and List of Claims (Form 22) has been signed by the judge, enter the date as Item 6.88 of MIL. Confirm that this spreadsheet automatically completes SDL Item 61 from MIL Items 6.88 and 6.89.</t>
  </si>
  <si>
    <t>Click here to go to SDL Item 81a.</t>
  </si>
  <si>
    <t>Determine date of filing Account for Final Settlement (Form 65) and enter as Item 6.146 of MIL. Confirm that this spreadsheet automatically completes SDL Item 83a from MIL Item 6.146.</t>
  </si>
  <si>
    <t>Attend hearing, take file copy of each Letter 93 together with its return receipt, present proof necessary for court's approval, have judge sign Order Approving Account for Final Settlement and Authorizing Distribution of Estate (Form 66), and enter date order was signed as Item 6.149 of MIL. Confirm that this spreadsheet automatically completes SDL Items 83d and 83e from MIL Item 6.149.</t>
  </si>
  <si>
    <t>If hearing was not required, determine date Order Approving Account for Final Settlement and Authorizing Distribution of Estate (Form 66) was signed and enter date as Item 6.149 of MIL. Confirm that this spreadsheet automatically completes SDL Items 83d and 83e from MIL Item 6.149.</t>
  </si>
  <si>
    <t>Attend hearing, present proof necessary for court's approval, have order signed by judge approving Application to Dispose of Personal Effects (Form 51), and complete Item 6.91 of MIL. Confirm that this spreadsheet automatically completes SDL Item 62 from MIL Item 6.91.</t>
  </si>
  <si>
    <t>Click here to go to IRS Form 712 online.</t>
  </si>
  <si>
    <t>Click here to go to IRS Form W-9 online.</t>
  </si>
  <si>
    <t>Click here to go to IRS Form 706 online.</t>
  </si>
  <si>
    <t>Click here to go to IRS Form 5329 online.</t>
  </si>
  <si>
    <t>Click here to go to IRS Form 4506-T online.</t>
  </si>
  <si>
    <t>Click here to go to IRS Form 4506 online.</t>
  </si>
  <si>
    <t>Click here to go to IRS Form SS-4 online.</t>
  </si>
  <si>
    <t>Click here to go to IRS Form 56 online.</t>
  </si>
  <si>
    <t>Click here to go to IRS Form 8822 online.</t>
  </si>
  <si>
    <t>Click here to go to IRS Form 2848 online.</t>
  </si>
  <si>
    <t>Click here to go to IRS Form 1040 online.</t>
  </si>
  <si>
    <t>Click here to go to IRS Form 4868 online.</t>
  </si>
  <si>
    <t>Click here to go to IRS Form 1040-ES online.</t>
  </si>
  <si>
    <t>Click here to go to IRS Form 709 online.</t>
  </si>
  <si>
    <t>Click here to go to IRS Form 941 online.</t>
  </si>
  <si>
    <t>Click here to go to IRS Form 1041 online.</t>
  </si>
  <si>
    <t>Click here to go to IRS Form 1041-ES online.</t>
  </si>
  <si>
    <t>Click here to go to IRS Form 4422 online.</t>
  </si>
  <si>
    <t>Click here to go to IRS Form 706-CE online.</t>
  </si>
  <si>
    <t>Note: This Excel worksheet ("datanav") contains values that the file's Home/Navigation page (the worksheet "home") uses to populate its drop-down lists and to navigate to the selected list items.</t>
  </si>
  <si>
    <r>
      <t xml:space="preserve">Prepare and send Letter 12 to D's present and former employers to determine if D had </t>
    </r>
    <r>
      <rPr>
        <b/>
        <sz val="11"/>
        <color indexed="8"/>
        <rFont val="Calibri"/>
        <family val="2"/>
      </rPr>
      <t>employee benefits</t>
    </r>
    <r>
      <rPr>
        <sz val="11"/>
        <color theme="1"/>
        <rFont val="Calibri"/>
        <family val="2"/>
        <scheme val="minor"/>
      </rPr>
      <t xml:space="preserve"> (see Items 1.33 through 1.36 and Section 19.0 of MIL).</t>
    </r>
  </si>
  <si>
    <t>When signed Oath (Form 86) is returned, file with clerk of court.</t>
  </si>
  <si>
    <t>Prepare and send Letter 108 to executor(s) or administrator(s) to advise of nature and extent of the duties of office and actions that will follow.</t>
  </si>
  <si>
    <t>Prepare and send Letter 116 (for independent ancillary administration) or Letter 117 (for dependent ancillary administration) to executor(s) to advise of nature and extent of the duties of office and actions that will follow.</t>
  </si>
  <si>
    <t>Click to activate a drop-down list arrow at right.</t>
  </si>
  <si>
    <t>See Special Instruction 15—Jurisdiction and Venue and prepare Application for Temporary Administration (Form 83 if there is no will or Form 84 if D left a will).</t>
  </si>
  <si>
    <t>If yes, skip to Item 2.04.</t>
  </si>
  <si>
    <t>File Application for Temporary Administration (Form 83 or Form 84) with clerk of court. If Waiver and Renunciation of Right to Letters of Administration (Form 74) was prepared and has been signed, file original with clerk of court. Enter date of this filing as Item 6.23 of MIL. Confirm that this spreadsheet automatically completes SDL Item 82a from MIL Item 6.23.</t>
  </si>
  <si>
    <t>See Special Instruction 15—Jurisdiction and Venue and prepare Application for Probate of Will and Issuance of Letters Testamentary (Form 5).</t>
  </si>
  <si>
    <t>See Special Instruction 15—Jurisdiction and Venue and prepare Application to Declare Heirship (Form 77). Make one more copy than there are heirs.</t>
  </si>
  <si>
    <t>Prepare Small Estate Affidavit and Order (Form 82). Make one more copy than there are heirs, distributees, and witnesses.</t>
  </si>
  <si>
    <t xml:space="preserve">File Small Estate Affidavit and Order (Form 82) with clerk of court and enter date of filing Small Estate Affidavit and Order (Form 82) as Item 6.23 of MIL. Confirm that this spreadsheet automatically completes SDL Item 18 from MIL Item 6.23. </t>
  </si>
  <si>
    <t>See Special Instruction 15—Jurisdiction and Venue and prepare Application for Probate of Will and Issuance of Letters Testamentary (Form 28).</t>
  </si>
  <si>
    <r>
      <t xml:space="preserve">In this System, AWA is a </t>
    </r>
    <r>
      <rPr>
        <i/>
        <sz val="11"/>
        <color theme="1"/>
        <rFont val="Calibri"/>
        <family val="2"/>
        <scheme val="minor"/>
      </rPr>
      <t>dependent</t>
    </r>
    <r>
      <rPr>
        <sz val="11"/>
        <color theme="1"/>
        <rFont val="Calibri"/>
        <family val="2"/>
        <scheme val="minor"/>
      </rPr>
      <t xml:space="preserve"> administration with will annexed. For </t>
    </r>
    <r>
      <rPr>
        <i/>
        <sz val="11"/>
        <color theme="1"/>
        <rFont val="Calibri"/>
        <family val="2"/>
        <scheme val="minor"/>
      </rPr>
      <t>independent</t>
    </r>
    <r>
      <rPr>
        <sz val="11"/>
        <color theme="1"/>
        <rFont val="Calibri"/>
        <family val="2"/>
        <scheme val="minor"/>
      </rPr>
      <t xml:space="preserve"> administration with will annexed, see Independent Administration by Agreement Where D Left a Will (TBA).</t>
    </r>
  </si>
  <si>
    <t>See Special Instruction 15—Jurisdiction and Venue and prepare Application for Probate of Will and Issuance of Letters of Administration with Will Annexed (Form 69).</t>
  </si>
  <si>
    <t>See Special Instruction 15—Jurisdiction and Venue and prepare Application for Letters of Administration (Form 73).</t>
  </si>
  <si>
    <t>File Application for Letters of Administration (Form 73) with clerk of court. If Waiver and Renunciation of Right to Letters of Administration (Form 74) was prepared and has been signed, file original with clerk of court. Enter date of this filing as Item 6.23 of MIL. Confirm that this spreadsheet automatically completes SDL Items 18 and 19 from MIL Item 6.23.</t>
  </si>
  <si>
    <t>See Special Instruction 15—Jurisdiction and Venue and prepare Application for Independent Administration of Intestate Estate by Agreement and Letters of Independent Administration (Form 108).</t>
  </si>
  <si>
    <t>File Application for Independent Administration of Intestate Estate by Agreement and Letters of Independent Administration (Form 108) with clerk of court. If Waiver and Renunciation of Right to Letters of Administration (Form 74) was prepared and has been signed, file original with clerk of court. Enter date of this filing as Item 6.23 of MIL. Confirm that this spreadsheet automatically completes SDL Items 18 and 19 from MIL Item 6.23.</t>
  </si>
  <si>
    <t>Prepare Application for Ancillary Probate of Foreign Will and Issuance of Ancillary Letters Testamentary (Form 118).</t>
  </si>
  <si>
    <t>File authenticated copy of will and order admitting it to probate in foreign jurisdiction, authenticated copy of letters testamentary issued in foreign jurisdiction, and Application for Ancillary Probate of Foreign Will and Issuance of Ancillary Letters Testamentary (Form 118) with clerk of court.</t>
  </si>
  <si>
    <t>On completion of administration and audit of federal tax returns, to give IRS notice of termination of fiduciary relationship, do the following:</t>
  </si>
  <si>
    <t>Mark the box for the correct answer to the following questions. The instructions under each question will direct you to materials concerning a specific type of administration that may apply to this estate.</t>
  </si>
  <si>
    <r>
      <t xml:space="preserve">Closed or
</t>
    </r>
    <r>
      <rPr>
        <b/>
        <u/>
        <sz val="11"/>
        <color theme="1"/>
        <rFont val="Calibri"/>
        <family val="2"/>
        <scheme val="minor"/>
      </rPr>
      <t>Transferred</t>
    </r>
  </si>
  <si>
    <t>Date</t>
  </si>
  <si>
    <t>C/T</t>
  </si>
  <si>
    <t>A
Y/N</t>
  </si>
  <si>
    <t>W
Y/N</t>
  </si>
  <si>
    <t>GR
Y/N</t>
  </si>
  <si>
    <t>G $2,000
Y/N</t>
  </si>
  <si>
    <t>Check box when section is completed. Enter "N/A" for those that do not apply.</t>
  </si>
  <si>
    <t>RECORDING WILL PROBATED  ELSEWHERE</t>
  </si>
  <si>
    <t>Did D have options to acquire stock of current or prior employer?</t>
  </si>
  <si>
    <t>Bank</t>
  </si>
  <si>
    <t>Trust Company</t>
  </si>
  <si>
    <t>Notary</t>
  </si>
  <si>
    <t>Name and Social Security number of person who will sign federal estate tax return in a muniment of title proceeding</t>
  </si>
  <si>
    <t>Female</t>
  </si>
  <si>
    <t>If yes, determine whether D's Texas personal representative may so act.</t>
  </si>
  <si>
    <t>If original probate was had or is anticipated in another jurisdiction, and ancillary probate in Texas is possible, complete Items 2.02A through 2.02L.</t>
  </si>
  <si>
    <t>Common</t>
  </si>
  <si>
    <t>Preferred</t>
  </si>
  <si>
    <t>Continued</t>
  </si>
  <si>
    <t>Terminated</t>
  </si>
  <si>
    <t>Bearer</t>
  </si>
  <si>
    <t>Put</t>
  </si>
  <si>
    <t>Call</t>
  </si>
  <si>
    <t>Did D own any marketable stocks, bonds, mutual funds, warrants, options, or commodities or have any of these or cash in an account with a stockbroker?</t>
  </si>
  <si>
    <t>Were any shares in this mutual fund collateral for any loan owed or guaranteed by D?</t>
  </si>
  <si>
    <t>Enter description of partnership or other unincorporated business (in format to be used on probate documents or estate tax return) and indicate its value on the date of death and on the alternate valuation date</t>
  </si>
  <si>
    <t>serial no. (1)</t>
  </si>
  <si>
    <t>serial no. (2)</t>
  </si>
  <si>
    <t>Roth</t>
  </si>
  <si>
    <t>Regular</t>
  </si>
  <si>
    <t>Contribution of the nonspouse survivor toward acquisition of this real estate:</t>
  </si>
  <si>
    <t>Contribution of the nonspouse survivor toward acquisition of each bond:</t>
  </si>
  <si>
    <t>Contribution of the nonspouse survivor toward acquisition of this account:</t>
  </si>
  <si>
    <t>Contribution of the nonspouse survivor toward acquisition of this asset:</t>
  </si>
  <si>
    <t>Were any of these warrants collateral for any loan owed or guaranteed by D?</t>
  </si>
  <si>
    <t>Was D's spouse receiving payments from the Social Security Administration?</t>
  </si>
  <si>
    <t>Was D receiving payments from the Social Security Administration?</t>
  </si>
  <si>
    <t>Does D's death entitle either D's spouse or children to receive such payments?</t>
  </si>
  <si>
    <t>Were all contributions proper income tax deductions?</t>
  </si>
  <si>
    <t>Total amount of taxable gifts made on or after January 1, 1977, that are included in D's gross estate</t>
  </si>
  <si>
    <t>Paid</t>
  </si>
  <si>
    <t>Agreed upon</t>
  </si>
  <si>
    <t>Estimated</t>
  </si>
  <si>
    <t>A. Fixed fee of (dollar amount)</t>
  </si>
  <si>
    <t>B. Fixed fee of (percentage)</t>
  </si>
  <si>
    <t>If yes, state which</t>
  </si>
  <si>
    <t>If no, skip to Item 16.80.</t>
  </si>
  <si>
    <t>Click here to go to Item 16.80.</t>
  </si>
  <si>
    <t>Note</t>
  </si>
  <si>
    <t>Were any of these bonds collateral for any loan owed or guaranteed by D?</t>
  </si>
  <si>
    <t>Other part owners, their addresses, their relationships to D, and their percentage interests in this debt</t>
  </si>
  <si>
    <t xml:space="preserve">and complete Items 19.35 through 19.41 for each beneficiary. </t>
  </si>
  <si>
    <t>If yes, give the ratio or percentage of D's contribution to the total cost of the annuity</t>
  </si>
  <si>
    <t>and the ratio or percentage of employer's contribution to the total cost of the annuity,</t>
  </si>
  <si>
    <t>Make a transfer to take effect at D's death where D retained a reversionary interest valued at more than 5 percent of the fair market value of the property?</t>
  </si>
  <si>
    <t>If yes, give details, including information to be used on estate tax return</t>
  </si>
  <si>
    <t>Make a transfer where D retained possession or enjoyment of or income from the transferred property?</t>
  </si>
  <si>
    <t>Convey title to real estate that D continued to occupy until D's death?</t>
  </si>
  <si>
    <t>If yes, give details, including information to be used on estate tax return, including full fair market value on date of D's death</t>
  </si>
  <si>
    <t>If Item 20.21 is yes, provide details here.</t>
  </si>
  <si>
    <t>If Item 20.23 or Item 20.24 is yes, give date(s) of exercise or release and describe and give value of property for which D possessed a general power of appointment on date of D's death, including information to be used on estate tax return</t>
  </si>
  <si>
    <t>Make a transfer where D retained the right to designate the person who could possess or enjoy property?</t>
  </si>
  <si>
    <t>Have a remainder interest in any property or trust?</t>
  </si>
  <si>
    <t>If yes, give details, including information and value to be used on estate tax return</t>
  </si>
  <si>
    <t>Have a reversionary interest in any property or in a trust?</t>
  </si>
  <si>
    <t>If yes, give details, including name of transferee, date of transfer, form of transfer, description of the property, value of reversionary interest at date of D's death, and other details to be used on estate tax return</t>
  </si>
  <si>
    <t>Have a life estate in any property?</t>
  </si>
  <si>
    <t>If yes, and if such interest was retained by D at the time of a transfer, give details, including information to be used on estate tax return</t>
  </si>
  <si>
    <t>Relinquish a power to alter a transfer previously made by D within three years immediately preceding D's death?</t>
  </si>
  <si>
    <t>Make a transfer where D had the right to alter the enjoyment of the transferred property?</t>
  </si>
  <si>
    <t>If Item 20.35 is yes, did D or D's spouse have a power to alter, amend, revoke, or terminate the enjoyment by a beneficiary of any interest in a trust, whether or not D created such interest?</t>
  </si>
  <si>
    <t>At time of D's death have a power or beneficial interest not previously described in a trust not created by D?</t>
  </si>
  <si>
    <t>Partition their community property?</t>
  </si>
  <si>
    <t>Make any transfer of any life insurance policy within three years of D's death?</t>
  </si>
  <si>
    <t>If Item 20.38 is yes, was custodianship funded by someone other than D or D's spouse?</t>
  </si>
  <si>
    <t>If no, give details, including information and value to be used on estate tax return</t>
  </si>
  <si>
    <t>If Item 20.43 is yes, did D retain or have any voting rights to that stock?</t>
  </si>
  <si>
    <t>If yes, give details, including information to be used on estate tax return, including full value of the stock on the date of D's death</t>
  </si>
  <si>
    <t>Does D's estate contain any Section 2044 property ("Q-TIP")?</t>
  </si>
  <si>
    <t>Was D the beneficiary of a trust funded with qualified terminable interest property ("Q-TIP")?</t>
  </si>
  <si>
    <t>If yes, obtain copies of the instrument creating that trust and of its current financial statements, and give details, including information to be used on estate tax return</t>
  </si>
  <si>
    <t>Did D make any transfers where possession or enjoyment did not take effect until D's death?</t>
  </si>
  <si>
    <t>As a result of D's death, will D be a "deemed transferor" for purposes of generation-skipping transfer tax?</t>
  </si>
  <si>
    <t>Did D have accidental death benefits from credit card companies (e.g., American Express) or travel clubs?</t>
  </si>
  <si>
    <t>If estate does not have enough liquidity to pay taxes in full, enter amount of estimated cash shortage</t>
  </si>
  <si>
    <t>A/R/O</t>
  </si>
  <si>
    <t>A/R/O by PR</t>
  </si>
  <si>
    <t>A/D</t>
  </si>
  <si>
    <t>A/D by Ct</t>
  </si>
  <si>
    <t>\</t>
  </si>
  <si>
    <t>Is there an executor named in the will who is alive, willing, and qualified but who is not designated in the will as an independent executor?</t>
  </si>
  <si>
    <r>
      <t xml:space="preserve">Presentment = Actual date creditor accomplished presentment to personal representative ("PR") or deposit with clerk of court.
</t>
    </r>
    <r>
      <rPr>
        <sz val="1"/>
        <color indexed="8"/>
        <rFont val="Calibri"/>
        <family val="2"/>
      </rPr>
      <t xml:space="preserve">
</t>
    </r>
    <r>
      <rPr>
        <sz val="11"/>
        <color indexed="8"/>
        <rFont val="Calibri"/>
        <family val="2"/>
      </rPr>
      <t xml:space="preserve">A/R 30 Days = Last day for PR in a dependent administration to allow or reject a claim ("N/A" if independent).
</t>
    </r>
    <r>
      <rPr>
        <sz val="1"/>
        <color indexed="8"/>
        <rFont val="Calibri"/>
        <family val="2"/>
      </rPr>
      <t xml:space="preserve">
</t>
    </r>
    <r>
      <rPr>
        <sz val="11"/>
        <color indexed="8"/>
        <rFont val="Calibri"/>
        <family val="2"/>
      </rPr>
      <t xml:space="preserve">A/R/O by PR = Allowed, rejected, or objected to by PR.
</t>
    </r>
    <r>
      <rPr>
        <sz val="1"/>
        <color indexed="8"/>
        <rFont val="Calibri"/>
        <family val="2"/>
      </rPr>
      <t xml:space="preserve">
</t>
    </r>
    <r>
      <rPr>
        <sz val="11"/>
        <color indexed="8"/>
        <rFont val="Calibri"/>
        <family val="2"/>
      </rPr>
      <t xml:space="preserve">A/D by Ct = Approved or disapproved by court ("N/A" if independent).
</t>
    </r>
    <r>
      <rPr>
        <sz val="1"/>
        <color indexed="8"/>
        <rFont val="Calibri"/>
        <family val="2"/>
      </rPr>
      <t xml:space="preserve">
</t>
    </r>
    <r>
      <rPr>
        <sz val="11"/>
        <color indexed="8"/>
        <rFont val="Calibri"/>
        <family val="2"/>
      </rPr>
      <t xml:space="preserve">S/L Date = Deadline for filing suit on rejected claim (sooner of (i) statute of limitations and (ii) 90th day after rejection of claim for money in a dependent administration).
</t>
    </r>
    <r>
      <rPr>
        <sz val="1"/>
        <color indexed="8"/>
        <rFont val="Calibri"/>
        <family val="2"/>
      </rPr>
      <t xml:space="preserve">
</t>
    </r>
    <r>
      <rPr>
        <sz val="11"/>
        <color indexed="8"/>
        <rFont val="Calibri"/>
        <family val="2"/>
      </rPr>
      <t>Class = Classification as to priority; "FA" for family allowance and "AL" for allowance in lieu of exempt property.</t>
    </r>
  </si>
  <si>
    <t>If no, complete Items 2.43 through 2.44A concerning anyone who will waive and renounce the right to letters, complete Item 6.11A, and skip to Item 2.73.</t>
  </si>
  <si>
    <t>Click here to go to Item 2.43.</t>
  </si>
  <si>
    <t>If will is not to be filed as a muniment of title, does D's will name an executor?</t>
  </si>
  <si>
    <t>If yes, complete Items 2.42 through 2.44A for each executor named. If no, skip to Item 2.44B.</t>
  </si>
  <si>
    <t>Is any executor named in the will deceased; unable, unwilling, or unqualified to act as such; or waiving and renouncing the right to letters?</t>
  </si>
  <si>
    <t>Able to serve?</t>
  </si>
  <si>
    <t>Willing to serve?</t>
  </si>
  <si>
    <t>Qualified to serve?</t>
  </si>
  <si>
    <t>Waiving and renouncing rights to letters?</t>
  </si>
  <si>
    <t>Filing affidavit of inability or unwillingness to serve?</t>
  </si>
  <si>
    <t>If an executor named in the will or a designated administrator will serve, complete Items 2.45 through 2.60 for the person(s) or corporate fiduciary who will serve as primary executor(s) or administrator(s), listing individuals first and corporate fiduciaries second.</t>
  </si>
  <si>
    <t>2.44C</t>
  </si>
  <si>
    <t>2.44D</t>
  </si>
  <si>
    <t>2.44E</t>
  </si>
  <si>
    <t>2.44F</t>
  </si>
  <si>
    <t>2.44G</t>
  </si>
  <si>
    <t>2.44H</t>
  </si>
  <si>
    <t>2.44I</t>
  </si>
  <si>
    <t>2.44B</t>
  </si>
  <si>
    <r>
      <t xml:space="preserve">Does D's will grant someone </t>
    </r>
    <r>
      <rPr>
        <b/>
        <sz val="11"/>
        <color theme="1"/>
        <rFont val="Calibri"/>
        <family val="2"/>
        <scheme val="minor"/>
      </rPr>
      <t>authority to designate</t>
    </r>
    <r>
      <rPr>
        <sz val="11"/>
        <color theme="1"/>
        <rFont val="Calibri"/>
        <family val="2"/>
        <scheme val="minor"/>
      </rPr>
      <t xml:space="preserve"> an administrator?</t>
    </r>
  </si>
  <si>
    <t>2.44J</t>
  </si>
  <si>
    <t>2.44K</t>
  </si>
  <si>
    <t>2.44L</t>
  </si>
  <si>
    <t>2.44M</t>
  </si>
  <si>
    <t>2.44N</t>
  </si>
  <si>
    <t>Name, office, and/or function by which identified in the will:</t>
  </si>
  <si>
    <t>Willing and able to designate?</t>
  </si>
  <si>
    <t>Designation of administrator</t>
  </si>
  <si>
    <t>Has been made</t>
  </si>
  <si>
    <t>Will be made</t>
  </si>
  <si>
    <t>Will not be made</t>
  </si>
  <si>
    <t>Name of designated administrator</t>
  </si>
  <si>
    <t>Disqualified?</t>
  </si>
  <si>
    <t>Refuses to serve?</t>
  </si>
  <si>
    <t>Independent executor or administrator?</t>
  </si>
  <si>
    <t xml:space="preserve">Was a corporate fiduciary named or designated as the primary executor or administrator? </t>
  </si>
  <si>
    <t>Does D's will provide for alternate executors or administrators or for trustees or for guardians?</t>
  </si>
  <si>
    <r>
      <rPr>
        <b/>
        <sz val="11"/>
        <color indexed="8"/>
        <rFont val="Calibri"/>
        <family val="2"/>
      </rPr>
      <t>1st Alternate Executor/ Administrator</t>
    </r>
    <r>
      <rPr>
        <sz val="11"/>
        <color theme="1"/>
        <rFont val="Calibri"/>
        <family val="2"/>
        <scheme val="minor"/>
      </rPr>
      <t xml:space="preserve">
(A)</t>
    </r>
  </si>
  <si>
    <r>
      <t xml:space="preserve">If D had a will, is this to be an </t>
    </r>
    <r>
      <rPr>
        <b/>
        <sz val="11"/>
        <color indexed="8"/>
        <rFont val="Calibri"/>
        <family val="2"/>
      </rPr>
      <t>administration with will annexed (AWA)</t>
    </r>
    <r>
      <rPr>
        <sz val="11"/>
        <color theme="1"/>
        <rFont val="Calibri"/>
        <family val="2"/>
        <scheme val="minor"/>
      </rPr>
      <t xml:space="preserve"> or an </t>
    </r>
    <r>
      <rPr>
        <b/>
        <sz val="11"/>
        <color theme="1"/>
        <rFont val="Calibri"/>
        <family val="2"/>
        <scheme val="minor"/>
      </rPr>
      <t>independent administration with will annexed by agreement (TBA)</t>
    </r>
    <r>
      <rPr>
        <sz val="11"/>
        <color theme="1"/>
        <rFont val="Calibri"/>
        <family val="2"/>
        <scheme val="minor"/>
      </rPr>
      <t>?</t>
    </r>
  </si>
  <si>
    <t>If no, skip to Item 2.100. If yes, complete Items 2.45 through 2.60 above for the person(s) or corporate fiduciary who will serve as (independent) administrator(s) with will annexed, listing individuals first and corporate fiduciaries second, and complete Item 2.85.</t>
  </si>
  <si>
    <t>If no, skip to Item 2.125. If yes, complete Items 2.116 through 2.124.</t>
  </si>
  <si>
    <r>
      <t xml:space="preserve">Is this to be an </t>
    </r>
    <r>
      <rPr>
        <b/>
        <sz val="11"/>
        <color indexed="8"/>
        <rFont val="Calibri"/>
        <family val="2"/>
      </rPr>
      <t>affidavit of heirship</t>
    </r>
    <r>
      <rPr>
        <sz val="11"/>
        <color theme="1"/>
        <rFont val="Calibri"/>
        <family val="2"/>
        <scheme val="minor"/>
      </rPr>
      <t>?</t>
    </r>
  </si>
  <si>
    <t>Click here to go to Item 2.180.</t>
  </si>
  <si>
    <t>2.180</t>
  </si>
  <si>
    <t>2.181</t>
  </si>
  <si>
    <t>2.182</t>
  </si>
  <si>
    <t>2.183</t>
  </si>
  <si>
    <t>2.184</t>
  </si>
  <si>
    <t>2.185</t>
  </si>
  <si>
    <t>2.186</t>
  </si>
  <si>
    <t>2.187</t>
  </si>
  <si>
    <t>2.188</t>
  </si>
  <si>
    <t>Knew D how many years?</t>
  </si>
  <si>
    <t>2.126A</t>
  </si>
  <si>
    <t>2.126B</t>
  </si>
  <si>
    <t>2.126C</t>
  </si>
  <si>
    <t>2.126D</t>
  </si>
  <si>
    <t>2.126E</t>
  </si>
  <si>
    <t>2.126F</t>
  </si>
  <si>
    <t>2.126G</t>
  </si>
  <si>
    <t>2.126H</t>
  </si>
  <si>
    <t>Name of affiant</t>
  </si>
  <si>
    <t>2.178</t>
  </si>
  <si>
    <t>2.179</t>
  </si>
  <si>
    <t>See Item 2.125. If appropriate, complete Items 2.180 through 2.188 for two witnesses who can swear to the family history and facts of heirship of D. It is preferable to have one witness who knew D for at least fifteen years and another witness who knew D for at least twenty-five years.</t>
  </si>
  <si>
    <t>Click here to go to Item 2.125.</t>
  </si>
  <si>
    <t>3.01A</t>
  </si>
  <si>
    <t>Total times D was married</t>
  </si>
  <si>
    <t>"Date of sale," "date of concluding sale," or date of finalizing contract for sale"</t>
  </si>
  <si>
    <t>Date of filing report of sale or report of contract for sale</t>
  </si>
  <si>
    <t>Date of order confirming or approving sale</t>
  </si>
  <si>
    <t>"Date of sale," "date of concluding sale," or "date of finalizing contract for sale"</t>
  </si>
  <si>
    <t>Date of filing report of sale or report of contract of sale</t>
  </si>
  <si>
    <t>Inboard/outboard</t>
  </si>
  <si>
    <t>Related gear (trailer, etc.)</t>
  </si>
  <si>
    <r>
      <t>Information to complete death certificate and prepare obituary notice. Be particularly careful concerning exact dates of death and birth. See Special Instruction 96</t>
    </r>
    <r>
      <rPr>
        <sz val="11"/>
        <color theme="1"/>
        <rFont val="Calibri"/>
        <family val="2"/>
      </rPr>
      <t>—Identity Theft concerning information for obituaries.</t>
    </r>
  </si>
  <si>
    <r>
      <t>If D's will grants authority to designate an administrator, determine whether designation should be made. If so, see Special Instruction 95</t>
    </r>
    <r>
      <rPr>
        <sz val="11"/>
        <color theme="1"/>
        <rFont val="Calibri"/>
        <family val="2"/>
      </rPr>
      <t>—Authority to Designate Administrator and follow the procedure at Item 46 of this Checkplan.</t>
    </r>
  </si>
  <si>
    <r>
      <t>If the need for administration arises after the will has already been admitted as a muniment of title, refer to Special Instruction 73</t>
    </r>
    <r>
      <rPr>
        <sz val="11"/>
        <color theme="1"/>
        <rFont val="Calibri"/>
        <family val="2"/>
      </rPr>
      <t>—Muniment of Title (MT) regarding conversion to an administration with a personal representative.</t>
    </r>
  </si>
  <si>
    <t>See Special Instruction 15—Jurisdiction and Venue and prepare Application for Probate of Will as a Muniment of Title (Form 6).</t>
  </si>
  <si>
    <t>Calculate the return date for the citation by publication by determining earlier of date of newspaper in which the notice was published and date of publication on the public information Internet website and enter as Item 21 of SDL. Complete Items 22 and 23 of SDL.</t>
  </si>
  <si>
    <r>
      <t xml:space="preserve">Determine the identity of </t>
    </r>
    <r>
      <rPr>
        <b/>
        <sz val="11"/>
        <color indexed="8"/>
        <rFont val="Calibri"/>
        <family val="2"/>
      </rPr>
      <t>two</t>
    </r>
    <r>
      <rPr>
        <sz val="11"/>
        <color theme="1"/>
        <rFont val="Calibri"/>
        <family val="2"/>
        <scheme val="minor"/>
      </rPr>
      <t xml:space="preserve"> disinterested and credible witnesses who will testify as to D's death and other personal history and also determine if each witness will be available to testify in court.</t>
    </r>
  </si>
  <si>
    <t>Only one such witness will be required if it is shown that only one can be found after a diligent search.</t>
  </si>
  <si>
    <t>See Special Instruction 15—Jurisdiction and Venue and prepare Application for Probate of Will, Independent Administration by Agreement [with Will Annexed], and Issuance of Letters [Testamentary/of Independent Administration] (Form 110).</t>
  </si>
  <si>
    <t>Prepare Affidavit of [Inability/Unwillingness] to Serve as Executor (Form 143) or Waiver and Renunciation of Right to Letters of Administration (Form 74) for those preferentially entitled to serve as executor or administrator who do not wish to serve and arrange for proper signature before a notary.</t>
  </si>
  <si>
    <t>Prepare Distributee's Agreement to Independent Administration [and Power of Sale], with Waiver of Citation and Notice (Form 106). Prepare and send Letter 48 to each distributee other than applicant, together with two copies of Distributee's Agreement to Independent Administration [and Power of Sale], with Waiver of Citation and Notice (Form 106). Enclose one copy of the Application for Probate of Will, Independent Administration by Agreement [with Will Annexed], and Issuance of Letters [Testamentary/of Independent Administration] (Form 110).</t>
  </si>
  <si>
    <r>
      <t>Complete steps in Item 209a</t>
    </r>
    <r>
      <rPr>
        <sz val="11"/>
        <color indexed="8"/>
        <rFont val="Calibri"/>
        <family val="2"/>
      </rPr>
      <t>–</t>
    </r>
    <r>
      <rPr>
        <sz val="11"/>
        <color theme="1"/>
        <rFont val="Calibri"/>
        <family val="2"/>
        <scheme val="minor"/>
      </rPr>
      <t>209q of this Checkplan. Coordinate steps in Item 209r–209t of this Checkplan with the remainder of this Item 41 so that the heirship order is entered before the Order Authorizing Independent Administration and Letters of Independent Administration (Form 109).</t>
    </r>
  </si>
  <si>
    <t>DESIGNATION OF ADMINISTRATOR</t>
  </si>
  <si>
    <r>
      <t>If will grants authority to a named executor or another person to designate one or more administrators, see Special Instruction 95</t>
    </r>
    <r>
      <rPr>
        <sz val="11"/>
        <color theme="1"/>
        <rFont val="Calibri"/>
        <family val="2"/>
      </rPr>
      <t>—Authority to Designate Administrator and do the following:</t>
    </r>
  </si>
  <si>
    <t>Determine whether any named executor is available, qualified, and able and willing to serve and, if not, whether the designation of an administrator has already been made.</t>
  </si>
  <si>
    <t>If needed, prepare Affidavit of [Inability/Unwillingness] to Serve as Executor (Form 143) for each relevant named executor, arrange for proper signature before a notary, and place in file folder entitled "Court Proceedings."</t>
  </si>
  <si>
    <t>If the designation of an administrator has not already been made, prepare Designation of Administrator (Form 144) for person with authority to designate, arrange for proper signature before a notary, and place in file folder entitled "Court Proceedings."</t>
  </si>
  <si>
    <t>If a designated administrator refuses to serve, prepare Affidavit of Refusal to Serve as Administrator (Form 145) for that designated administrator, arrange for proper signature before a notary, and place in file folder entitled "Court Proceedings."</t>
  </si>
  <si>
    <t>46: Designation of Administrator</t>
  </si>
  <si>
    <t>Cp46</t>
  </si>
  <si>
    <t>cp_046</t>
  </si>
  <si>
    <t>If D lived alone, termination may be available under Property Code, Section 92.0162. Thirty days' notice from D's representative is required.</t>
  </si>
  <si>
    <t>Consider terminating lease if in best interests of D's estate or heirs and if possible.</t>
  </si>
  <si>
    <r>
      <rPr>
        <b/>
        <sz val="11"/>
        <color indexed="8"/>
        <rFont val="Calibri"/>
        <family val="2"/>
      </rPr>
      <t>Credit cards and charge accounts</t>
    </r>
    <r>
      <rPr>
        <sz val="11"/>
        <color theme="1"/>
        <rFont val="Calibri"/>
        <family val="2"/>
        <scheme val="minor"/>
      </rPr>
      <t>. See Special Instruction 96</t>
    </r>
    <r>
      <rPr>
        <sz val="11"/>
        <color theme="1"/>
        <rFont val="Calibri"/>
        <family val="2"/>
      </rPr>
      <t>—Identity Theft.</t>
    </r>
  </si>
  <si>
    <t>If D was not married, prepare and send Letter 29 to each bank, savings and loan association, and credit union where D maintained an account, certificate of deposit, safe deposit box, or loan.</t>
  </si>
  <si>
    <t>Letter 28 and Letter 29 follow similar IRS requests sent to account custodians on audit of the estate tax return. If the IRS is going to have the information, you should too. These letters reach probate and nonprobate assets, both of which are required to complete estate tax returns and basis calculations and may be liable for claims of creditors.</t>
  </si>
  <si>
    <r>
      <rPr>
        <b/>
        <sz val="11"/>
        <color indexed="8"/>
        <rFont val="Calibri"/>
        <family val="2"/>
      </rPr>
      <t>Fiduciary income tax returns</t>
    </r>
    <r>
      <rPr>
        <sz val="11"/>
        <color theme="1"/>
        <rFont val="Calibri"/>
        <family val="2"/>
        <scheme val="minor"/>
      </rPr>
      <t>. In any fiscal year in which any beneficiary is a nonresident alien or D's estate has gross income of $600 or more, IRS Form 1041, U.S. Income Tax Return for Estates and Trusts (form not provided in this System) must be prepared and filed.</t>
    </r>
  </si>
  <si>
    <t>Conclude sale or finalize contract for sale and enter date as Item 6.108 of MIL. Confirm that this spreadsheet automatically completes SDL Items 65c and 65d from MIL Item 6.108.</t>
  </si>
  <si>
    <t>Prepare Report of [Contract for] Sale of Real Property (Form 43).</t>
  </si>
  <si>
    <t>Arrange for executor or administrator to sign and swear to Report of [Contract for] Sale of Real Property (Form 43). If mailing, prepare and send Letter 48 to executor or administrator, together with original and one copy of Report of [Contract for] Sale of Real Property (Form 43).</t>
  </si>
  <si>
    <t>File Report of [Contract for] Sale of Real Property (Form 43) with clerk of court.</t>
  </si>
  <si>
    <t>Determine date of filing Report of [Contract for] Sale of Real Property (Form 43), enter as Item 6.110 of MIL. Confirm that this spreadsheet automatically completes SDL Items 65e through 65g from MIL Item 6.110.</t>
  </si>
  <si>
    <t>Prepare Order [Confirming/Approving] Sale of Real Property (Form 44).</t>
  </si>
  <si>
    <t>File Order [Confirming/Approving] Sale of Real Property (Form 44) with clerk of court.</t>
  </si>
  <si>
    <t>Determine date judge signed Order [Confirming/Approving] Sale of Real Property (Form 44) and enter as Item 6.116 of MIL. Confirm that this spreadsheet automatically completes SDL Item 65h from MIL Item 6.116.</t>
  </si>
  <si>
    <t>Obtain certified copy of Report of Sale (Form 43) and Order [Confirming/Approving] Sale of Real Property (Form 44).</t>
  </si>
  <si>
    <t>Deliver or mail certified copies of Application for Sale of Real Property (Form 39), Verified Exhibit Showing Condition of the Estate (Form 40), Order of Sale of Real Property (Form 42), Report of [Contract for] Sale of Real Property (Form 43), Order [Confirming/Approving] Sale of Real Property (Form 44), and Deed (Form 45) to title company and to attorney representing purchaser.</t>
  </si>
  <si>
    <t>If sale is not consummated, prepare and file Application to Set Aside Report of [Contract for] Sale and Order [Confirming/Approving] Sale and the proposed Order thereon (Form 46) and follow local rules of procedure concerning hearings.</t>
  </si>
  <si>
    <t>Letter 38 follows similar IRS requests sent to account custodians on audit of the estate tax return. If the IRS is going to have the information, you should too. This letter reaches probate and nonprobate assets, both of which are required to complete estate tax returns and basis calculations and may be liable for claims of creditors.</t>
  </si>
  <si>
    <t>Conclude sale or finalize contract for sale and enter date as Item 6.92 of MIL. Confirm that this spreadsheet automatically completes SDL Item 64c from MIL Item 6.92.</t>
  </si>
  <si>
    <t>Prepare Order [Confirming/Approving] Sale of Personal Property (Form 50).</t>
  </si>
  <si>
    <t>File Order [Confirming/Approving] Sale of Personal Property (Form 50) with clerk of court.</t>
  </si>
  <si>
    <t>Determine date judge signed Order [Confirming/Approving] Sale of Personal Property (Form 50) and enter as Item 6.99 of MIL. Confirm that this spreadsheet automatically completes SDL Item 64g from MIL Item 6.99.</t>
  </si>
  <si>
    <r>
      <t xml:space="preserve">Determine if D was entitled to </t>
    </r>
    <r>
      <rPr>
        <b/>
        <sz val="11"/>
        <color indexed="8"/>
        <rFont val="Calibri"/>
        <family val="2"/>
      </rPr>
      <t>unclaimed property</t>
    </r>
    <r>
      <rPr>
        <sz val="11"/>
        <color theme="1"/>
        <rFont val="Calibri"/>
        <family val="2"/>
        <scheme val="minor"/>
      </rPr>
      <t xml:space="preserve"> held by the Comptroller of Public Accounts and, if so, take appropriate action. See Special Instruction 20</t>
    </r>
    <r>
      <rPr>
        <sz val="11"/>
        <color theme="1"/>
        <rFont val="Calibri"/>
        <family val="2"/>
      </rPr>
      <t>—Cash Items.</t>
    </r>
  </si>
  <si>
    <t>Pursuant to Pub. L. No. 115-97, 131 Stat. 2054 (2017), popularly known as the Tax Cuts and Jobs Act of 2017, (1) the gift and estate tax exemption doubles to $10 million and remains indexed for inflation after 2011 and (2) the Act's gift and estate tax provisions apply to estates of decedents who die after December 31, 2017, and before January 1, 2026.</t>
  </si>
  <si>
    <t>Designation of Administrator</t>
  </si>
  <si>
    <t>If there is a citation by publication, earlier of date newspaper in which application to declare heirship is published (as shown in newspaper) or date of publication on public information Internet website.</t>
  </si>
  <si>
    <r>
      <rPr>
        <u/>
        <sz val="11"/>
        <color indexed="8"/>
        <rFont val="Calibri"/>
        <family val="2"/>
      </rPr>
      <t>Return date for citation by publication</t>
    </r>
    <r>
      <rPr>
        <sz val="11"/>
        <color theme="1"/>
        <rFont val="Calibri"/>
        <family val="2"/>
        <scheme val="minor"/>
      </rPr>
      <t>—First Monday following expiration of ten days from date in Item 21.</t>
    </r>
  </si>
  <si>
    <r>
      <t xml:space="preserve">c. </t>
    </r>
    <r>
      <rPr>
        <u/>
        <sz val="11"/>
        <color indexed="8"/>
        <rFont val="Calibri"/>
        <family val="2"/>
      </rPr>
      <t>Date of concluding sale or finalizing contract for sale of personal property</t>
    </r>
    <r>
      <rPr>
        <sz val="11"/>
        <color theme="1"/>
        <rFont val="Calibri"/>
        <family val="2"/>
        <scheme val="minor"/>
      </rPr>
      <t>—as furnished by attorney handling sale (Item 6.92 of MIL).</t>
    </r>
  </si>
  <si>
    <r>
      <t xml:space="preserve">d. </t>
    </r>
    <r>
      <rPr>
        <u/>
        <sz val="11"/>
        <color indexed="8"/>
        <rFont val="Calibri"/>
        <family val="2"/>
      </rPr>
      <t>Date of filing report of sale or report of contract for sale of personal property</t>
    </r>
    <r>
      <rPr>
        <sz val="11"/>
        <color theme="1"/>
        <rFont val="Calibri"/>
        <family val="2"/>
        <scheme val="minor"/>
      </rPr>
      <t>—as shown by clerk's file stamp (Item 6.98 of MIL).</t>
    </r>
  </si>
  <si>
    <r>
      <t xml:space="preserve">e. </t>
    </r>
    <r>
      <rPr>
        <u/>
        <sz val="11"/>
        <color indexed="8"/>
        <rFont val="Calibri"/>
        <family val="2"/>
      </rPr>
      <t>Date five days after report of sale or report of contract for sale has been filed</t>
    </r>
    <r>
      <rPr>
        <sz val="11"/>
        <color theme="1"/>
        <rFont val="Calibri"/>
        <family val="2"/>
        <scheme val="minor"/>
      </rPr>
      <t>.</t>
    </r>
  </si>
  <si>
    <r>
      <t xml:space="preserve">f. </t>
    </r>
    <r>
      <rPr>
        <u/>
        <sz val="11"/>
        <color indexed="8"/>
        <rFont val="Calibri"/>
        <family val="2"/>
      </rPr>
      <t>Date one day later than the date shown in Item 64e</t>
    </r>
    <r>
      <rPr>
        <sz val="11"/>
        <color theme="1"/>
        <rFont val="Calibri"/>
        <family val="2"/>
        <scheme val="minor"/>
      </rPr>
      <t>—This is the earliest date on which the order confirming or approving sale may be presented for judge's approval.</t>
    </r>
  </si>
  <si>
    <r>
      <t xml:space="preserve">g. </t>
    </r>
    <r>
      <rPr>
        <u/>
        <sz val="11"/>
        <color indexed="8"/>
        <rFont val="Calibri"/>
        <family val="2"/>
      </rPr>
      <t>Date of order confirming or approving sale</t>
    </r>
    <r>
      <rPr>
        <sz val="11"/>
        <color theme="1"/>
        <rFont val="Calibri"/>
        <family val="2"/>
        <scheme val="minor"/>
      </rPr>
      <t>—as shown on decree signed by judge (Item 6.99 of MIL).</t>
    </r>
  </si>
  <si>
    <r>
      <t xml:space="preserve">c. </t>
    </r>
    <r>
      <rPr>
        <u/>
        <sz val="11"/>
        <color indexed="8"/>
        <rFont val="Calibri"/>
        <family val="2"/>
      </rPr>
      <t>Date of concluding sale or finalizing contract for sale of real property</t>
    </r>
    <r>
      <rPr>
        <sz val="11"/>
        <color theme="1"/>
        <rFont val="Calibri"/>
        <family val="2"/>
        <scheme val="minor"/>
      </rPr>
      <t>—as shown on report of sale (Item 6.108 of MIL).</t>
    </r>
  </si>
  <si>
    <r>
      <t xml:space="preserve">d. </t>
    </r>
    <r>
      <rPr>
        <u/>
        <sz val="11"/>
        <color indexed="8"/>
        <rFont val="Calibri"/>
        <family val="2"/>
      </rPr>
      <t>Date thirty days after concluding sale or finalizing contract for sale as shown in Item 65c</t>
    </r>
    <r>
      <rPr>
        <sz val="11"/>
        <color theme="1"/>
        <rFont val="Calibri"/>
        <family val="2"/>
        <scheme val="minor"/>
      </rPr>
      <t>—This is the date by which the report of sale must be filed.</t>
    </r>
  </si>
  <si>
    <r>
      <t xml:space="preserve">e. </t>
    </r>
    <r>
      <rPr>
        <u/>
        <sz val="11"/>
        <color indexed="8"/>
        <rFont val="Calibri"/>
        <family val="2"/>
      </rPr>
      <t>Date of filing report of sale or report of contract for sale of real property</t>
    </r>
    <r>
      <rPr>
        <sz val="11"/>
        <color theme="1"/>
        <rFont val="Calibri"/>
        <family val="2"/>
        <scheme val="minor"/>
      </rPr>
      <t>—as shown by clerk's file stamp (Item 6.110 of MIL).</t>
    </r>
  </si>
  <si>
    <r>
      <t xml:space="preserve">f. </t>
    </r>
    <r>
      <rPr>
        <u/>
        <sz val="11"/>
        <color indexed="8"/>
        <rFont val="Calibri"/>
        <family val="2"/>
      </rPr>
      <t>Date five days after report of sale or report of contract for sale has been filed</t>
    </r>
    <r>
      <rPr>
        <sz val="11"/>
        <color theme="1"/>
        <rFont val="Calibri"/>
        <family val="2"/>
        <scheme val="minor"/>
      </rPr>
      <t>.</t>
    </r>
  </si>
  <si>
    <r>
      <t xml:space="preserve">g. </t>
    </r>
    <r>
      <rPr>
        <u/>
        <sz val="11"/>
        <color indexed="8"/>
        <rFont val="Calibri"/>
        <family val="2"/>
      </rPr>
      <t>Date one day later than the date shown in Item 65f</t>
    </r>
    <r>
      <rPr>
        <sz val="11"/>
        <color theme="1"/>
        <rFont val="Calibri"/>
        <family val="2"/>
        <scheme val="minor"/>
      </rPr>
      <t>—This is the earliest date on which order confirming or approving sale may be presented for judge's approval.</t>
    </r>
  </si>
  <si>
    <r>
      <t xml:space="preserve">h. </t>
    </r>
    <r>
      <rPr>
        <u/>
        <sz val="11"/>
        <color indexed="8"/>
        <rFont val="Calibri"/>
        <family val="2"/>
      </rPr>
      <t>Date of entry of order confirming or approving sale</t>
    </r>
    <r>
      <rPr>
        <sz val="11"/>
        <color theme="1"/>
        <rFont val="Calibri"/>
        <family val="2"/>
        <scheme val="minor"/>
      </rPr>
      <t>—as shown on decree signed by judge (Item 6.116 of MIL).</t>
    </r>
  </si>
  <si>
    <r>
      <t xml:space="preserve">c. </t>
    </r>
    <r>
      <rPr>
        <u/>
        <sz val="11"/>
        <color indexed="8"/>
        <rFont val="Calibri"/>
        <family val="2"/>
      </rPr>
      <t>If there is citation by publication, earlier of date of newspaper in which citation is published (as shown in newspaper) or date of publication on public information Internet website.</t>
    </r>
  </si>
  <si>
    <r>
      <t xml:space="preserve">d. </t>
    </r>
    <r>
      <rPr>
        <u/>
        <sz val="11"/>
        <color indexed="8"/>
        <rFont val="Calibri"/>
        <family val="2"/>
      </rPr>
      <t>Return date for citation by publication</t>
    </r>
    <r>
      <rPr>
        <sz val="11"/>
        <color theme="1"/>
        <rFont val="Calibri"/>
        <family val="2"/>
        <scheme val="minor"/>
      </rPr>
      <t>—first Monday following expiration of ten days from date in Item 81c.</t>
    </r>
  </si>
  <si>
    <t>Permissive 120 Days</t>
  </si>
  <si>
    <t>Is there an independent executor named in the will, or an independent administrator designated pursuant to the will, who is alive, willing, and qualified?</t>
  </si>
  <si>
    <t>NAME OF DECEDENT (D)
(Item 6.02 of MIL)</t>
  </si>
  <si>
    <t>If yes, complete Items 2.45 through 2.64C and Item 2.85 and then skip to Item 2.130.</t>
  </si>
  <si>
    <r>
      <t xml:space="preserve">If no, skip to Item 2.10. If yes, complete Item 6.11B and, if will is not attested, complete Items 2.05 through 2.08C for </t>
    </r>
    <r>
      <rPr>
        <i/>
        <sz val="11"/>
        <color indexed="8"/>
        <rFont val="Calibri"/>
        <family val="2"/>
      </rPr>
      <t>two</t>
    </r>
    <r>
      <rPr>
        <sz val="11"/>
        <color theme="1"/>
        <rFont val="Calibri"/>
        <family val="2"/>
        <scheme val="minor"/>
      </rPr>
      <t xml:space="preserve"> people who can testify as to D's handwriting and signature. If proof is to be by testimony in open court, indicate by the letters "T/C"; if proof is to be by written deposition, indicate by the letters "T/D."</t>
    </r>
  </si>
  <si>
    <t>SMS (text) number</t>
  </si>
  <si>
    <t>2.08C</t>
  </si>
  <si>
    <r>
      <t xml:space="preserve">If yes, complete Item 6.11C and complete Items 2.11 through 2.15C for all </t>
    </r>
    <r>
      <rPr>
        <b/>
        <sz val="11"/>
        <color indexed="8"/>
        <rFont val="Calibri"/>
        <family val="2"/>
      </rPr>
      <t>attesting witnesses</t>
    </r>
    <r>
      <rPr>
        <sz val="11"/>
        <color theme="1"/>
        <rFont val="Calibri"/>
        <family val="2"/>
        <scheme val="minor"/>
      </rPr>
      <t>.</t>
    </r>
  </si>
  <si>
    <r>
      <t xml:space="preserve">If yes, indicate by the letter "T" the witness(es) who will prove the will. If proof is to be by testimony in open court, indicate by the letter "C"; if proof is to be by written deposition, indicate by the letter "D" (e.g., T/C or T/D). If no, complete Items 2.05 through 2.08C for two witnesses who can testify as to D's handwriting and signature </t>
    </r>
    <r>
      <rPr>
        <b/>
        <sz val="11"/>
        <color indexed="8"/>
        <rFont val="Calibri"/>
        <family val="2"/>
      </rPr>
      <t>and/or</t>
    </r>
    <r>
      <rPr>
        <sz val="11"/>
        <color theme="1"/>
        <rFont val="Calibri"/>
        <family val="2"/>
        <scheme val="minor"/>
      </rPr>
      <t xml:space="preserve"> Items 2.160 through 2.167 for two witnesses who can testify as to the handwriting and signature of an attesting witness </t>
    </r>
    <r>
      <rPr>
        <b/>
        <sz val="11"/>
        <color indexed="8"/>
        <rFont val="Calibri"/>
        <family val="2"/>
      </rPr>
      <t>or</t>
    </r>
    <r>
      <rPr>
        <sz val="11"/>
        <color theme="1"/>
        <rFont val="Calibri"/>
        <family val="2"/>
        <scheme val="minor"/>
      </rPr>
      <t xml:space="preserve"> for at least one witness in each category, indicating by the letters "T/C" if proof is to be by testimony in open court and by the letters "T/D" if proof is to be by written deposition.</t>
    </r>
  </si>
  <si>
    <t>2.15C</t>
  </si>
  <si>
    <t>If no, skip to Item 2.27. If yes, complete Items 2.17 through 2.25C.</t>
  </si>
  <si>
    <t>If yes, and if codicil is not attested, complete Items 2.05 through 2.08C for two people who can testify as to D's handwriting and signature. If proof is to be by testimony in open court, indicate by the letters "T/C"; if proof is to be by written deposition, indicate by the letters "T/D."</t>
  </si>
  <si>
    <r>
      <t xml:space="preserve">If yes, complete Items 2.21 through 2.25C for all </t>
    </r>
    <r>
      <rPr>
        <b/>
        <sz val="11"/>
        <color indexed="8"/>
        <rFont val="Calibri"/>
        <family val="2"/>
      </rPr>
      <t>attesting witnesses</t>
    </r>
    <r>
      <rPr>
        <sz val="11"/>
        <color theme="1"/>
        <rFont val="Calibri"/>
        <family val="2"/>
        <scheme val="minor"/>
      </rPr>
      <t>. If codicil is not self-proved, will attesting witness(es) be available to prove the codicil?</t>
    </r>
  </si>
  <si>
    <r>
      <t xml:space="preserve">If yes, indicate by the letter "T" the witness(es) who will prove the codicil. If proof is to be by testimony in open court, indicate by the letter "C"; if proof is to be by written deposition, indicate by the letter "D" (e.g., T/C or T/D). If no, complete Items 2.05 through 2.08C for two witnesses who can testify as to D's handwriting and signature </t>
    </r>
    <r>
      <rPr>
        <b/>
        <sz val="11"/>
        <color indexed="8"/>
        <rFont val="Calibri"/>
        <family val="2"/>
      </rPr>
      <t>and/or</t>
    </r>
    <r>
      <rPr>
        <sz val="11"/>
        <color theme="1"/>
        <rFont val="Calibri"/>
        <family val="2"/>
        <scheme val="minor"/>
      </rPr>
      <t xml:space="preserve"> Items 2.170 through 2.177 for two witnesses who can testify as to the handwriting and signature of an attesting witness </t>
    </r>
    <r>
      <rPr>
        <b/>
        <sz val="11"/>
        <color indexed="8"/>
        <rFont val="Calibri"/>
        <family val="2"/>
      </rPr>
      <t>or</t>
    </r>
    <r>
      <rPr>
        <sz val="11"/>
        <color theme="1"/>
        <rFont val="Calibri"/>
        <family val="2"/>
        <scheme val="minor"/>
      </rPr>
      <t xml:space="preserve"> for at least one witness in each category, indicating by the letters "T/C" if proof is to be by testimony in open court and by the letters "T/D" if proof is to be by written deposition.</t>
    </r>
  </si>
  <si>
    <t>2.25C</t>
  </si>
  <si>
    <t>If yes, muniment of title proceeding is not available. Skip Items 2.28 through 2.40C. If no, muniment of title proceeding is available, and one of the following alternatives should be indicated here and at Item 6.15:</t>
  </si>
  <si>
    <t>If no, skip to Item 2.41. If yes, complete Items 2.29 through 2.40C plus Item 2.140 concerning the person who will be the applicant, and skip Items 2.41 through 2.64C.</t>
  </si>
  <si>
    <t>2.34E</t>
  </si>
  <si>
    <t>If no, complete Items 2.36 through 2.40C for the person who can. Is this the same person described in Item 3.83?</t>
  </si>
  <si>
    <t>2.40C</t>
  </si>
  <si>
    <t>If yes, complete Items 2.44C through 2.44L for the person granted authority and Items 2.44M through 2.44O for the designation.</t>
  </si>
  <si>
    <t>2.44O</t>
  </si>
  <si>
    <t>2.49A</t>
  </si>
  <si>
    <t>If no, skip to Item 2.65. If yes, complete Items 2.61 through 2.64C.</t>
  </si>
  <si>
    <t>2.64C</t>
  </si>
  <si>
    <t>2.69C</t>
  </si>
  <si>
    <t>2.80A</t>
  </si>
  <si>
    <t>2.105C</t>
  </si>
  <si>
    <t>2.120C</t>
  </si>
  <si>
    <t>If no, go back to the Probate Pathfinder (Worksheet 1) and start over. If yes, complete Items 2.126 through 2.126I and Items 2.180 through 2.188.</t>
  </si>
  <si>
    <t>2.126I</t>
  </si>
  <si>
    <t>2.144A</t>
  </si>
  <si>
    <t>2.164A</t>
  </si>
  <si>
    <t>2.174A</t>
  </si>
  <si>
    <t>2.184A</t>
  </si>
  <si>
    <r>
      <rPr>
        <u/>
        <sz val="11"/>
        <color indexed="8"/>
        <rFont val="Calibri"/>
        <family val="2"/>
      </rPr>
      <t>Date ninety days after date of order admitting D's will to probate as shown in Item 28 (IA, TBA, MT, ADE, AWA) or date foreign will and evidence of foreign probate recorded as shown in Item 17B (AP)</t>
    </r>
    <r>
      <rPr>
        <sz val="11"/>
        <color indexed="8"/>
        <rFont val="Calibri"/>
        <family val="2"/>
      </rPr>
      <t>—Enter this date as Item 6.69A of MIL</t>
    </r>
    <r>
      <rPr>
        <sz val="11"/>
        <color theme="1"/>
        <rFont val="Calibri"/>
        <family val="2"/>
        <scheme val="minor"/>
      </rPr>
      <t>.</t>
    </r>
  </si>
  <si>
    <t>6.69A</t>
  </si>
  <si>
    <t>Date for filing affidavit or certificate of notice to beneficiaries</t>
  </si>
  <si>
    <t>Click here to go to MIL Item 6.69A.</t>
  </si>
  <si>
    <r>
      <rPr>
        <u/>
        <sz val="11"/>
        <color indexed="8"/>
        <rFont val="Calibri"/>
        <family val="2"/>
      </rPr>
      <t>Date one hundred and eighty-one days after date D's will was admitted to probate as MT as shown in Item 28</t>
    </r>
    <r>
      <rPr>
        <sz val="11"/>
        <color theme="1"/>
        <rFont val="Calibri"/>
        <family val="2"/>
        <scheme val="minor"/>
      </rPr>
      <t>—This is the last date to file a sworn affidavit stating the terms of the will that have been fulfilled and those that have not been fulfilled. If time is extended, enter new date below. Enter this date as Item 6.69B in MIL.</t>
    </r>
  </si>
  <si>
    <t>Click here to go to MIL Item 6.69B.</t>
  </si>
  <si>
    <t>6.69B</t>
  </si>
  <si>
    <r>
      <rPr>
        <sz val="11"/>
        <color indexed="8"/>
        <rFont val="Calibri"/>
        <family val="2"/>
      </rPr>
      <t>*</t>
    </r>
    <r>
      <rPr>
        <i/>
        <sz val="11"/>
        <color indexed="8"/>
        <rFont val="Calibri"/>
        <family val="2"/>
      </rPr>
      <t>Note:</t>
    </r>
    <r>
      <rPr>
        <sz val="11"/>
        <color theme="1"/>
        <rFont val="Calibri"/>
        <family val="2"/>
        <scheme val="minor"/>
      </rPr>
      <t xml:space="preserve"> Enter applicable exclusion amount. The applicable exclusion amount is $11,580,000 for deaths in 2020 and $11,700,000 for deaths in 2021. In future years, the amount is to be adjusted for inflation. Since those provisions can be changed or postponed, it is imperative to verify the applicable exclusion amount for the year of D's death. See Special Instruction 80—Federal Estate Tax.</t>
    </r>
  </si>
  <si>
    <t>If an unresolved conflict of interest exists, decline representation, return all items, and confirm in writing that you do not and will not have any responsibility for this estate.</t>
  </si>
  <si>
    <r>
      <t>Determine if a marriage of D was dissolved by divorce, annulment, or declaration that the marriage was void and, if so, whether fiduciary appointments, gifts, or beneficiary designations were revoked by operation of law. See Special Instruction 49</t>
    </r>
    <r>
      <rPr>
        <sz val="11"/>
        <color theme="1"/>
        <rFont val="Calibri"/>
        <family val="2"/>
      </rPr>
      <t>—Marital Property Rights.</t>
    </r>
  </si>
  <si>
    <t>If court does not automatically appoint an attorney ad litem, prepare Motion to Appoint Attorney Ad Litem and Order thereon (Form 78) and place in file folder entitled "Court Proceedings."</t>
  </si>
  <si>
    <t>File Application to Declare Heirship (Form 77) and, if applicable, Motion to Appoint Attorney Ad Litem and Order thereon (Form 78) with clerk of court, have clerk of court issue proper citation, enter date of filing Application to Declare Heirship (Form 77) as Item 6.23 of MIL. Confirm that this spreadsheet automatically completes SDL Items 18 and 19 from MIL Item 6.23.</t>
  </si>
  <si>
    <t>Prepare and send Letter 57 to attorney ad litem, together with copies of Application to Declare Heirship (Form 77), Motion to Appoint Attorney Ad Litem (if applicable) and Order thereon (Form 78), Statement of Facts (Form 80) for each witness, and Judgment Declaring Heirship (Form 81).</t>
  </si>
  <si>
    <t>If any portion of the foregoing documents is not in English, obtain a sworn translation to be recorded with the authenticated original.</t>
  </si>
  <si>
    <t>File all relevant documents in file folder entitled "Fiduciary Income Tax Returns."</t>
  </si>
  <si>
    <t>Mail the creditor a copy of Allowance of Claim (Form 123) and, if applicable, the Memorandum of Allowance of Claim (Form 124) filed with clerk of court.</t>
  </si>
  <si>
    <t>If SE, omit Items 96 through 99 of this Checkplan.</t>
  </si>
  <si>
    <t>If PDH, or if MT unless court requires filing inventory, omit Items 97 through 99 of this Checkplan.</t>
  </si>
  <si>
    <t>File Application to Declare Heirship (Form 77) and, if applicable, Motion to Appoint Attorney Ad Litem and Order thereon (Form 78) with clerk of court, have clerk of court issue proper citation, and enter date of filing Application to Declare Heirship (Form 77) as Item 6.124 of MIL. Confirm that this spreadsheet automatically completes SDL Item 81a from MIL Item 6.124.</t>
  </si>
  <si>
    <t>Review file and locate all original documents that you need not retain. For items furnished by persons other than the client, prepare and send Letter 63 to return all items to person who furnished them. When signed letter is returned, it should be substituted for your file copy.</t>
  </si>
  <si>
    <t>Date for filing affidavit of fulfillment of will for MT</t>
  </si>
  <si>
    <r>
      <t>108.</t>
    </r>
    <r>
      <rPr>
        <sz val="11"/>
        <color indexed="8"/>
        <rFont val="Calibri"/>
        <family val="2"/>
      </rPr>
      <t xml:space="preserve">– </t>
    </r>
    <r>
      <rPr>
        <sz val="11"/>
        <color theme="1"/>
        <rFont val="Calibri"/>
        <family val="2"/>
        <scheme val="minor"/>
      </rPr>
      <t>197.</t>
    </r>
  </si>
  <si>
    <t>COURT AUTHORIZATION TO ENGAGE OR EMPLOY</t>
  </si>
  <si>
    <t>Items 198 and 199 of this Checkplan do not apply to IA, TBA, IBA, MT, SE, PDH, and AP (independent).</t>
  </si>
  <si>
    <t>198.</t>
  </si>
  <si>
    <r>
      <t xml:space="preserve">If the specific power to engage or employ is not granted by D's will, if any, or court order, or if this is TDA, AWA, ADE, RDA, or AP (dependent) and executor or administrator desires to obtain authority to </t>
    </r>
    <r>
      <rPr>
        <b/>
        <sz val="11"/>
        <color theme="1"/>
        <rFont val="Calibri"/>
        <family val="2"/>
        <scheme val="minor"/>
      </rPr>
      <t>engage or employ</t>
    </r>
    <r>
      <rPr>
        <sz val="11"/>
        <color theme="1"/>
        <rFont val="Calibri"/>
        <family val="2"/>
        <scheme val="minor"/>
      </rPr>
      <t>, do the following:</t>
    </r>
  </si>
  <si>
    <t>Prepare Application for Authority to [Engage/Employ] and Order Granting Application for Authority to [Engage/Employ] (Form 136).</t>
  </si>
  <si>
    <t>File Application for Authority to [Engage/Employ] and Order Granting Application for Authority to [Engage/Employ] (Form 136) with clerk of court.</t>
  </si>
  <si>
    <t>Obtain a date and time for hearing and enter in office reminder system. Determine method of appearance for the proceeding. For remote appearances, prepare Notice of Court Proceeding (Form 150), Motion for Remote Proceeding (Form 151), and Certificate of Service (Form 152).</t>
  </si>
  <si>
    <t>If person or entity holding original will refuses to deliver it to the court for probate, do the following:</t>
  </si>
  <si>
    <t>Request a hearing date and service of citation on the respondent. Allow for the minimum notice required by the local rules or the Texas Rules of Civil Procedure, whichever is greater.</t>
  </si>
  <si>
    <t>Form 147 includes three items, an application and two orders. Due process requires that citation issue and personal service be accomplished for at least the order to show cause. Court preferences vary on whether these should be staged—that is, whether the proposed order to show cause should be served with the application or only as submitted to the court, for example, following an initial hearing. Further coverage is beyond the scope of this System.</t>
  </si>
  <si>
    <r>
      <t>Prepare Application for Order to Show Cause Why [</t>
    </r>
    <r>
      <rPr>
        <b/>
        <sz val="11"/>
        <color theme="1"/>
        <rFont val="Calibri"/>
        <family val="2"/>
        <scheme val="minor"/>
      </rPr>
      <t>name</t>
    </r>
    <r>
      <rPr>
        <sz val="11"/>
        <color theme="1"/>
        <rFont val="Calibri"/>
        <family val="2"/>
        <scheme val="minor"/>
      </rPr>
      <t>] Should Not Deliver Will, Order to Show Cause, and Order to Deliver Will (Form 147) and Letter 138.</t>
    </r>
  </si>
  <si>
    <r>
      <t>Send Letter 138, enclosing Application for Order to Show Cause Why [</t>
    </r>
    <r>
      <rPr>
        <b/>
        <sz val="11"/>
        <color theme="1"/>
        <rFont val="Calibri"/>
        <family val="2"/>
        <scheme val="minor"/>
      </rPr>
      <t>name</t>
    </r>
    <r>
      <rPr>
        <sz val="11"/>
        <color theme="1"/>
        <rFont val="Calibri"/>
        <family val="2"/>
        <scheme val="minor"/>
      </rPr>
      <t>] Should Not Deliver Will, Order to Show Cause, and Order to Deliver Will (Form 147), to person or entity holding original will.</t>
    </r>
  </si>
  <si>
    <r>
      <t>If response is not received by deadline set in Letter 138, file Application for Order to Show Cause Why [</t>
    </r>
    <r>
      <rPr>
        <b/>
        <sz val="11"/>
        <color theme="1"/>
        <rFont val="Calibri"/>
        <family val="2"/>
        <scheme val="minor"/>
      </rPr>
      <t>name</t>
    </r>
    <r>
      <rPr>
        <sz val="11"/>
        <color theme="1"/>
        <rFont val="Calibri"/>
        <family val="2"/>
        <scheme val="minor"/>
      </rPr>
      <t>] Should Not Deliver Will, Order to Show Cause, and Order to Deliver Will (Form 147) with court.</t>
    </r>
  </si>
  <si>
    <t>Arrange for date and time of hearing on the Application for Temporary Administration (Form 83 or Form 84) and enter as Items 6.24 and 6.24A of MIL. Confirm that this spreadsheet automatically completes SDL Item 82b from MIL Item 6.24. Complete Item 82c of SDL.</t>
  </si>
  <si>
    <t>Email</t>
  </si>
  <si>
    <t>6.24A</t>
  </si>
  <si>
    <t>Time of scheduled hearing</t>
  </si>
  <si>
    <t>Name of any other party requiring service of proceeding</t>
  </si>
  <si>
    <t>Name of attorney for Item 6.150</t>
  </si>
  <si>
    <t>User email (address used by custodian for account communications)</t>
  </si>
  <si>
    <r>
      <rPr>
        <u/>
        <sz val="11"/>
        <color indexed="8"/>
        <rFont val="Calibri"/>
        <family val="2"/>
      </rPr>
      <t>Date two months after date that clerk first issues letters as shown in Item 40</t>
    </r>
    <r>
      <rPr>
        <sz val="11"/>
        <color theme="1"/>
        <rFont val="Calibri"/>
        <family val="2"/>
        <scheme val="minor"/>
      </rPr>
      <t>—This is the last date for giving notice to secured creditors (Item 7.35 of MIL and Section 21.0 of MIL).</t>
    </r>
  </si>
  <si>
    <r>
      <rPr>
        <u/>
        <sz val="11"/>
        <color indexed="8"/>
        <rFont val="Calibri"/>
        <family val="2"/>
      </rPr>
      <t>Date notice was actually sent to secured creditor</t>
    </r>
    <r>
      <rPr>
        <sz val="11"/>
        <color theme="1"/>
        <rFont val="Calibri"/>
        <family val="2"/>
        <scheme val="minor"/>
      </rPr>
      <t>.</t>
    </r>
  </si>
  <si>
    <r>
      <rPr>
        <u/>
        <sz val="11"/>
        <color indexed="8"/>
        <rFont val="Calibri"/>
        <family val="2"/>
      </rPr>
      <t>Date notice was received by secured creditor</t>
    </r>
    <r>
      <rPr>
        <sz val="11"/>
        <color theme="1"/>
        <rFont val="Calibri"/>
        <family val="2"/>
        <scheme val="minor"/>
      </rPr>
      <t>—as determined from mailing return receipt or proof of delivery receipt.</t>
    </r>
  </si>
  <si>
    <r>
      <t xml:space="preserve">a. </t>
    </r>
    <r>
      <rPr>
        <u/>
        <sz val="11"/>
        <color indexed="8"/>
        <rFont val="Calibri"/>
        <family val="2"/>
      </rPr>
      <t>Date permissive notice was actually sent to unsecured creditor</t>
    </r>
    <r>
      <rPr>
        <sz val="11"/>
        <color theme="1"/>
        <rFont val="Calibri"/>
        <family val="2"/>
        <scheme val="minor"/>
      </rPr>
      <t>.</t>
    </r>
  </si>
  <si>
    <r>
      <t xml:space="preserve">b. </t>
    </r>
    <r>
      <rPr>
        <u/>
        <sz val="11"/>
        <color indexed="8"/>
        <rFont val="Calibri"/>
        <family val="2"/>
      </rPr>
      <t>Date permissive notice was received by unsecured creditor</t>
    </r>
    <r>
      <rPr>
        <sz val="11"/>
        <color theme="1"/>
        <rFont val="Calibri"/>
        <family val="2"/>
        <scheme val="minor"/>
      </rPr>
      <t>—as shown by return receipt or proof of delivery receipt.</t>
    </r>
  </si>
  <si>
    <t>47–48: reserved</t>
  </si>
  <si>
    <t>49: Beneficial Owners</t>
  </si>
  <si>
    <t>Cp49</t>
  </si>
  <si>
    <t>cp_049</t>
  </si>
  <si>
    <t>108–197: reserved</t>
  </si>
  <si>
    <t>198–199: Court Authorization to Engage or Employ</t>
  </si>
  <si>
    <t>Cp198to199</t>
  </si>
  <si>
    <t>cp_198</t>
  </si>
  <si>
    <t>211–213: Distributing the Estate</t>
  </si>
  <si>
    <t>Cp211to213</t>
  </si>
  <si>
    <t>214: Closing the Estate</t>
  </si>
  <si>
    <t>215: Winding Up</t>
  </si>
  <si>
    <t>Cp214</t>
  </si>
  <si>
    <t>Cp215</t>
  </si>
  <si>
    <r>
      <t>47.</t>
    </r>
    <r>
      <rPr>
        <sz val="11"/>
        <color indexed="8"/>
        <rFont val="Calibri"/>
        <family val="2"/>
      </rPr>
      <t>–48.</t>
    </r>
  </si>
  <si>
    <t>cp_214</t>
  </si>
  <si>
    <t>cp_215</t>
  </si>
  <si>
    <t>BENEFICIAL OWNERS</t>
  </si>
  <si>
    <t>If D had or controlled as an officer a corporation, limited liability company, limited partnership, or other entity created by filing a document with a secretary of state or similar office, see Special Instruction 98—Corporate Transparency Act.</t>
  </si>
  <si>
    <t>199.</t>
  </si>
  <si>
    <t>Notify executor or administrator of date and time of hearing and the method of appearance before the court. If notifying by mail, prepare and send Letter 19 to executor or administrator.</t>
  </si>
  <si>
    <t>Attend hearing, present proof necessary for court’s approval, and have order signed by judge approving Application for Authority to [Engage/Employ] (Form 136).</t>
  </si>
  <si>
    <t>If hearing will not be required, determine date judge signed order approving Application for Authority to [Engage/Employ] (Form 136).</t>
  </si>
  <si>
    <t>When judge has signed order approving Application for Authority to [Engage/Employ] (Form 136), have executor or administrator engage or employ the person or company and execute the engagement or employment agreement as specified in the Application for Authority to [Engage/Employ] and Order Granting Application for Authority to [Engage/Employ] (Form 136).</t>
  </si>
  <si>
    <t>Prepare Application for Reimbursement and Order Granting Application for Reimbursement (Form 60).</t>
  </si>
  <si>
    <r>
      <t>If the specific power to engage or employ for the particular purpose for which executor or administrator has already personally advanced payment is not granted by D's will, if any, or court order, or if this is TDA, AWA, ADE, RDA, or AP (dependent), and the executor or administrator desires to be</t>
    </r>
    <r>
      <rPr>
        <b/>
        <sz val="11"/>
        <color theme="1"/>
        <rFont val="Calibri"/>
        <family val="2"/>
        <scheme val="minor"/>
      </rPr>
      <t xml:space="preserve"> reimbursed</t>
    </r>
    <r>
      <rPr>
        <sz val="11"/>
        <color theme="1"/>
        <rFont val="Calibri"/>
        <family val="2"/>
        <scheme val="minor"/>
      </rPr>
      <t xml:space="preserve"> at a time other than in connection with an annual account or the final account, do the following:</t>
    </r>
  </si>
  <si>
    <t>Arrange for signature by executor or administrator. If mailing, prepare and send Letter 24 to executor or administrator, together with original and one copy of Application for Reimbursement and Order Granting Application for Reimbursement (Form 60).</t>
  </si>
  <si>
    <t>File Application for Reimbursement and Order Granting Application for Reimbursement (Form 60) with clerk of court.</t>
  </si>
  <si>
    <t>Notify executor or administrator of time and date of hearing and the method of appearance before the court. If notifying by mail, prepare and send Letter 19 to executor or administrator.</t>
  </si>
  <si>
    <t>If hearing will not be required, determine date judge signed order approving Application for Reimbursement (Form 60).</t>
  </si>
  <si>
    <t>When judge has signed order approving Application for Reimbursement (Form 60), reimburse executor or administrator from funds of D's estate in the amounts specified in the Application for Reimbursement and Order Granting Application for Reimbursement (Form 60).</t>
  </si>
  <si>
    <t>Date Notice
Mailed or Delivered by QDM</t>
  </si>
  <si>
    <t>Proof of Delivery
Returned</t>
  </si>
  <si>
    <t>A = Appearance  W = Waiver of Notice  GR = Gifts Received  G $2,000 = Aggregate Gifts $2,000 or Less  QDM = Qualified Delivery Method</t>
  </si>
  <si>
    <t>If hearing must be rescheduled, enter rescheduled date and time as Items 6.24 and 6.24A of MIL and as Item 82d of SDL, revise Item 82c of SDL, and notify proposed temporary administrator and other witnesses of new date.</t>
  </si>
  <si>
    <t>Send signed letters to each known heir by certified mail, return receipt requested, or other qualified delivery method (see Special Instruction 16—Citation and Notice). Attach mailing receipt or proof of deposit to file copy of Letter 98. Complete Item 82o of SDL.</t>
  </si>
  <si>
    <t>When received, attach return receipt or proof of delivery receipt to file copy of Letter 98.</t>
  </si>
  <si>
    <t>File signed Affidavit of Notice of Appointment of Temporary Administrator (Form 98), with return receipts or proof of delivery receipts from Letter 98 attached, with clerk of court.</t>
  </si>
  <si>
    <t>Collect all of D's records, books, title papers, and business papers. If anyone refuses to deliver the same, see Item 21i in this Checkplan for a procedure to recover estate papers.</t>
  </si>
  <si>
    <t>Click here to go to SDL Item 82d.</t>
  </si>
  <si>
    <t>Click here to go to Item 21i.</t>
  </si>
  <si>
    <t>File Application for Probate of Will and Issuance of Letters Testamentary (Form 5) with clerk of court. If Waiver and Renunciation of Right to Letters Testamentary (Form 96) was prepared and has been signed, file with application. If original will cannot be located, see Special Instruction 85—Wills Not Produced.</t>
  </si>
  <si>
    <t>Calculate the return date for the citation and enter as Item 20 of SDL (see Special Instruction 16—Citation and Notice).</t>
  </si>
  <si>
    <t>Arrange for date and time of hearing on Application for Probate of Will and Issuance of Letters Testamentary (Form 5) and enter as Item 24 of SDL. Complete Item 25 of SDL and Items 6.24 and 6.24A of MIL. Determine method of appearance for the hearing, and if remote, prepare Notice of Court Proceeding (Form 150), Motion for Remote Proceeding (Form 151), and Certificate of Service (Form 152). If proof of proper execution must be made by alternate methods (see Item 54 of this Checkplan), it will be necessary to wait until all required proof has been assembled before the hearing can be scheduled.</t>
  </si>
  <si>
    <r>
      <t xml:space="preserve">If witness for Proof of Death and Other Facts (Form 7) is </t>
    </r>
    <r>
      <rPr>
        <i/>
        <sz val="11"/>
        <color indexed="8"/>
        <rFont val="Calibri"/>
        <family val="2"/>
      </rPr>
      <t>not</t>
    </r>
    <r>
      <rPr>
        <sz val="11"/>
        <color theme="1"/>
        <rFont val="Calibri"/>
        <family val="2"/>
        <scheme val="minor"/>
      </rPr>
      <t xml:space="preserve"> the named executor, prepare and send Letter 13 to witness, together with a copy of the Proof of Death and Other Facts (Form 7), to advise of the date and time of the hearing, the need for the witness to appear before the court, and the method of appearance.</t>
    </r>
  </si>
  <si>
    <r>
      <t xml:space="preserve">If D's </t>
    </r>
    <r>
      <rPr>
        <b/>
        <sz val="11"/>
        <color indexed="8"/>
        <rFont val="Calibri"/>
        <family val="2"/>
      </rPr>
      <t>will is attested</t>
    </r>
    <r>
      <rPr>
        <sz val="11"/>
        <color theme="1"/>
        <rFont val="Calibri"/>
        <family val="2"/>
        <scheme val="minor"/>
      </rPr>
      <t>, refer to Item 2.10 of MIL to determine whether an attesting witness will testify as to the proper execution of the will. If so, determine that witness's identity and whether that witness will be available to testify before the court. If no attesting witness will prove the will, skip to (3) in this Item 19m.</t>
    </r>
  </si>
  <si>
    <t>If the attesting witness will be available to testify before the court, do the following:</t>
  </si>
  <si>
    <t>Prepare and send Letter 14 to witness, together with a copy of the Proof by Subscribing Witness (Form 8) and a copy of D's will, to advise of the date of the hearing, the need for the witness to appear before the court, and the method of appearance.</t>
  </si>
  <si>
    <t xml:space="preserve">If the attesting witness will not be available to testify before the court, determine an alternate method of proving execution of D's will. If attesting witness will testify by written interrogatories, see Item 54 of this Checkplan and take appropriate action. </t>
  </si>
  <si>
    <t>If no attesting witness will be available to testify before the court or by written interrogatories, determine other appropriate witness(es) for proving execution of D's will. See Special Instruction 93—Proof of Execution of Will (Not Self-Proved) to determine nature and number of witnesses needed. Refer to Item 2.05 or 2.160 of MIL for identity of witness(es).</t>
  </si>
  <si>
    <t>If witness(es) to D's signature will testify before the court, prepare Proof of Decedent's Signature (Form 133) for each witness and place in file folder entitled "Court Proceedings."</t>
  </si>
  <si>
    <t>If witness(es) to the signature of an attesting witness will testify before the court, prepare Proof of Subscribing Witness's Signature (Form 134) for each witness and place in file folder entitled "Court Proceedings."</t>
  </si>
  <si>
    <t>Prepare and send Letter 14 to each witness, together with a copy of the Proof of Decedent's Signature (Form 133) or Proof of Subscribing Witness's Signature (Form 134) and a copy of D's will, to advise of the date and time of the hearing, the need for the witness to appear before the court, and the method of appearance.</t>
  </si>
  <si>
    <t>If a witness to the signature of D or that of an attesting witness will not be available to testify before the court, determine an alternate method of proving execution of D's will. If the witness will testify by written interrogatories, see Item 54 of this Checkplan and take appropriate action.</t>
  </si>
  <si>
    <r>
      <t xml:space="preserve">If D's </t>
    </r>
    <r>
      <rPr>
        <b/>
        <sz val="11"/>
        <color indexed="8"/>
        <rFont val="Calibri"/>
        <family val="2"/>
      </rPr>
      <t>will is holographic</t>
    </r>
    <r>
      <rPr>
        <sz val="11"/>
        <color theme="1"/>
        <rFont val="Calibri"/>
        <family val="2"/>
        <scheme val="minor"/>
      </rPr>
      <t xml:space="preserve"> and is neither attested nor self-proved, refer to Item 2.05 of MIL to determine the identity of the </t>
    </r>
    <r>
      <rPr>
        <b/>
        <sz val="11"/>
        <color indexed="8"/>
        <rFont val="Calibri"/>
        <family val="2"/>
      </rPr>
      <t>two</t>
    </r>
    <r>
      <rPr>
        <sz val="11"/>
        <color theme="1"/>
        <rFont val="Calibri"/>
        <family val="2"/>
        <scheme val="minor"/>
      </rPr>
      <t xml:space="preserve"> witnesses who will testify as to D's handwriting and also determine if each witness will be available to testify before the court.</t>
    </r>
  </si>
  <si>
    <r>
      <t xml:space="preserve">For </t>
    </r>
    <r>
      <rPr>
        <i/>
        <sz val="11"/>
        <color indexed="8"/>
        <rFont val="Calibri"/>
        <family val="2"/>
      </rPr>
      <t>both</t>
    </r>
    <r>
      <rPr>
        <sz val="11"/>
        <color theme="1"/>
        <rFont val="Calibri"/>
        <family val="2"/>
        <scheme val="minor"/>
      </rPr>
      <t xml:space="preserve"> of these witnesses who will testify before the court, do the following:</t>
    </r>
  </si>
  <si>
    <t>Prepare and send Letter 17 to each witness, together with a copy of the Proof of Decedent's Handwriting and Signature (Form 14) for that witness and a copy of D's will, to advise witness of the date and time of the hearing, the need for the witness to appear before the court, and the method of appearance.</t>
  </si>
  <si>
    <t xml:space="preserve">For each witness who will not be available to testify before the court, determine an alternate method of proving D's will. If D's will is to be proved by written interrogatories, see Item 54 of this Checkplan and take appropriate action. </t>
  </si>
  <si>
    <t>Prepare and send Letter 19 to each named executor, together with a copy of the Application for Probate of Will and Issuance of Letters Testamentary (Form 5), to advise of the date and time of hearing and the method of appearance before the court.</t>
  </si>
  <si>
    <t>Review Item 2.58 of MIL, determine whether proposed executor will sign oath before the court or before a notary, prepare Oath (Form 18 for each individual executor and Form 19 for each corporate executor), and place in file folder entitled "Court Proceedings."</t>
  </si>
  <si>
    <t>One business day before the hearing, call to remind all executors and all witnesses of the time and date of hearing and the place of hearing or electronic access information.</t>
  </si>
  <si>
    <t>Assemble the following documents and have available at hearing:</t>
  </si>
  <si>
    <t>Original copy of Proof by Subscribing Witness (Form 8) or Proof of Decedent's Handwriting and Signature (Form 14) for each appropriate witness who will appear before the court.</t>
  </si>
  <si>
    <t>Original copies of Oath (Form 18 or Form 19) for each executor who will sign oath before the court.</t>
  </si>
  <si>
    <t>Have executors who attend hearing by physical presence in the courtroom sign their Oath (Form 18 or Form 19) before appropriate court official and file with clerk of court. If these are the only executors, complete Item 6.38 of MIL. Confirm that this spreadsheet automatically completes MIL Item 6.39 and SDL Items 36 and 39 from MIL Items 6.36 through 6.38.</t>
  </si>
  <si>
    <r>
      <rPr>
        <b/>
        <sz val="11"/>
        <color indexed="8"/>
        <rFont val="Calibri"/>
        <family val="2"/>
      </rPr>
      <t>Follow-up</t>
    </r>
    <r>
      <rPr>
        <sz val="11"/>
        <color theme="1"/>
        <rFont val="Calibri"/>
        <family val="2"/>
        <scheme val="minor"/>
      </rPr>
      <t>. Refer to Item 2.58 of MIL. For each Oath (Form 18 or Form 19) that was not signed before a court official, prepare and send Letter 20 to each executor who did not sign the oath before the court, together with the original and one copy of Oath (Form 18 or Form 19).</t>
    </r>
  </si>
  <si>
    <t>Prepare Letter 102 for each devisee and legatee except those who have signed waivers (Form 100) or as otherwise provided by Estates Code, Section 308.002(c).</t>
  </si>
  <si>
    <t>Arrange for signature by executor. If mailing, prepare and send Letter 24 to executor, together with two copies of each Letter 102.</t>
  </si>
  <si>
    <t>Send signed Letter 102, together with appropriate enclosures, to each required devisee and legatee by registered or certified mail, return receipt requested, or other qualified delivery method (see Special Instruction 16—Citation and Notice).</t>
  </si>
  <si>
    <t>Attach mailing receipt or proof of deposit to the copy of Letter 102.</t>
  </si>
  <si>
    <t>When received, attach return receipt or proof of delivery receipt to file copy of Letter 102.</t>
  </si>
  <si>
    <t>As letters are sent and return receipts or proof of delivery receipts are returned to office, enter on Worksheet 9.</t>
  </si>
  <si>
    <t>Prepare Certificate of Delivery of Notice (Form 153) and file it, together with copies of Letter 102 and return receipts or proof of delivery receipts, with clerk of court.</t>
  </si>
  <si>
    <t>If executor is to sign, prepare Affidavit of Notice of Probate (Form 101) and attach all waivers (Form 100). If mailing, prepare and send with Letter 48.</t>
  </si>
  <si>
    <t>Prepare and send Letter 22 to thank each witness, other than executor(s), who appeared before the court.</t>
  </si>
  <si>
    <t>Collect all of D's records, books, title papers, and business papers. If anyone refuses to deliver the same, do the following:</t>
  </si>
  <si>
    <r>
      <t>Prepare Application for Order to Show Cause Why [</t>
    </r>
    <r>
      <rPr>
        <b/>
        <sz val="11"/>
        <color theme="1"/>
        <rFont val="Calibri"/>
        <family val="2"/>
        <scheme val="minor"/>
      </rPr>
      <t>name</t>
    </r>
    <r>
      <rPr>
        <sz val="11"/>
        <color theme="1"/>
        <rFont val="Calibri"/>
        <family val="2"/>
        <scheme val="minor"/>
      </rPr>
      <t>] Should Not Deliver Papers, Order to Show Cause, and Order to Deliver Papers (Form 147) and Letter 138.</t>
    </r>
  </si>
  <si>
    <r>
      <t>Send Letter 138, enclosing Application for Order to Show Cause Why [</t>
    </r>
    <r>
      <rPr>
        <b/>
        <sz val="11"/>
        <color theme="1"/>
        <rFont val="Calibri"/>
        <family val="2"/>
        <scheme val="minor"/>
      </rPr>
      <t>name</t>
    </r>
    <r>
      <rPr>
        <sz val="11"/>
        <color theme="1"/>
        <rFont val="Calibri"/>
        <family val="2"/>
        <scheme val="minor"/>
      </rPr>
      <t>] Should Not Deliver Papers, Order to Show Cause, and Order to Deliver Papers (Form 147), to person or entity holding papers.</t>
    </r>
  </si>
  <si>
    <r>
      <t>If response is not received by deadline set in Letter 138, file Application for Order to Show Cause Why [</t>
    </r>
    <r>
      <rPr>
        <b/>
        <sz val="11"/>
        <color theme="1"/>
        <rFont val="Calibri"/>
        <family val="2"/>
        <scheme val="minor"/>
      </rPr>
      <t>name</t>
    </r>
    <r>
      <rPr>
        <sz val="11"/>
        <color theme="1"/>
        <rFont val="Calibri"/>
        <family val="2"/>
        <scheme val="minor"/>
      </rPr>
      <t>] Should Not Deliver Papers, Order to Show Cause, and Order to Deliver Papers (Form 147) with court.</t>
    </r>
  </si>
  <si>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21i above, you may wish to adapt Motion for Order to Deliver Personal Property of Estate (Form 148) to obtain these papers of the estate pursuant to Estates Code, Section 351.102, as outlined in Item 21j below.</t>
    </r>
  </si>
  <si>
    <t>Collect all personal property of the estate. If anyone refuses to deliver the same, do the following:</t>
  </si>
  <si>
    <t>Prepare Motion for Order to Deliver Personal Property of Estate and Order to Deliver Personal Property of Estate (Form 148) and Letter 138.</t>
  </si>
  <si>
    <t>Send Letter 138, enclosing Motion for Order to Deliver Personal Property of Estate and Order to Deliver Personal Property of Estate (Form 148), to person or entity holding property.</t>
  </si>
  <si>
    <t>If response is not received by deadline set in Letter 138, file Motion for Order to Deliver Personal Property of Estate and Order to Deliver Personal Property of Estate (Form 148) with court.</t>
  </si>
  <si>
    <t>File Application for Probate of Will as a Muniment of Title (Form 6) with clerk of court. If original will cannot be located, see Special Instruction 85—Wills Not Produced.</t>
  </si>
  <si>
    <t>Arrange for date and time of hearing on the Application for Probate of Will as a Muniment of Title (Form 6) and enter as Item 24 of SDL. Complete Item 25 of SDL and Items 6.24 and 6.24A of MIL. Determine method of appearance for the hearing, and if remote, prepare Notice of Court Proceeding (Form 150), Motion for Remote Proceeding (Form 151), and Certificate of Service (Form 152). If proof of proper execution must be made by alternate methods (see Item 54 of this Checkplan), it will be necessary to wait until all required proof has been assembled before the hearing can be scheduled.</t>
  </si>
  <si>
    <r>
      <t xml:space="preserve">If witness for Proof of Death and Other Facts (Form 31) is </t>
    </r>
    <r>
      <rPr>
        <i/>
        <sz val="11"/>
        <color indexed="8"/>
        <rFont val="Calibri"/>
        <family val="2"/>
      </rPr>
      <t>not</t>
    </r>
    <r>
      <rPr>
        <sz val="11"/>
        <color theme="1"/>
        <rFont val="Calibri"/>
        <family val="2"/>
        <scheme val="minor"/>
      </rPr>
      <t xml:space="preserve"> the applicant, prepare and send Letter 13 to witness, together with a copy of the Proof of Death and Other Facts (Form 31), to advise of the date and time of the hearing, the need for the witness to appear before the court, and the method of appearance.</t>
    </r>
  </si>
  <si>
    <r>
      <t xml:space="preserve">If D's </t>
    </r>
    <r>
      <rPr>
        <b/>
        <sz val="11"/>
        <color indexed="8"/>
        <rFont val="Calibri"/>
        <family val="2"/>
      </rPr>
      <t>will is attested</t>
    </r>
    <r>
      <rPr>
        <sz val="11"/>
        <color theme="1"/>
        <rFont val="Calibri"/>
        <family val="2"/>
        <scheme val="minor"/>
      </rPr>
      <t>, refer to Item 2.10 of MIL to determine whether an attesting witness will testify as to the proper execution of the will. If so, determine that witness's identity and whether that witness will be available to testify before the court. If no attesting witness will prove the will, skip to (3) in this Item 22k.</t>
    </r>
  </si>
  <si>
    <t>If the attesting witness will not be available to testify before the court, determine an alternate method of proving execution of D's will. If attesting witness will testify by written interrogatories, see Item 54 of this Checkplan and take appropriate action.</t>
  </si>
  <si>
    <t>For each witness who will not be available to testify before the court, determine an alternate method of proving D's will. If D's will is to be proved by written interrogatories, see Item 54 of this Checkplan and take appropriate action.</t>
  </si>
  <si>
    <t>Prepare and send Letter 19 to applicant, together with a copy of the Application for Probate of Will as a Muniment of Title (Form 6), to advise of the date and time of hearing and the method of appearance before the court.</t>
  </si>
  <si>
    <t>If hearing must be rescheduled, enter rescheduled date and time as Items 6.24 and 6.24A of MIL and Item 26 of SDL, revise Item 25 of SDL, and notify client and all witnesses of new date. If method of appearance is changed, notify client and all witnesses and provide revised information.</t>
  </si>
  <si>
    <t>One business day before the hearing, call to remind client and all witnesses of the time and date and the place of hearing or electronic access information.</t>
  </si>
  <si>
    <t>Prepare and send Letter 22 to thank each witness, other than client, who appeared before the court.</t>
  </si>
  <si>
    <t>Collect all of D's records, books, title papers, and business papers. If anyone refuses to deliver the same, file a complaint.</t>
  </si>
  <si>
    <r>
      <t>For citation by publication, see Special Instruction 16</t>
    </r>
    <r>
      <rPr>
        <sz val="11"/>
        <color theme="1"/>
        <rFont val="Calibri"/>
        <family val="2"/>
      </rPr>
      <t>—Citation and Notice.</t>
    </r>
    <r>
      <rPr>
        <sz val="11"/>
        <color theme="1"/>
        <rFont val="Calibri"/>
        <family val="2"/>
        <scheme val="minor"/>
      </rPr>
      <t xml:space="preserve">
If publishing in newspaper and if clerk of court does not send the citation directly to the newspaper, do the following:</t>
    </r>
  </si>
  <si>
    <t>Calculate the return date for the citation by posting and enter as Item 20 of SDL (see Special Instruction 16—Citation and Notice).</t>
  </si>
  <si>
    <t>If applicant is to sign, prepare Affidavit of Service of Citation (Form 104). If mailing, prepare and send with Letter 48.</t>
  </si>
  <si>
    <t>Coordinate schedules with client(s), other witnesses, and attorney ad litem. Arrange for date and time for hearing on Application to Declare Heirship (Form 77); determine method of appearance for the hearing; and if remote, prepare Notice of Court Proceeding (Form 150), Motion for Remote Proceeding (Form 151), and Certificate of Service (Form 152). Provide notice to all affected parties, and complete Items 24 and 25 of SDL and Items 6.24 and 6.24A of MIL.</t>
  </si>
  <si>
    <r>
      <t xml:space="preserve">Determine the identity of </t>
    </r>
    <r>
      <rPr>
        <b/>
        <sz val="11"/>
        <color indexed="8"/>
        <rFont val="Calibri"/>
        <family val="2"/>
      </rPr>
      <t>two</t>
    </r>
    <r>
      <rPr>
        <sz val="11"/>
        <color theme="1"/>
        <rFont val="Calibri"/>
        <family val="2"/>
        <scheme val="minor"/>
      </rPr>
      <t xml:space="preserve"> disinterested and credible witnesses who will testify as to D's death and other personal history and also determine if each witness will be available to testify before the court.</t>
    </r>
  </si>
  <si>
    <t>Prepare and send Letter 13 to each witness, together with a copy of Statement of Facts (Form 80) for that witness, to advise of the date and time of the hearing, the need for the witness to appear before the court, and the method of appearance.</t>
  </si>
  <si>
    <t>For each witness who will not be available to testify before the court, determine an alternate method of proving these facts and take appropriate action (forms not provided in this System).</t>
  </si>
  <si>
    <t>If hearing must be rescheduled, enter rescheduled date and time as Items 6.24 and 6.24A of MIL and Item 26 of SDL; revise Item 25 of SDL; and notify client, attorney ad litem, and all witnesses of new date. If method of appearance is changed, notify client, attorney ad litem, and all witnesses and provide revised information.</t>
  </si>
  <si>
    <t>One business day before the hearing, call to remind client, attorney ad litem, and all witnesses of date and time of hearing and the place of hearing or electronic access information.</t>
  </si>
  <si>
    <r>
      <t xml:space="preserve">If required, arrange for date and time for </t>
    </r>
    <r>
      <rPr>
        <b/>
        <sz val="11"/>
        <color theme="1"/>
        <rFont val="Calibri"/>
        <family val="2"/>
        <scheme val="minor"/>
      </rPr>
      <t>hearing</t>
    </r>
    <r>
      <rPr>
        <sz val="11"/>
        <color theme="1"/>
        <rFont val="Calibri"/>
        <family val="2"/>
        <scheme val="minor"/>
      </rPr>
      <t xml:space="preserve"> on Small Estate Affidavit and Order (Form 82); determine method of appearance for the hearing; and if remote, prepare Notice of Court Proceeding (Form 150), Motion for Remote Proceeding (Form 151), and Certificate of Service (Form 152).</t>
    </r>
  </si>
  <si>
    <t>File Application for Probate of Will and Issuance of Letters Testamentary (Form 28) with clerk of court. If Waiver and Renunciation of Right to Letters Testamentary (Form 96) was prepared and has been signed, file original with clerk of court. If original will cannot be located, see Special Instruction 85—Wills Not Produced.</t>
  </si>
  <si>
    <t>Arrange for date and time of hearing on the Application for Probate of Will and Issuance of Letters Testamentary (Form 28) and enter as Item 24 of SDL. Complete Item 25 of SDL and Items 6.24 and 6.24A of MIL. Determine method of appearance for the hearing, and if remote, prepare Notice of Court Proceeding (Form 150), Motion for Remote Proceeding (Form 151), and Certificate of Service (Form 152). If proof of proper execution must be made by alternate methods (see Item 54 of this Checkplan), it will be necessary to wait until all required proof has been assembled before the hearing can be scheduled.</t>
  </si>
  <si>
    <r>
      <t xml:space="preserve">If witness for Proof of Death and Other Facts (Form 29) is </t>
    </r>
    <r>
      <rPr>
        <i/>
        <sz val="11"/>
        <color indexed="8"/>
        <rFont val="Calibri"/>
        <family val="2"/>
      </rPr>
      <t>not</t>
    </r>
    <r>
      <rPr>
        <sz val="11"/>
        <color theme="1"/>
        <rFont val="Calibri"/>
        <family val="2"/>
        <scheme val="minor"/>
      </rPr>
      <t xml:space="preserve"> the named executor, prepare and send Letter 13 to witness, together with a copy of the Proof of Death and Other Facts (Form 29), to advise of the date and time of the hearing, the need for the witness to appear before the court, and the method of appearance.</t>
    </r>
  </si>
  <si>
    <r>
      <t xml:space="preserve">If D's </t>
    </r>
    <r>
      <rPr>
        <b/>
        <sz val="11"/>
        <color indexed="8"/>
        <rFont val="Calibri"/>
        <family val="2"/>
      </rPr>
      <t>will is attested</t>
    </r>
    <r>
      <rPr>
        <sz val="11"/>
        <color theme="1"/>
        <rFont val="Calibri"/>
        <family val="2"/>
        <scheme val="minor"/>
      </rPr>
      <t>, refer to Item 2.10 of MIL to determine whether an attesting witness will testify as to the proper execution of the will. If so, determine that witness's identity and whether that witness will be available to testify before the court. If no attesting witness will prove the will, skip to (3) in this Item 29m.</t>
    </r>
  </si>
  <si>
    <t>Prepare and send Letter 14 to witness, together with a copy of the Proof by Subscribing Witness (Form 8) and a copy of D's will, to advise of the date and time of the hearing, the need for the witness to appear before the court, and the method of appearance.</t>
  </si>
  <si>
    <t>Prepare and send Letter 19 to each named executor, together with a copy of the Application for Probate of Will and Issuance of Letters Testamentary (Form 28), to advise of the date and time of hearing and the method of appearance before the court.</t>
  </si>
  <si>
    <t>If hearing must be rescheduled, enter rescheduled date and time as Items 6.24 and 6.24A of MIL and Item 26 of SDL, revise Item 25 of SDL, and notify all executors and other witnesses of new date. If method of appearance is changed, notify all executors and other witnesses and provide revised information.</t>
  </si>
  <si>
    <t>One business day before the hearing, call to remind all executors and all witnesses of the date and time of hearing and the place of hearing or electronic access information.</t>
  </si>
  <si>
    <t>Have executors who attend hearing by physical presence in the courtroom sign their Oaths (Form 18 or Form 19) before appropriate court official and file with clerk of court. If these are the only executors, complete Item 6.38 of MIL. Confirm that this spreadsheet automatically completes SDL Item 36 from MIL Item 6.38.</t>
  </si>
  <si>
    <r>
      <rPr>
        <b/>
        <sz val="11"/>
        <color indexed="8"/>
        <rFont val="Calibri"/>
        <family val="2"/>
      </rPr>
      <t>Follow-up</t>
    </r>
    <r>
      <rPr>
        <sz val="11"/>
        <color theme="1"/>
        <rFont val="Calibri"/>
        <family val="2"/>
        <scheme val="minor"/>
      </rPr>
      <t>. Refer to Item 2.58 of MIL. For each Oath (Form 18 or Form 19) that was not signed before a court official, prepare and send Letter 20 to each executor who did not sign the Oath (Form 18 or Form 19) before the court, together with the original and one copy of Oath (Form 18 or Form 19).</t>
    </r>
  </si>
  <si>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31i above, you may wish to adapt Motion for Order to Deliver Personal Property of Estate (Form 148) to obtain these papers of the estate pursuant to Estates Code, Section 351.102, as outlined in Item 31j below.</t>
    </r>
  </si>
  <si>
    <t>File Application for Probate of Will and Issuance of Letters of Administration with Will Annexed (Form 69) with clerk of court. If Waiver and Renunciation of Right to Letters of Administration with Will Annexed (Form 70) was prepared and has been signed, file original with clerk of court. If original will cannot be located, see Special Instruction 85—Wills Not Produced.</t>
  </si>
  <si>
    <t>Arrange for date and time of hearing on the Application for Probate of Will and Issuance of Letters of Administration with Will Annexed (Form 69) and enter as Item 24 of SDL. Complete Item 25 of SDL and Items 6.24 and 6.24A of MIL. Determine method of appearance for the hearing, and if remote, prepare Notice of Court Proceeding (Form 150), Motion for Remote Proceeding (Form 151), and Certificate of Service (Form 152). If proof of proper execution must be made by alternate methods (see Item 54 of this Checkplan), it will be necessary to wait until all required proof has been assembled before the hearing can be scheduled.</t>
  </si>
  <si>
    <r>
      <t xml:space="preserve">If witness for Proof of Death and Other Facts (Form 71) is </t>
    </r>
    <r>
      <rPr>
        <i/>
        <sz val="11"/>
        <color indexed="8"/>
        <rFont val="Calibri"/>
        <family val="2"/>
      </rPr>
      <t>not</t>
    </r>
    <r>
      <rPr>
        <sz val="11"/>
        <color theme="1"/>
        <rFont val="Calibri"/>
        <family val="2"/>
        <scheme val="minor"/>
      </rPr>
      <t xml:space="preserve"> the proposed administrator, prepare and send Letter 13 to witness, together with a copy of the Proof of Death and Other Facts (Form 71), to advise of the date and time of the hearing, the need for the witness to appear before the court, and the method of appearance.</t>
    </r>
  </si>
  <si>
    <r>
      <t xml:space="preserve">If D's </t>
    </r>
    <r>
      <rPr>
        <b/>
        <sz val="11"/>
        <color indexed="8"/>
        <rFont val="Calibri"/>
        <family val="2"/>
      </rPr>
      <t>will is attested</t>
    </r>
    <r>
      <rPr>
        <sz val="11"/>
        <color theme="1"/>
        <rFont val="Calibri"/>
        <family val="2"/>
        <scheme val="minor"/>
      </rPr>
      <t>, refer to Item 2.10 of MIL to determine whether an attesting witness will testify as to the proper execution of the will. If so, determine that witness's identity and whether that witness will be available to testify before the court. If no attesting witness will prove the will, skip to (3) in this Item 32m.</t>
    </r>
  </si>
  <si>
    <t>Prepare and send Letter 19 to proposed administrator, together with a copy of the Application for Probate of Will and Issuance of Letters of Administration with Will Annexed (Form 69), to advise of the date and time of hearing and the method of appearance before the court.</t>
  </si>
  <si>
    <t>Review Item 2.58 of MIL, determine whether proposed administrator will sign oath before the court or before a notary, prepare Oath (Form 18), and place in file folder entitled "Court Proceedings."</t>
  </si>
  <si>
    <t>If hearing must be rescheduled, enter rescheduled date and time as Items 6.24 and 6.24A of MIL and Item 26 of SDL, revise Item 25 of SDL, and notify proposed administrator and all other witnesses of new date. If method of appearance is changed, notify proposed administrator and all other witnesses and provide revised information.</t>
  </si>
  <si>
    <t>One business day before the hearing, call to remind proposed administrator and all witnesses of the time and date of hearing and the place of hearing or electronic access information.</t>
  </si>
  <si>
    <t>Have administrator who attends hearing by physical presence in the courtroom sign the Oath (Form 18) before appropriate court official and file with clerk of court. Complete Item 6.38 of MIL. Confirm that this spreadsheet automatically completes SDL Item 36 from MIL Item 6.38. If bond was not required, confirm that this spreadsheet automatically completes MIL Item 6.39 and SDL Item 39 from MIL Items 6.36 through 6.38.</t>
  </si>
  <si>
    <t>Arrange for signature by administrator. If mailing, prepare and send Letter 24 to administrator, together with two copies of each Letter 102.</t>
  </si>
  <si>
    <t>If administrator is to sign, prepare Affidavit of Notice of Probate (Form 101) and attach all waivers (Form 100). If mailing, prepare and send with Letter 48.</t>
  </si>
  <si>
    <t>Prepare and send Letter 22 to thank each witness, other than administrator, who appeared before the court.</t>
  </si>
  <si>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34i above, you may wish to adapt Motion for Order to Deliver Personal Property of Estate (Form 148) to obtain these papers of the estate pursuant to Estates Code, Section 351.102, as outlined in Item 34j below.</t>
    </r>
  </si>
  <si>
    <t>[Checkplan Items 47 and 48 are reserved for expansion.]</t>
  </si>
  <si>
    <t>Beneficial Owners</t>
  </si>
  <si>
    <t>[Checkplan Items 108–197 are reserved for expansion.]</t>
  </si>
  <si>
    <t>198–199</t>
  </si>
  <si>
    <t>Court Authorization to Engage or Employ</t>
  </si>
  <si>
    <t>211–213</t>
  </si>
  <si>
    <t>Arrange for date and time of hearing on the Application for Letters of Administration (Form 73) and enter as Item 24 of SDL. Complete Item 25 of SDL and Items 6.24 and 6.24A of MIL. Determine method of appearance for the hearing, and if remote, prepare Notice of Court Proceeding (Form 150), Motion for Remote Proceeding (Form 151), and Certificate of Service (Form 152).</t>
  </si>
  <si>
    <r>
      <t xml:space="preserve">If witness for Proof of Death and Other Facts (Form 75) is </t>
    </r>
    <r>
      <rPr>
        <i/>
        <sz val="11"/>
        <color indexed="8"/>
        <rFont val="Calibri"/>
        <family val="2"/>
      </rPr>
      <t>not</t>
    </r>
    <r>
      <rPr>
        <sz val="11"/>
        <color theme="1"/>
        <rFont val="Calibri"/>
        <family val="2"/>
        <scheme val="minor"/>
      </rPr>
      <t xml:space="preserve"> the proposed administrator, prepare and send Letter 13 to witness, together with a copy of the Proof of Death and Other Facts (Form 75), to advise of the date and time of the hearing, the need for the witness to appear before the court, and the method of appearance.</t>
    </r>
  </si>
  <si>
    <t>Prepare and send Letter 19 to proposed administrator, together with a copy of the Application for Letters of Administration (Form 73), to advise of the date and time of hearing and the method of appearance before the court.</t>
  </si>
  <si>
    <t>Review Item 2.58 of MIL, determine whether proposed administrator will sign oath before the court or before a notary, prepare Oath (Form 86), and place in file folder entitled "Court Proceedings."</t>
  </si>
  <si>
    <t>If hearing must be rescheduled, enter rescheduled date and time as Items 6.24 and 6.24A of MIL and Item 26 of SDL, revise Item 25 of SDL, and notify proposed administrator and other witnesses of new date. If method of appearance is changed, notify proposed administrator and other witnesses and provide revised information.</t>
  </si>
  <si>
    <t>Have administrator who attends hearing by physical presence in the courtroom sign the Oath (Form 86) before appropriate court official and file with clerk of court. Complete Item 6.38 of MIL. Confirm that this spreadsheet automatically completes SDL Item 36 from MIL Item 6.38.</t>
  </si>
  <si>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37g above, you may wish to adapt Motion for Order to Deliver Personal Property of Estate (Form 148) to obtain these papers of the estate pursuant to Estates Code, Section 351.102, as outlined in Item 37h below.</t>
    </r>
  </si>
  <si>
    <t>File Application for Probate of Will, Independent Administration by Agreement [with Will Annexed], and Issuance of Letters [Testamentary/of Independent Administration] (Form 110) with clerk of court. If Affidavit of [Inability/Unwillingness] to Serve as Executor (Form 143) or Waiver and Renunciation of Right to Letters of Administration (Form 74) was prepared and has been signed, file original with clerk of court. If original will cannot be located, see Special Instruction 85—Wills Not Produced.</t>
  </si>
  <si>
    <t>Arrange for date and time of hearing on Application for Probate of Will, Independent Administration by Agreement [with Will Annexed], and Issuance of Letters [Testamentary/of Independent Administration] (Form 110) and enter as Item 24 of SDL. Complete Item 25 of SDL and Items 6.24 and 6.24A of MIL. Determine method of appearance for the hearing, and if remote, prepare Notice of Court Proceeding (Form 150), Motion for Remote Proceeding (Form 151), and Certificate of Service (Form 152). If proof of proper execution must be made by alternate methods (see Item 54 of this Checkplan), it will be necessary to wait until all required proof has been assembled before the hearing can be scheduled.</t>
  </si>
  <si>
    <r>
      <t xml:space="preserve">If witness for Proof of Death and Other Facts (Form 112) is </t>
    </r>
    <r>
      <rPr>
        <i/>
        <sz val="11"/>
        <color indexed="8"/>
        <rFont val="Calibri"/>
        <family val="2"/>
      </rPr>
      <t>not</t>
    </r>
    <r>
      <rPr>
        <sz val="11"/>
        <color theme="1"/>
        <rFont val="Calibri"/>
        <family val="2"/>
        <scheme val="minor"/>
      </rPr>
      <t xml:space="preserve"> the proposed executor or administrator, prepare and send Letter 13 to witness, together with a copy of the Proof of Death and Other Facts (Form 112), to advise of the date and time of the hearing, the need for the witness to appear before the court, and the method of appearance.</t>
    </r>
  </si>
  <si>
    <r>
      <t xml:space="preserve">If D's </t>
    </r>
    <r>
      <rPr>
        <b/>
        <sz val="11"/>
        <color indexed="8"/>
        <rFont val="Calibri"/>
        <family val="2"/>
      </rPr>
      <t>will is attested</t>
    </r>
    <r>
      <rPr>
        <sz val="11"/>
        <color theme="1"/>
        <rFont val="Calibri"/>
        <family val="2"/>
        <scheme val="minor"/>
      </rPr>
      <t>, refer to Item 2.10 of MIL to determine whether an attesting witness will testify as to the proper execution of the will. If so, determine that witness's identity and whether that witness will be available to testify before the court. If no attesting witness will prove the will, skip to (3) in this Item 38o.</t>
    </r>
  </si>
  <si>
    <r>
      <t xml:space="preserve">If D's </t>
    </r>
    <r>
      <rPr>
        <b/>
        <sz val="11"/>
        <color indexed="8"/>
        <rFont val="Calibri"/>
        <family val="2"/>
      </rPr>
      <t>will is holographic</t>
    </r>
    <r>
      <rPr>
        <sz val="11"/>
        <color theme="1"/>
        <rFont val="Calibri"/>
        <family val="2"/>
        <scheme val="minor"/>
      </rPr>
      <t xml:space="preserve"> and is neither attested nor self-proved, refer to Item 2.05 of MIL to determine the identity of the</t>
    </r>
    <r>
      <rPr>
        <b/>
        <sz val="11"/>
        <color indexed="8"/>
        <rFont val="Calibri"/>
        <family val="2"/>
      </rPr>
      <t xml:space="preserve"> two</t>
    </r>
    <r>
      <rPr>
        <sz val="11"/>
        <color theme="1"/>
        <rFont val="Calibri"/>
        <family val="2"/>
        <scheme val="minor"/>
      </rPr>
      <t xml:space="preserve"> witnesses who will testify as to D's handwriting and also determine if each witness will be available to testify before the court.</t>
    </r>
  </si>
  <si>
    <t>Prepare and send Letter 19 to each proposed executor or administrator, together with a copy of the Application for Probate of Will, Independent Administration by Agreement [with Will Annexed], and Issuance of Letters [Testamentary/of Independent Administration] (Form 110), to advise of the date and time of hearing and the method of appearance before the court.</t>
  </si>
  <si>
    <t>Review Item 2.58 of MIL, determine whether proposed executor or administrator will sign oath before the court or before a notary, prepare Oath (Form 18 for each individual executor or administrator and Form 19 for each corporate executor or administrator), and place in file folder entitled "Court Proceedings."</t>
  </si>
  <si>
    <t>If hearing must be rescheduled, enter rescheduled date and time as Items 6.24 and 6.24A of MIL and Item 26 of SDL, revise Item 25 of SDL, and notify all proposed executors or administrators and other witnesses of new date. If method of appearance is changed, notify all proposed executors and other witnesses and provide revised information.</t>
  </si>
  <si>
    <t>One business day before the hearing, call to remind all proposed executors or administrators and all witnesses of the time and date of hearing and the place of hearing or electronic access information.</t>
  </si>
  <si>
    <t>Original copies of Oath (Form 18 or Form 19) for each executor or administrator who will sign oath before the court.</t>
  </si>
  <si>
    <t>Have executors or administrators who attend hearing by physical presence in the courtroom sign their Oath (Form 18 or Form 19) before appropriate court official and file with clerk of court. If these are the only executors or administrators, complete Items 6.38 and 6.39 of MIL and Items 36 and 39 of SDL.</t>
  </si>
  <si>
    <r>
      <rPr>
        <b/>
        <sz val="11"/>
        <color indexed="8"/>
        <rFont val="Calibri"/>
        <family val="2"/>
      </rPr>
      <t>Follow-up</t>
    </r>
    <r>
      <rPr>
        <sz val="11"/>
        <color theme="1"/>
        <rFont val="Calibri"/>
        <family val="2"/>
        <scheme val="minor"/>
      </rPr>
      <t>. Refer to Item 2.58 of MIL. For each Oath (Form 18 or Form 19) that was not signed before a court official, prepare and send Letter 20 to each executor or administrator who did not sign the oath before the court, together with the original and one copy of Oath (Form 18 or Form 19).</t>
    </r>
  </si>
  <si>
    <t>Arrange for signature by executor or administrator. If mailing, prepare and send Letter 24 to executor or administrator, together with two copies of each Letter 102.</t>
  </si>
  <si>
    <t>If executor or administrator is to sign, prepare Affidavit of Notice of Probate (Form 101) and attach all waivers (Form 100). If mailing, prepare and send with Letter 48.</t>
  </si>
  <si>
    <t>Prepare and send Letter 22 to thank each witness, other than executor(s) or administrator(s), who appeared before the court.</t>
  </si>
  <si>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40i above, you may wish to adapt Motion for Order to Deliver Personal Property of Estate (Form 148) to obtain these papers of the estate pursuant to Estates Code, Section 351.102, as outlined in Item 40j below.</t>
    </r>
  </si>
  <si>
    <t>Arrange for date and time of hearing on the Application for Independent Administration of Intestate Estate and Letters of Independent Administration (Form 108) and enter as Item 24 of SDL. Complete Item 25 of SDL and Items 6.24 and 6.24A of MIL. Determine method of appearance for the hearing, and if remote, prepare Notice of Court Proceeding (Form 150), Motion for Remote Proceeding (Form 151), and Certificate of Service (Form 152).</t>
  </si>
  <si>
    <t>Prepare and send Letter 19 to proposed administrator, together with a copy of the Application for Independent Administration of Intestate Estate by Agreement and Letters of Independent Administration (Form 108), to advise of the date and time of hearing and the method of appearance before the court.</t>
  </si>
  <si>
    <t>Have administrator who attends hearing by physical presence in the courtroom sign the Oath (Form 86) before appropriate court official and file with clerk of court. Complete Item 6.38 of MIL. Confirm that this spreadsheet automatically completes MIL Item 6.39 and SDL Items 36 and 39 from MIL Items 6.36 through 6.38.</t>
  </si>
  <si>
    <t xml:space="preserve">Prepare and send Letter 22 to thank each witness, other than administrator, who appeared before the court. </t>
  </si>
  <si>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43g above, you may wish to adapt Motion for Order to Deliver Personal Property of Estate (Form 148) to obtain these papers of the estate pursuant to Estates Code, Section 351.102, as outlined in Item 43h below.</t>
    </r>
  </si>
  <si>
    <r>
      <t xml:space="preserve">If </t>
    </r>
    <r>
      <rPr>
        <b/>
        <sz val="11"/>
        <color theme="1"/>
        <rFont val="Calibri"/>
        <family val="2"/>
        <scheme val="minor"/>
      </rPr>
      <t>no hearing</t>
    </r>
    <r>
      <rPr>
        <sz val="11"/>
        <color theme="1"/>
        <rFont val="Calibri"/>
        <family val="2"/>
        <scheme val="minor"/>
      </rPr>
      <t xml:space="preserve"> is required, skip to Item 44j of this Checkplan. If </t>
    </r>
    <r>
      <rPr>
        <b/>
        <sz val="11"/>
        <color theme="1"/>
        <rFont val="Calibri"/>
        <family val="2"/>
        <scheme val="minor"/>
      </rPr>
      <t>hearing is required</t>
    </r>
    <r>
      <rPr>
        <sz val="11"/>
        <color theme="1"/>
        <rFont val="Calibri"/>
        <family val="2"/>
        <scheme val="minor"/>
      </rPr>
      <t>, arrange for date and time of hearing on application for probate and enter as Item 24 of SDL. Complete Item 25 of SDL and Items 6.24 and 6.24A of MIL. Determine method of appearance for the hearing, and if remote, prepare Notice of Court Proceeding (Form 150), Motion for Remote Proceeding (Form 151), and Certificate of Service (Form 152).</t>
    </r>
  </si>
  <si>
    <r>
      <t xml:space="preserve">If witness for proof of death and other facts is </t>
    </r>
    <r>
      <rPr>
        <i/>
        <sz val="11"/>
        <color theme="1"/>
        <rFont val="Calibri"/>
        <family val="2"/>
        <scheme val="minor"/>
      </rPr>
      <t>not</t>
    </r>
    <r>
      <rPr>
        <sz val="11"/>
        <color theme="1"/>
        <rFont val="Calibri"/>
        <family val="2"/>
        <scheme val="minor"/>
      </rPr>
      <t xml:space="preserve"> the proposed executor, prepare and send Letter 13 to witness, together with a copy of the Proof of Death and Other Facts (Form 120), to advise of the date and time of the hearing, the need for the witness to appear before the court, and the method of appearance.</t>
    </r>
  </si>
  <si>
    <t>Prepare and send Letter 19 to each proposed executor, together with a copy of the Application for Ancillary Probate of Foreign Will and Issuance of Ancillary Letters Testamentary (Form 118) to advise of the date and time of hearing and the method of appearance before the court.</t>
  </si>
  <si>
    <t>Have executors who attend hearing by physical presence in the courtroom sign their Oath (Form 18 or Form 19) before appropriate court official and file with clerk of court. If these are the only executors or administrators, complete Item 6.38 of MIL. Confirm that this spreadsheet automatically completes MIL Item 6.39 and SDL Items 36 and 39 from MIL Items 6.36 through 6.38.</t>
  </si>
  <si>
    <t>Prepare and send Letter 20 to each executor who did not sign the Oath (Form 18 or Form 19) before the court, together with the original and one copy of Oath (Form 18 or Form 19).</t>
  </si>
  <si>
    <t>If applicable, prepare and send Letter 22 to thank each witness other than executor(s) who appeared before the court.</t>
  </si>
  <si>
    <r>
      <t>Instead of using the show-cause proceeding under Estates Code, Section 252.202, that is contemplated by Application for Order to Show Cause Why [</t>
    </r>
    <r>
      <rPr>
        <b/>
        <sz val="11"/>
        <color theme="1"/>
        <rFont val="Calibri"/>
        <family val="2"/>
        <scheme val="minor"/>
      </rPr>
      <t>name</t>
    </r>
    <r>
      <rPr>
        <sz val="11"/>
        <color theme="1"/>
        <rFont val="Calibri"/>
        <family val="2"/>
        <scheme val="minor"/>
      </rPr>
      <t>] Should Not Deliver Papers (Form 147) and outlined in Item 44j(8) above, you may wish to adapt Motion for Order to Deliver Personal Property of Estate (Form 148) to obtain these papers of the estate pursuant to Estates Code, Section 351.102, as outlined in Item 44j(9) below.</t>
    </r>
  </si>
  <si>
    <t xml:space="preserve">Schedule the date and time for hearing, enter as Items 6.24 and 6.24A of MIL. Confirm that this spreadsheet automatically completes SDL Item 24 from MIL Item 6.24. Complete Item 25 of SDL. </t>
  </si>
  <si>
    <t>Determine if D remitted or should have remitted taxes administered by the Comptroller of Public Accounts (e.g., sales taxes). If so, do the following:</t>
  </si>
  <si>
    <t>Prepare Letter 82 and arrange for signature by executor or administrator. If mailing, prepare and send Letter 24 to executor or administrator, together with two copies of each Letter 82.</t>
  </si>
  <si>
    <t>Send signed Letter 82, together with copy of the Notice to Creditors and Publisher's Affidavit (Form 20), to Comptroller of Public Accounts by registered or certified mail, return receipt requested, or other qualified delivery method (see Special Instruction 16—Citation and Notice).</t>
  </si>
  <si>
    <t>Attach mailing receipt or proof of deposit to the copy of Letter 82.</t>
  </si>
  <si>
    <t>When received, attach return receipt or proof of delivery receipt to file copy of Letter 82.</t>
  </si>
  <si>
    <t>Prepare Certificate of Delivery of Notice (Form 153) and file it, together with copy of Letter 82, a copy of the Notice to Creditors and Publisher's Affidavit (Form 20), and the return receipt or proof of delivery receipt, with clerk of court.</t>
  </si>
  <si>
    <t>Send signed Letter 99 to each creditor by certified or registered mail, return receipt requested, or, in proceedings commenced on or after September 1, 2023, by any qualified delivery method (see Special Instruction 16—Citation and Notice). Attach each mailing receipt to appropriate file copy of Letter 99.</t>
  </si>
  <si>
    <t>Enter date of mailing or delivery by a qualified delivery method as Item 76a of SDL and on Worksheet 13.</t>
  </si>
  <si>
    <t>When received, attach return receipt or proof of delivery receipt to file copy of Letter 99, enter date received as Item 76b of SDL, calculate and complete Item 76c of SDL, and enter dates on Worksheet 13.</t>
  </si>
  <si>
    <t>Send signed letters by certified or registered mail, return receipt requested, or other qualified delivery method (see Special Instruction 16—Citation and Notice). Attach mailing receipt or proof of deposit to file copy of Letter 33, complete Item 44 of SDL, and enter date of mailing or deposit on Worksheet 13.</t>
  </si>
  <si>
    <t>When received, make photocopy of return receipt or proof of delivery; attach photocopy to extra copy of that Letter 33; complete Items 45, 47, and 49 of SDL; and enter date of receipt or proof of delivery on Worksheet 13.</t>
  </si>
  <si>
    <t>Attach return receipt or proof of delivery receipt to file copy of Letter 33.</t>
  </si>
  <si>
    <t>Prepare Proof of Service of Notice on Secured Claimants (Form 21) and attach copies of return receipts or proof of delivery receipts from Letter 33 to the original.</t>
  </si>
  <si>
    <t>Prepare Certificate of Delivery of Notice (Form 153) and file it, together with copies of Letter 102 and the return receipts or proof of delivery receipts, with clerk of court.</t>
  </si>
  <si>
    <t>Regarding credit report for D, complete Letter 132 and send to executor or administrator. If executor or administrator will request credit report, also complete and send Letter 133 to executor or administrator. If attorney is requesting credit report, complete and send Letter 137 to credit bureaus. Surviving spouse should request his or her own credit report for comparison.</t>
  </si>
  <si>
    <r>
      <t>If not already done, consider giving permissive notice to unsecured creditors. If doing so, follow Item 55b(1)</t>
    </r>
    <r>
      <rPr>
        <sz val="11"/>
        <color indexed="8"/>
        <rFont val="Calibri"/>
        <family val="2"/>
      </rPr>
      <t>–</t>
    </r>
    <r>
      <rPr>
        <sz val="11"/>
        <color theme="1"/>
        <rFont val="Calibri"/>
        <family val="2"/>
        <scheme val="minor"/>
      </rPr>
      <t>(5) of this Checkplan before returning to this Item 67e.</t>
    </r>
  </si>
  <si>
    <t>If this is an independent administration, a creditor with a lien on real estate also must have recorded in the deed records of the county in which the real property is located notice of the creditor's election to have the claim regarded as a matured secured claim.</t>
  </si>
  <si>
    <t>See Special Instruction 98—Corporate Transparency Act and determine whether a report should be made to Financial Crimes Enforcement Network.</t>
  </si>
  <si>
    <t>Obtain a date and time for hearing and enter in office reminder system. Determine method of appearance for the hearing, and if remote, prepare Notice of Court Proceeding (Form 150), Motion for Remote Proceeding (Form 151), and Certificate of Service (Form 152).</t>
  </si>
  <si>
    <t>Obtain date and time for hearing; enter as Item 66d of SDL; determine method of appearance for the hearing; and if remote, prepare Notice of Court Proceeding (Form 150), Motion for Remote Proceeding (Form 151), and Certificate of Service (Form 152). Notify executor or administrator of date and time of hearing and the method of appearance before the court.</t>
  </si>
  <si>
    <t>Prepare Report of [Successful Bid or Contract for] Sale of Personal Property (Form 49) and arrange for signature and verification by executor or administrator.</t>
  </si>
  <si>
    <t>File Report of [Successful Bid or Contract for] Sale of Personal Property (Form 49) with clerk of court.</t>
  </si>
  <si>
    <t>Determine date of filing Report of [Successful Bid or Contract for] Sale of Personal Property (Form 49), enter as Item 6.98 of MIL. Confirm that this spreadsheet automatically completes SDL Items 64d through 64f from MIL Item 6.98.</t>
  </si>
  <si>
    <t>Deliver or mail copies of Application for Sale of Personal Property under Section 356.101 of the Estates Code (Form 47), Verified Exhibit Showing Condition of the Estate (Form 40), Order of Sale of Personal Property under Section 356.101 of the Estates Code (Form 48), Report of [Successful Bid or Contract for] Sale of Personal Property (Form 49), and Order [Confirming/Approving] Sale of Personal Property (Form 50) to attorney representing purchaser.</t>
  </si>
  <si>
    <t>Prepare Report of [Successful Bid or Contract for] Sale of Personal Property (Form 49) and arrange for signature and verification by executor or administrator. If mailing, prepare and send Letter 48 to executor or administrator, together with original and one copy of Report of [Successful Bid or Contract for] Sale of Personal Property (Form 49).</t>
  </si>
  <si>
    <r>
      <t xml:space="preserve">If this is IA, TBA, IBA, or AP (independent) </t>
    </r>
    <r>
      <rPr>
        <i/>
        <sz val="11"/>
        <color indexed="8"/>
        <rFont val="Calibri"/>
        <family val="2"/>
      </rPr>
      <t>and</t>
    </r>
    <r>
      <rPr>
        <sz val="11"/>
        <color theme="1"/>
        <rFont val="Calibri"/>
        <family val="2"/>
        <scheme val="minor"/>
      </rPr>
      <t xml:space="preserve"> there are no unpaid debts except for secured debts, taxes, and administrative expenses </t>
    </r>
    <r>
      <rPr>
        <i/>
        <sz val="11"/>
        <color indexed="8"/>
        <rFont val="Calibri"/>
        <family val="2"/>
      </rPr>
      <t>and</t>
    </r>
    <r>
      <rPr>
        <sz val="11"/>
        <color theme="1"/>
        <rFont val="Calibri"/>
        <family val="2"/>
        <scheme val="minor"/>
      </rPr>
      <t xml:space="preserve"> you do not want the inventory to become a public record, do the following:</t>
    </r>
  </si>
  <si>
    <t>If total value of all of D's assets including insurance on D's life and D's retirement benefits is less than the applicable exclusion amount (Item 26.21 of MIL) and D had no history of making taxable gifts, a federal estate tax return is probably unnecessary. Regardless, the surviving spouse may file an estate tax return, even if the estate is nontaxable, to elect portability of the Deceased Spousal Unused Exclusion (DSUE) amount. See Special Instruction 80—Federal Estate Tax.</t>
  </si>
  <si>
    <t>If IRS Form 706, United States Estate (and Generation-Skipping Transfer) Tax Return is neither required nor desired, skip to Item 198 of this Checkplan.</t>
  </si>
  <si>
    <t>Obtain a date and time for hearing and enter as Item 78c of SDL (Item 79c of SDL for second annual account or Item 80c of SDL for third annual account). Determine method of appearance for the hearing, and if remote, prepare Notice of Court Proceeding (Form 150), Motion for Remote Proceeding (Form 151), and Certificate of Service (Form 152).</t>
  </si>
  <si>
    <r>
      <t>For citation by publication, see Special Instruction 16</t>
    </r>
    <r>
      <rPr>
        <sz val="11"/>
        <rFont val="Calibri"/>
        <family val="2"/>
      </rPr>
      <t>—Citation and Notice.
If publishing in newspaper and if the clerk does not send the citation directly to the newspaper, do the following:</t>
    </r>
  </si>
  <si>
    <t>Calculate return date for the citation by posting and enter as Item 81b of SDL (see Special Instruction 16—Citation and Notice).</t>
  </si>
  <si>
    <t>Coordinate schedules with client(s), other witnesses, and attorney ad litem. Arrange for date and time for hearing on Application to Declare Heirship (Form 77); determine method of appearance for the hearing, and if remote, prepare Notice of Court Proceeding (Form 150), Motion for Remote Proceeding (Form 151), and Certificate of Service (Form 152). Provide notice to all affected parties, and complete Items 81f and 81g of SDL and Item 6.124A of MIL.</t>
  </si>
  <si>
    <t>Prepare and send Letter 13 to each witness, together with a copy of Statement of Facts (Form 80) for the witness, to advise of the date and time of the hearing, the need for the witness to appear before the court, and the method of appearance.</t>
  </si>
  <si>
    <t>If hearing must be rescheduled, enter rescheduled date as Item 81h of SDL, revise Item 81g of SDL, and notify administrator, attorney ad litem, and all witnesses of new date. If method of appearance is changed, notify administrator, attorney ad litem, and all witnesses and provide revised information.</t>
  </si>
  <si>
    <t>One business day before the hearing, call to remind administrator, attorney ad litem, and each witness of the time and date of hearing and the place of hearing or electronic access information.</t>
  </si>
  <si>
    <t>Arrange to have citation issued by clerk of court. Calculate the return date for the citation (see Special Instruction 16—Citation Notice) and enter as Item 83b of SDL.</t>
  </si>
  <si>
    <t>Obtain a date and time for hearing, enter date as Item 83c of SDL, and complete Items 6.147 and 6.148 of MIL. Determine method of appearance for the hearing, and if remote, prepare Notice of Court Proceeding (Form 150), Motion for Remote Proceeding (Form 151), and Certificate of Service (Form 152).</t>
  </si>
  <si>
    <t>Prepare and send Letter 93 by certified or registered mail or, in proceedings commenced on or after September 1, 2023, by any qualified delivery method (see Special Instruction 16—Citation and Notice) to each heir and distributee, enclosing a copy of Account for Final Settlement (Form 65).</t>
  </si>
  <si>
    <t>Attach mailing receipt or proof of deposit to file copy of applicable Letter 93.</t>
  </si>
  <si>
    <t>When received, attach return receipt or proof of delivery receipt to file copy of applicable Letter 93.</t>
  </si>
  <si>
    <t>If applicant is to sign, prepare Affidavit of Service of Citation (Form 113). If mailing, prepare and send with Letter 48.</t>
  </si>
  <si>
    <r>
      <t xml:space="preserve">If it is advisable to make a </t>
    </r>
    <r>
      <rPr>
        <b/>
        <sz val="11"/>
        <color theme="1"/>
        <rFont val="Calibri"/>
        <family val="2"/>
        <scheme val="minor"/>
      </rPr>
      <t>partial distribution</t>
    </r>
    <r>
      <rPr>
        <sz val="11"/>
        <color theme="1"/>
        <rFont val="Calibri"/>
        <family val="2"/>
        <scheme val="minor"/>
      </rPr>
      <t xml:space="preserve"> of the estate assets and this is IA, IBA, TBA, or AP (independent), do the following:</t>
    </r>
  </si>
  <si>
    <t>Prepare Receipt and Refunding Agreement (Form 149) for each heir and beneficiary who is to receive the partial distribution.</t>
  </si>
  <si>
    <t>For each heir and beneficiary who is to receive the partial distribution, deliver assets and appropriate evidence of title in exchange for properly signed Receipt and Refunding Agreement (Form 149).</t>
  </si>
  <si>
    <t>If desired, file all original Receipts and Refunding Agreements (Form 149) with clerk of court.</t>
  </si>
  <si>
    <r>
      <t xml:space="preserve">If it is advisable to make a </t>
    </r>
    <r>
      <rPr>
        <b/>
        <sz val="11"/>
        <color theme="1"/>
        <rFont val="Calibri"/>
        <family val="2"/>
        <scheme val="minor"/>
      </rPr>
      <t>partial distribution</t>
    </r>
    <r>
      <rPr>
        <sz val="11"/>
        <color theme="1"/>
        <rFont val="Calibri"/>
        <family val="2"/>
        <scheme val="minor"/>
      </rPr>
      <t xml:space="preserve"> of the estate assets and this is ADE, AWA, RDA, or AP (dependent), do the following:</t>
    </r>
  </si>
  <si>
    <t>Prepare Application to Make Partial Distribution of Estate Assets and Order Granting Application to Make Partial Distribution of Estate Assets (Form 137) for each heir and beneficiary who is to receive the partial distribution.</t>
  </si>
  <si>
    <t>Arrange for signature by executor or administrator. If mailing, prepare and send Letter 24 to executor or administrator, together with original and one copy of Application to Make Partial Distribution of Estate Assets and Order Granting Application to Make Partial Distribution of Estate Assets (Form 137).</t>
  </si>
  <si>
    <t>File Application to Make Partial Distribution of Estate Assets and Order Granting Application to Make Partial Distribution of Estate Assets (Form 137) with clerk of court and have clerk of court issue proper citation to all interested parties.</t>
  </si>
  <si>
    <t>Attend hearing, present proof necessary for court’s approval, and have order signed by judge approving Application to Make Partial Distribution of Estate Assets and Order Granting Application to Make Partial Distribution of Estate Assets (Form 137).</t>
  </si>
  <si>
    <t>If hearing will not be required, determine date judge signed order approving Application to Make Partial Distribution of Estate Assets (Form 137).</t>
  </si>
  <si>
    <t>For each heir and beneficiary who is to receive the partial distribution, deliver assets and appropriate evidence of title in exchange for properly signed receipt.</t>
  </si>
  <si>
    <t>Although Item 213 of this Checkplan does not apply technically to IA, TBA, IBA, MT, SE, PDH, or AP (independent), these are important steps to consider.</t>
  </si>
  <si>
    <t>If desired, file all original Receipts and Releases (Form 30) with clerk of court.</t>
  </si>
  <si>
    <t>Notify executor or administrator of time and date of hearing and method of appearance before the court. If notifying by mail, prepare and send Letter 19 to executor or administrator.</t>
  </si>
  <si>
    <t>214.</t>
  </si>
  <si>
    <t>Obtain a date and time for hearing and enter date as Item 84b of SDL. Determine method of appearance for the hearing, and if remote, prepare Notice of Court Proceeding (Form 150), Motion for Remote Proceeding (Form 151), and Certificate of Service (Form 152).</t>
  </si>
  <si>
    <t>215.</t>
  </si>
  <si>
    <t>Prepare and send Letter 134 (IA, AWA, ADE, RDA, TBA, IBA, AP), Letter 135 (MT, PDH), or Letter 136 (SE)  to client to advise of closing of file. When signed letter is returned, it should be substituted for your file copy.</t>
  </si>
  <si>
    <t>Click here to go to Item 198.</t>
  </si>
  <si>
    <t>After appointment by the court, has the personal representative:</t>
  </si>
  <si>
    <t>died</t>
  </si>
  <si>
    <t>resigned</t>
  </si>
  <si>
    <t>failed to qualify</t>
  </si>
  <si>
    <t>been removed</t>
  </si>
  <si>
    <t>If yes to any of the above, what is the date of death, resignation, failure to qualify, or removal?</t>
  </si>
  <si>
    <t>Has the inventory or affidavit in lieu of inventory been filed?</t>
  </si>
  <si>
    <t>Complete Items 20.36A through 20.36C for each current or former (co)trustee of the trust.</t>
  </si>
  <si>
    <t>20.36A</t>
  </si>
  <si>
    <t>20.36B</t>
  </si>
  <si>
    <t>20.36C</t>
  </si>
  <si>
    <t>Complete Items 20.36D through 20.36F for each potential successor (co)trustee of the trust.</t>
  </si>
  <si>
    <t>20.36D</t>
  </si>
  <si>
    <t>20.36E</t>
  </si>
  <si>
    <t>20.36F</t>
  </si>
  <si>
    <t>20.36G</t>
  </si>
  <si>
    <t>20.36H</t>
  </si>
  <si>
    <t>Complete Items 20.36G and 20.36H for the trust.</t>
  </si>
  <si>
    <t>Trust name</t>
  </si>
  <si>
    <t>Style and date of original trust instrument</t>
  </si>
  <si>
    <t>Style and date of second trust instrument</t>
  </si>
  <si>
    <t>Style and date of third trust instrument</t>
  </si>
  <si>
    <t>Style and date of fourth trust instrument</t>
  </si>
  <si>
    <t>Style and date of fifth trust instrument</t>
  </si>
  <si>
    <t>If decedent or decedent’s surviving spouse has an interest in an irrevocable trust, see Special Instruction 102—Revocable Trusts.</t>
  </si>
  <si>
    <t>Prepare Affidavit of Notice of Appointment of Temporary Administrator (Form 98) for signature by temporary administrator and file with the clerk no later than the seventh
day after the date letters of temporary administration
are issued.</t>
  </si>
  <si>
    <t>Wills are not required to be filed electronically, but doing
so aids the clerk in matching the original will with the e-filed application. Regardless, the original will must be filed (or if not produced, a copy should be) with the clerk of the court within three business days after the application is filed.</t>
  </si>
  <si>
    <r>
      <t xml:space="preserve">Obtain Texas Medicaid Estate Recovery Program (MERP) Authorization and MERP Certification form (FF 17) at </t>
    </r>
    <r>
      <rPr>
        <sz val="11"/>
        <color indexed="8"/>
        <rFont val="Calibri"/>
        <family val="2"/>
      </rPr>
      <t>the following URL. See Special Instruction 100—Needs-Based Benefits.</t>
    </r>
  </si>
  <si>
    <t>Refer to Item 21.34 of MIL. If D received Medicaid benefits, complete the steps in Item 22b of this Checkplan. If MERP claim is not waived by Texas Department of Aging and Disability Services, complete Item 21.36 of MIL. See Special Instruction
100—Needs-Based Benefits.</t>
  </si>
  <si>
    <t>Obtain Texas Medicaid Estate Recovery Program (MERP) Authorization and MERP Certification form (FF 17) at the following URL. See Special Instruction 100—Needs-Based Benefits.</t>
  </si>
  <si>
    <t>Determine dates on which claims are barred by applicable statutes of limitations and enter into office reminder system. See Special Instruction 99—Limitations.</t>
  </si>
  <si>
    <r>
      <t>Item 214 of this Checkplan does not apply to MT, SE, or PDH. Most practitioners do not follow this procedure for IA, TBA, IBA, or AP (independent). Estates Code, Sections 405.004</t>
    </r>
    <r>
      <rPr>
        <sz val="11"/>
        <color indexed="8"/>
        <rFont val="Calibri"/>
        <family val="2"/>
      </rPr>
      <t>–</t>
    </r>
    <r>
      <rPr>
        <sz val="11"/>
        <color theme="1"/>
        <rFont val="Calibri"/>
        <family val="2"/>
        <scheme val="minor"/>
      </rPr>
      <t>.007, provide for closing an independent administration by closing report or notice of closing estate (which also cancels the letters issued to the personal representative). These procedures are not covered by this System.</t>
    </r>
  </si>
  <si>
    <r>
      <rPr>
        <u/>
        <sz val="11"/>
        <color indexed="8"/>
        <rFont val="Calibri"/>
        <family val="2"/>
      </rPr>
      <t>Date three years and nine months after date of D's death</t>
    </r>
    <r>
      <rPr>
        <sz val="11"/>
        <color theme="1"/>
        <rFont val="Calibri"/>
        <family val="2"/>
        <scheme val="minor"/>
      </rPr>
      <t>—This is the date on which the statute of limitations generally runs with respect to an unextended, timely filed United States Estate (and Generation-Skipping Transfer) Tax Return.</t>
    </r>
  </si>
  <si>
    <r>
      <rPr>
        <u/>
        <sz val="11"/>
        <color indexed="8"/>
        <rFont val="Calibri"/>
        <family val="2"/>
      </rPr>
      <t>Date four years and nine months after date of D's death</t>
    </r>
    <r>
      <rPr>
        <sz val="11"/>
        <color theme="1"/>
        <rFont val="Calibri"/>
        <family val="2"/>
        <scheme val="minor"/>
      </rPr>
      <t>—This is the date on which the statute of limitations generally runs with respect to an extended, timely filed United States Estate (and Generation-Skipping Transfer) Tax Return.</t>
    </r>
  </si>
  <si>
    <r>
      <rPr>
        <u/>
        <sz val="11"/>
        <color indexed="8"/>
        <rFont val="Calibri"/>
        <family val="2"/>
      </rPr>
      <t>Date fifteen months after date that clerk first issues letters as shown in Item 40</t>
    </r>
    <r>
      <rPr>
        <sz val="11"/>
        <color theme="1"/>
        <rFont val="Calibri"/>
        <family val="2"/>
        <scheme val="minor"/>
      </rPr>
      <t>—This is the date following which an independent personal representative can be required to make an accounting under Estates Code, Section 404.001.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</si>
</sst>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_);[Red]\(&quot;$&quot;#,##0.00\)"/>
    <numFmt numFmtId="164" formatCode="m/d/yy;@"/>
    <numFmt numFmtId="165" formatCode="[$-409]mmmm\ d\,\ yyyy;@"/>
    <numFmt numFmtId="166" formatCode="mm/dd/yy;@"/>
    <numFmt numFmtId="167" formatCode="&quot;$&quot;#,##0.000000_);[Red]\(&quot;$&quot;#,##0.000000\)"/>
    <numFmt numFmtId="168" formatCode="[$-409]h:mm\ AM/PM;@"/>
  </numFmts>
  <fonts count="21" x14ac:knownFonts="1">
    <font>
      <sz val="11"/>
      <color theme="1"/>
      <name val="Calibri"/>
      <family val="2"/>
      <scheme val="minor"/>
    </font>
    <font>
      <sz val="11"/>
      <name val="Calibri"/>
      <family val="2"/>
    </font>
    <font>
      <i/>
      <sz val="11"/>
      <name val="Calibri"/>
      <family val="2"/>
    </font>
    <font>
      <u/>
      <sz val="11"/>
      <color theme="10"/>
      <name val="Calibri"/>
      <family val="2"/>
      <scheme val="minor"/>
    </font>
    <font>
      <b/>
      <sz val="11"/>
      <color theme="1"/>
      <name val="Calibri"/>
      <family val="2"/>
      <scheme val="minor"/>
    </font>
    <font>
      <i/>
      <sz val="11"/>
      <color theme="1"/>
      <name val="Calibri"/>
      <family val="2"/>
      <scheme val="minor"/>
    </font>
    <font>
      <sz val="11"/>
      <name val="Calibri"/>
      <family val="2"/>
      <scheme val="minor"/>
    </font>
    <font>
      <sz val="11"/>
      <color theme="0"/>
      <name val="Calibri"/>
      <family val="2"/>
      <scheme val="minor"/>
    </font>
    <font>
      <b/>
      <i/>
      <sz val="11"/>
      <color indexed="8"/>
      <name val="Calibri"/>
      <family val="2"/>
    </font>
    <font>
      <b/>
      <sz val="11"/>
      <color indexed="8"/>
      <name val="Calibri"/>
      <family val="2"/>
    </font>
    <font>
      <i/>
      <sz val="11"/>
      <color indexed="8"/>
      <name val="Calibri"/>
      <family val="2"/>
    </font>
    <font>
      <sz val="11"/>
      <color indexed="8"/>
      <name val="Calibri"/>
      <family val="2"/>
    </font>
    <font>
      <u/>
      <sz val="11"/>
      <color indexed="8"/>
      <name val="Calibri"/>
      <family val="2"/>
    </font>
    <font>
      <b/>
      <sz val="12"/>
      <color theme="1"/>
      <name val="Calibri"/>
      <family val="2"/>
      <scheme val="minor"/>
    </font>
    <font>
      <b/>
      <sz val="11"/>
      <color theme="0"/>
      <name val="Calibri"/>
      <family val="2"/>
      <scheme val="minor"/>
    </font>
    <font>
      <sz val="1"/>
      <color indexed="8"/>
      <name val="Calibri"/>
      <family val="2"/>
    </font>
    <font>
      <b/>
      <sz val="11"/>
      <color theme="1"/>
      <name val="Calibri"/>
      <family val="2"/>
    </font>
    <font>
      <sz val="14"/>
      <color theme="1"/>
      <name val="Calibri"/>
      <family val="2"/>
      <scheme val="minor"/>
    </font>
    <font>
      <b/>
      <u/>
      <sz val="11"/>
      <color theme="10"/>
      <name val="Calibri"/>
      <family val="2"/>
      <scheme val="minor"/>
    </font>
    <font>
      <b/>
      <u/>
      <sz val="11"/>
      <color theme="1"/>
      <name val="Calibri"/>
      <family val="2"/>
      <scheme val="minor"/>
    </font>
    <font>
      <sz val="11"/>
      <color theme="1"/>
      <name val="Calibri"/>
      <family val="2"/>
    </font>
  </fonts>
  <fills count="8">
    <fill>
      <patternFill patternType="none"/>
    </fill>
    <fill>
      <patternFill patternType="gray125"/>
    </fill>
    <fill>
      <patternFill patternType="solid">
        <fgColor theme="0" tint="-4.9989318521683403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rgb="FF5B9BD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1"/>
      </left>
      <right/>
      <top style="medium">
        <color theme="1"/>
      </top>
      <bottom style="medium">
        <color theme="0"/>
      </bottom>
      <diagonal/>
    </border>
    <border>
      <left/>
      <right/>
      <top style="medium">
        <color theme="1"/>
      </top>
      <bottom style="medium">
        <color theme="0"/>
      </bottom>
      <diagonal/>
    </border>
    <border>
      <left/>
      <right style="medium">
        <color theme="0"/>
      </right>
      <top style="medium">
        <color theme="1"/>
      </top>
      <bottom style="medium">
        <color theme="0"/>
      </bottom>
      <diagonal/>
    </border>
    <border>
      <left style="medium">
        <color theme="0" tint="-4.9989318521683403E-2"/>
      </left>
      <right style="medium">
        <color theme="1"/>
      </right>
      <top style="medium">
        <color theme="0" tint="-4.9989318521683403E-2"/>
      </top>
      <bottom style="medium">
        <color theme="1"/>
      </bottom>
      <diagonal/>
    </border>
    <border>
      <left/>
      <right/>
      <top/>
      <bottom style="medium">
        <color theme="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s>
  <cellStyleXfs count="3">
    <xf numFmtId="0" fontId="0" fillId="0" borderId="0"/>
    <xf numFmtId="0" fontId="4" fillId="0" borderId="0" applyNumberFormat="0" applyFill="0" applyBorder="0" applyAlignment="0" applyProtection="0"/>
    <xf numFmtId="0" fontId="3" fillId="0" borderId="0" applyNumberFormat="0" applyFill="0" applyBorder="0" applyAlignment="0" applyProtection="0"/>
  </cellStyleXfs>
  <cellXfs count="257">
    <xf numFmtId="0" fontId="0" fillId="0" borderId="0" xfId="0"/>
    <xf numFmtId="0" fontId="4" fillId="4" borderId="21" xfId="1" applyFill="1" applyBorder="1" applyAlignment="1" applyProtection="1">
      <alignment horizontal="center" vertical="center"/>
    </xf>
    <xf numFmtId="0" fontId="3" fillId="0" borderId="0" xfId="2"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0" fillId="0" borderId="0" xfId="0" applyAlignment="1">
      <alignment horizontal="center" vertical="top" wrapText="1"/>
    </xf>
    <xf numFmtId="0" fontId="4" fillId="0" borderId="0" xfId="0" applyFont="1" applyAlignment="1">
      <alignment horizontal="center" vertical="top" wrapText="1"/>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horizontal="center" vertical="top" wrapText="1"/>
    </xf>
    <xf numFmtId="164" fontId="0" fillId="0" borderId="1" xfId="0" applyNumberFormat="1" applyBorder="1" applyAlignment="1">
      <alignment horizontal="center" vertical="top" wrapText="1"/>
    </xf>
    <xf numFmtId="49" fontId="0" fillId="0" borderId="0" xfId="0" applyNumberFormat="1" applyAlignment="1">
      <alignment horizontal="left" vertical="top" wrapText="1"/>
    </xf>
    <xf numFmtId="0" fontId="0" fillId="0" borderId="2" xfId="0" applyBorder="1" applyAlignment="1">
      <alignment horizontal="center" vertical="top" wrapText="1"/>
    </xf>
    <xf numFmtId="164" fontId="0" fillId="0" borderId="2" xfId="0" applyNumberFormat="1" applyBorder="1" applyAlignment="1">
      <alignment horizontal="center" vertical="top" wrapText="1"/>
    </xf>
    <xf numFmtId="49" fontId="5" fillId="0" borderId="0" xfId="0" applyNumberFormat="1" applyFont="1" applyAlignment="1">
      <alignment horizontal="left" vertical="top" wrapText="1"/>
    </xf>
    <xf numFmtId="49" fontId="0" fillId="0" borderId="1" xfId="0" applyNumberFormat="1" applyBorder="1" applyAlignment="1">
      <alignment horizontal="center" vertical="top" wrapText="1"/>
    </xf>
    <xf numFmtId="0" fontId="4" fillId="0" borderId="0" xfId="0" applyFont="1" applyAlignment="1">
      <alignment horizontal="left" vertical="top" wrapText="1"/>
    </xf>
    <xf numFmtId="164" fontId="0" fillId="0" borderId="0" xfId="0" applyNumberFormat="1" applyAlignment="1">
      <alignment horizontal="center" vertical="top" wrapText="1"/>
    </xf>
    <xf numFmtId="0" fontId="0" fillId="0" borderId="0" xfId="0" applyAlignment="1">
      <alignment wrapText="1"/>
    </xf>
    <xf numFmtId="164" fontId="0" fillId="0" borderId="1" xfId="0" applyNumberFormat="1" applyBorder="1" applyAlignment="1">
      <alignment vertical="top" wrapText="1"/>
    </xf>
    <xf numFmtId="0" fontId="0" fillId="0" borderId="4" xfId="0" applyBorder="1" applyAlignment="1">
      <alignment vertical="top" wrapText="1"/>
    </xf>
    <xf numFmtId="164" fontId="0" fillId="0" borderId="4" xfId="0" applyNumberFormat="1" applyBorder="1" applyAlignment="1">
      <alignment vertical="top" wrapText="1"/>
    </xf>
    <xf numFmtId="0" fontId="0" fillId="0" borderId="0" xfId="0" applyAlignment="1">
      <alignment horizontal="left" vertical="top" wrapText="1" indent="3"/>
    </xf>
    <xf numFmtId="0" fontId="9" fillId="0" borderId="0" xfId="0" applyFont="1" applyAlignment="1">
      <alignment horizontal="left" vertical="top" wrapText="1" indent="6"/>
    </xf>
    <xf numFmtId="165" fontId="0" fillId="0" borderId="0" xfId="0" applyNumberFormat="1" applyAlignment="1">
      <alignment horizontal="left" vertical="top" wrapText="1"/>
    </xf>
    <xf numFmtId="0" fontId="12" fillId="0" borderId="0" xfId="0" applyFont="1" applyAlignment="1">
      <alignment horizontal="left" vertical="top" wrapText="1"/>
    </xf>
    <xf numFmtId="0" fontId="0" fillId="0" borderId="0" xfId="0" applyAlignment="1">
      <alignment horizontal="left" vertical="top" wrapText="1" indent="6"/>
    </xf>
    <xf numFmtId="0" fontId="4" fillId="0" borderId="0" xfId="0" applyFont="1" applyAlignment="1">
      <alignment horizontal="left" vertical="top" wrapText="1" indent="6"/>
    </xf>
    <xf numFmtId="0" fontId="9" fillId="0" borderId="0" xfId="0" applyFont="1" applyAlignment="1">
      <alignment horizontal="left" vertical="top" wrapText="1"/>
    </xf>
    <xf numFmtId="0" fontId="0" fillId="0" borderId="6" xfId="0" applyBorder="1" applyAlignment="1">
      <alignment vertical="top" wrapText="1"/>
    </xf>
    <xf numFmtId="0" fontId="7" fillId="0" borderId="0" xfId="0" applyFont="1" applyAlignment="1">
      <alignment vertical="top" wrapText="1"/>
    </xf>
    <xf numFmtId="49" fontId="0" fillId="0" borderId="1" xfId="0" applyNumberFormat="1" applyBorder="1" applyAlignment="1">
      <alignment horizontal="left" vertical="top" wrapText="1"/>
    </xf>
    <xf numFmtId="0" fontId="0" fillId="0" borderId="0" xfId="0" applyAlignment="1">
      <alignment horizontal="center"/>
    </xf>
    <xf numFmtId="49" fontId="4" fillId="0" borderId="0" xfId="0" applyNumberFormat="1" applyFont="1" applyAlignment="1">
      <alignment horizontal="right" vertical="top" wrapText="1"/>
    </xf>
    <xf numFmtId="49" fontId="3" fillId="0" borderId="0" xfId="2" applyNumberFormat="1" applyAlignment="1">
      <alignment horizontal="right" vertical="top" wrapText="1"/>
    </xf>
    <xf numFmtId="49" fontId="0" fillId="0" borderId="0" xfId="0" applyNumberFormat="1" applyAlignment="1">
      <alignment horizontal="center" vertical="top" wrapText="1"/>
    </xf>
    <xf numFmtId="49" fontId="4" fillId="0" borderId="1" xfId="0" applyNumberFormat="1" applyFont="1" applyBorder="1" applyAlignment="1">
      <alignment horizontal="left" vertical="top" wrapText="1"/>
    </xf>
    <xf numFmtId="49" fontId="0" fillId="0" borderId="0" xfId="0" applyNumberFormat="1" applyAlignment="1">
      <alignment horizontal="left" vertical="top" wrapText="1" indent="6"/>
    </xf>
    <xf numFmtId="49" fontId="0" fillId="0" borderId="0" xfId="0" applyNumberFormat="1" applyAlignment="1">
      <alignment horizontal="left" vertical="top" wrapText="1" indent="3"/>
    </xf>
    <xf numFmtId="49" fontId="0" fillId="0" borderId="0" xfId="0" applyNumberFormat="1" applyAlignment="1">
      <alignment horizontal="right" vertical="top" wrapText="1"/>
    </xf>
    <xf numFmtId="49" fontId="13" fillId="0" borderId="0" xfId="0" applyNumberFormat="1" applyFont="1" applyAlignment="1">
      <alignment horizontal="center" vertical="top" wrapText="1"/>
    </xf>
    <xf numFmtId="0" fontId="0" fillId="0" borderId="1" xfId="0" applyBorder="1" applyAlignment="1">
      <alignment horizontal="left" vertical="top" wrapText="1"/>
    </xf>
    <xf numFmtId="0" fontId="4" fillId="0" borderId="0" xfId="0" applyFont="1" applyAlignment="1">
      <alignment horizontal="center" wrapText="1"/>
    </xf>
    <xf numFmtId="49" fontId="4" fillId="0" borderId="0" xfId="0" applyNumberFormat="1" applyFont="1" applyAlignment="1">
      <alignment horizontal="center" wrapText="1"/>
    </xf>
    <xf numFmtId="49" fontId="0" fillId="0" borderId="0" xfId="0" applyNumberFormat="1" applyAlignment="1">
      <alignment vertical="top" wrapText="1"/>
    </xf>
    <xf numFmtId="49" fontId="4" fillId="0" borderId="0" xfId="0" applyNumberFormat="1" applyFont="1" applyAlignment="1">
      <alignment horizontal="center" vertical="top" wrapText="1"/>
    </xf>
    <xf numFmtId="0" fontId="0" fillId="0" borderId="4" xfId="0" applyBorder="1" applyAlignment="1">
      <alignment horizontal="left" vertical="top" wrapText="1"/>
    </xf>
    <xf numFmtId="0" fontId="0" fillId="0" borderId="0" xfId="0" applyAlignment="1">
      <alignment horizontal="right" vertical="top" wrapText="1" indent="1"/>
    </xf>
    <xf numFmtId="0" fontId="4" fillId="0" borderId="0" xfId="0" applyFont="1" applyAlignment="1">
      <alignment horizontal="right" vertical="top" wrapText="1" indent="1"/>
    </xf>
    <xf numFmtId="0" fontId="5" fillId="0" borderId="0" xfId="0" applyFont="1" applyAlignment="1">
      <alignment horizontal="center" vertical="top" wrapText="1"/>
    </xf>
    <xf numFmtId="0" fontId="4" fillId="0" borderId="1" xfId="0" applyFont="1" applyBorder="1" applyAlignment="1">
      <alignment horizontal="center" wrapText="1"/>
    </xf>
    <xf numFmtId="4" fontId="0" fillId="0" borderId="0" xfId="0" applyNumberFormat="1" applyAlignment="1">
      <alignment horizontal="left" vertical="top" wrapText="1" indent="2"/>
    </xf>
    <xf numFmtId="0" fontId="0" fillId="0" borderId="0" xfId="0" applyAlignment="1">
      <alignment horizontal="left" vertical="top" wrapText="1" indent="2"/>
    </xf>
    <xf numFmtId="49" fontId="0" fillId="0" borderId="0" xfId="0" applyNumberFormat="1" applyAlignment="1">
      <alignment horizontal="left" vertical="top" wrapText="1" indent="1"/>
    </xf>
    <xf numFmtId="0" fontId="0" fillId="0" borderId="0" xfId="0" applyAlignment="1">
      <alignment horizontal="center" wrapText="1"/>
    </xf>
    <xf numFmtId="0" fontId="5" fillId="0" borderId="0" xfId="0" applyFont="1" applyAlignment="1">
      <alignment horizontal="center" wrapText="1"/>
    </xf>
    <xf numFmtId="0" fontId="11" fillId="0" borderId="0" xfId="0" applyFont="1" applyAlignment="1">
      <alignment vertical="top" wrapText="1"/>
    </xf>
    <xf numFmtId="0" fontId="0" fillId="0" borderId="0" xfId="0" applyAlignment="1">
      <alignment horizontal="center" vertical="center" wrapText="1"/>
    </xf>
    <xf numFmtId="0" fontId="0" fillId="0" borderId="0" xfId="0" applyAlignment="1">
      <alignment horizontal="left" vertical="top"/>
    </xf>
    <xf numFmtId="0" fontId="4" fillId="0" borderId="0" xfId="1"/>
    <xf numFmtId="0" fontId="0" fillId="6" borderId="1" xfId="0" applyFill="1" applyBorder="1" applyAlignment="1">
      <alignment horizontal="left" vertical="top" wrapText="1"/>
    </xf>
    <xf numFmtId="0" fontId="17" fillId="6" borderId="1" xfId="0" applyFont="1" applyFill="1" applyBorder="1" applyAlignment="1">
      <alignment horizontal="center" vertical="center" wrapText="1"/>
    </xf>
    <xf numFmtId="0" fontId="18" fillId="0" borderId="0" xfId="2" applyFont="1" applyFill="1" applyBorder="1" applyAlignment="1">
      <alignment horizontal="left" vertical="center"/>
    </xf>
    <xf numFmtId="0" fontId="0" fillId="0" borderId="0" xfId="0" applyProtection="1">
      <protection locked="0"/>
    </xf>
    <xf numFmtId="4" fontId="0" fillId="0" borderId="15" xfId="0" applyNumberFormat="1" applyBorder="1" applyAlignment="1">
      <alignment horizontal="left" vertical="top" wrapText="1" indent="2"/>
    </xf>
    <xf numFmtId="0" fontId="3" fillId="0" borderId="0" xfId="2" applyAlignment="1">
      <alignment horizontal="left" vertical="top" wrapText="1" indent="3"/>
    </xf>
    <xf numFmtId="49" fontId="3" fillId="0" borderId="0" xfId="2" applyNumberFormat="1" applyAlignment="1">
      <alignment horizontal="left" vertical="top" wrapText="1"/>
    </xf>
    <xf numFmtId="0" fontId="3" fillId="0" borderId="0" xfId="2" applyAlignment="1">
      <alignment horizontal="left" vertical="top" wrapText="1" indent="6"/>
    </xf>
    <xf numFmtId="165" fontId="0" fillId="0" borderId="2" xfId="0" applyNumberFormat="1" applyBorder="1" applyAlignment="1">
      <alignment horizontal="left" vertical="top" wrapText="1"/>
    </xf>
    <xf numFmtId="165" fontId="0" fillId="6" borderId="2" xfId="0" applyNumberFormat="1" applyFill="1" applyBorder="1" applyAlignment="1">
      <alignment horizontal="left" vertical="top" wrapText="1"/>
    </xf>
    <xf numFmtId="0" fontId="4" fillId="0" borderId="0" xfId="1" applyProtection="1"/>
    <xf numFmtId="0" fontId="0" fillId="4" borderId="17" xfId="0" applyFill="1" applyBorder="1" applyAlignment="1">
      <alignment horizontal="left" vertical="center"/>
    </xf>
    <xf numFmtId="0" fontId="0" fillId="4" borderId="0" xfId="0" applyFill="1" applyAlignment="1">
      <alignment horizontal="left" vertical="center"/>
    </xf>
    <xf numFmtId="0" fontId="0" fillId="4" borderId="18" xfId="0" applyFill="1" applyBorder="1" applyAlignment="1">
      <alignment horizontal="left" vertical="center"/>
    </xf>
    <xf numFmtId="0" fontId="14" fillId="4" borderId="0" xfId="2" applyFont="1" applyFill="1" applyBorder="1" applyAlignment="1" applyProtection="1">
      <alignment horizontal="center" vertical="center"/>
    </xf>
    <xf numFmtId="0" fontId="0" fillId="4" borderId="19" xfId="0" applyFill="1" applyBorder="1" applyAlignment="1">
      <alignment horizontal="left" vertical="center"/>
    </xf>
    <xf numFmtId="0" fontId="0" fillId="4" borderId="13" xfId="0" applyFill="1" applyBorder="1" applyAlignment="1">
      <alignment horizontal="left" vertical="center"/>
    </xf>
    <xf numFmtId="0" fontId="0" fillId="4" borderId="20" xfId="0" applyFill="1" applyBorder="1" applyAlignment="1">
      <alignment horizontal="left" vertical="center"/>
    </xf>
    <xf numFmtId="0" fontId="14" fillId="5" borderId="27" xfId="2" applyFont="1" applyFill="1" applyBorder="1" applyAlignment="1" applyProtection="1">
      <alignment horizontal="center" vertical="center"/>
      <protection locked="0"/>
    </xf>
    <xf numFmtId="0" fontId="14" fillId="7" borderId="27" xfId="2" applyFont="1" applyFill="1" applyBorder="1" applyAlignment="1" applyProtection="1">
      <alignment horizontal="center" vertical="center"/>
      <protection locked="0"/>
    </xf>
    <xf numFmtId="0" fontId="3" fillId="0" borderId="0" xfId="2" applyNumberFormat="1" applyFill="1" applyBorder="1" applyAlignment="1">
      <alignment horizontal="left" vertical="top" wrapText="1"/>
    </xf>
    <xf numFmtId="0" fontId="3" fillId="0" borderId="0" xfId="2" applyAlignment="1"/>
    <xf numFmtId="0" fontId="0" fillId="0" borderId="0" xfId="0" applyAlignment="1">
      <alignment horizontal="left"/>
    </xf>
    <xf numFmtId="0" fontId="6" fillId="0" borderId="0" xfId="2" applyFont="1" applyAlignment="1">
      <alignment horizontal="left" vertical="top" wrapText="1"/>
    </xf>
    <xf numFmtId="0" fontId="3" fillId="0" borderId="0" xfId="2" applyFill="1" applyBorder="1" applyAlignment="1">
      <alignment horizontal="left" vertical="top" wrapText="1"/>
    </xf>
    <xf numFmtId="0" fontId="4" fillId="0" borderId="0" xfId="0" applyFont="1" applyAlignment="1">
      <alignment vertical="top" wrapText="1"/>
    </xf>
    <xf numFmtId="0" fontId="4" fillId="0" borderId="16" xfId="0" applyFont="1" applyBorder="1" applyAlignment="1">
      <alignment horizontal="center" wrapText="1"/>
    </xf>
    <xf numFmtId="49" fontId="4" fillId="0" borderId="0" xfId="0" applyNumberFormat="1" applyFont="1" applyAlignment="1">
      <alignment horizontal="left" vertical="top" wrapText="1"/>
    </xf>
    <xf numFmtId="0" fontId="0" fillId="0" borderId="1" xfId="0" applyBorder="1" applyAlignment="1">
      <alignment horizontal="center" vertical="center" wrapText="1"/>
    </xf>
    <xf numFmtId="0" fontId="4" fillId="0" borderId="4" xfId="0" applyFont="1" applyBorder="1" applyAlignment="1">
      <alignment horizontal="center" wrapText="1"/>
    </xf>
    <xf numFmtId="0" fontId="0" fillId="0" borderId="2" xfId="0" applyBorder="1" applyAlignment="1">
      <alignment horizontal="center" vertical="center" wrapText="1"/>
    </xf>
    <xf numFmtId="0" fontId="0" fillId="0" borderId="0" xfId="0" applyAlignment="1">
      <alignment horizontal="left" vertical="center" wrapText="1" indent="1"/>
    </xf>
    <xf numFmtId="0" fontId="3" fillId="0" borderId="0" xfId="2" applyNumberFormat="1" applyBorder="1" applyAlignment="1">
      <alignment horizontal="left" vertical="top" wrapText="1"/>
    </xf>
    <xf numFmtId="0" fontId="4" fillId="0" borderId="8" xfId="0" applyFont="1" applyBorder="1" applyAlignment="1">
      <alignment horizontal="center" wrapText="1"/>
    </xf>
    <xf numFmtId="0" fontId="4" fillId="0" borderId="7" xfId="0" applyFont="1" applyBorder="1" applyAlignment="1">
      <alignment horizontal="center" wrapText="1"/>
    </xf>
    <xf numFmtId="49" fontId="4" fillId="0" borderId="0" xfId="0" applyNumberFormat="1" applyFont="1" applyAlignment="1">
      <alignment vertical="top" wrapText="1"/>
    </xf>
    <xf numFmtId="0" fontId="0" fillId="0" borderId="1" xfId="0" applyBorder="1" applyAlignment="1">
      <alignment horizontal="center"/>
    </xf>
    <xf numFmtId="0" fontId="3" fillId="0" borderId="0" xfId="2" applyNumberFormat="1" applyAlignment="1">
      <alignment horizontal="left" vertical="top" wrapText="1"/>
    </xf>
    <xf numFmtId="0" fontId="3" fillId="0" borderId="0" xfId="2" applyAlignment="1">
      <alignment horizontal="left"/>
    </xf>
    <xf numFmtId="0" fontId="3" fillId="0" borderId="11" xfId="2" applyNumberFormat="1" applyFill="1" applyBorder="1" applyAlignment="1">
      <alignment vertical="top" wrapText="1"/>
    </xf>
    <xf numFmtId="0" fontId="3" fillId="0" borderId="0" xfId="2" applyAlignment="1">
      <alignment vertical="top" wrapText="1"/>
    </xf>
    <xf numFmtId="0" fontId="0" fillId="0" borderId="0" xfId="0" applyAlignment="1">
      <alignment horizontal="left" vertical="top" wrapText="1" indent="9"/>
    </xf>
    <xf numFmtId="165" fontId="0" fillId="6" borderId="1" xfId="0" applyNumberFormat="1" applyFill="1" applyBorder="1" applyAlignment="1">
      <alignment horizontal="center" vertical="center" wrapText="1"/>
    </xf>
    <xf numFmtId="165" fontId="0" fillId="0" borderId="1" xfId="0" applyNumberFormat="1" applyBorder="1" applyAlignment="1">
      <alignment horizontal="center" vertical="center" wrapText="1"/>
    </xf>
    <xf numFmtId="8" fontId="0" fillId="0" borderId="1" xfId="0" applyNumberFormat="1" applyBorder="1" applyAlignment="1">
      <alignment horizontal="right" vertical="center" wrapText="1"/>
    </xf>
    <xf numFmtId="8" fontId="0" fillId="6" borderId="1" xfId="0" applyNumberFormat="1" applyFill="1" applyBorder="1" applyAlignment="1">
      <alignment horizontal="right" vertical="center" wrapText="1"/>
    </xf>
    <xf numFmtId="10" fontId="0" fillId="0" borderId="1" xfId="0" applyNumberFormat="1" applyBorder="1" applyAlignment="1">
      <alignment horizontal="right" vertical="center" wrapText="1"/>
    </xf>
    <xf numFmtId="8" fontId="0" fillId="6" borderId="14" xfId="0" applyNumberFormat="1" applyFill="1" applyBorder="1" applyAlignment="1">
      <alignment horizontal="right" vertical="center" wrapText="1"/>
    </xf>
    <xf numFmtId="0" fontId="0" fillId="0" borderId="0" xfId="0" applyAlignment="1">
      <alignment horizontal="left" vertical="center" wrapText="1"/>
    </xf>
    <xf numFmtId="0" fontId="0" fillId="0" borderId="0" xfId="0" applyAlignment="1">
      <alignment vertical="center" wrapText="1"/>
    </xf>
    <xf numFmtId="0" fontId="0" fillId="0" borderId="14" xfId="0" applyBorder="1" applyAlignment="1">
      <alignment horizontal="center" vertical="center" wrapText="1"/>
    </xf>
    <xf numFmtId="165" fontId="0" fillId="0" borderId="1" xfId="0" applyNumberFormat="1" applyBorder="1" applyAlignment="1">
      <alignment horizontal="left" vertical="top" wrapText="1"/>
    </xf>
    <xf numFmtId="8" fontId="0" fillId="0" borderId="1" xfId="0" applyNumberFormat="1" applyBorder="1" applyAlignment="1">
      <alignment horizontal="left" vertical="top" wrapText="1"/>
    </xf>
    <xf numFmtId="0" fontId="3" fillId="0" borderId="0" xfId="2" applyNumberFormat="1" applyAlignment="1">
      <alignment vertical="top" wrapText="1"/>
    </xf>
    <xf numFmtId="10" fontId="0" fillId="0" borderId="1" xfId="0" applyNumberFormat="1" applyBorder="1" applyAlignment="1">
      <alignment horizontal="left" vertical="top" wrapText="1"/>
    </xf>
    <xf numFmtId="165" fontId="0" fillId="6" borderId="1" xfId="0" applyNumberFormat="1" applyFill="1" applyBorder="1" applyAlignment="1">
      <alignment horizontal="left" vertical="top" wrapText="1"/>
    </xf>
    <xf numFmtId="8" fontId="0" fillId="6" borderId="1" xfId="0" applyNumberFormat="1" applyFill="1" applyBorder="1" applyAlignment="1">
      <alignment horizontal="left" vertical="top" wrapText="1"/>
    </xf>
    <xf numFmtId="10" fontId="0" fillId="0" borderId="2" xfId="0" applyNumberFormat="1" applyBorder="1" applyAlignment="1">
      <alignment horizontal="left" vertical="top" wrapText="1"/>
    </xf>
    <xf numFmtId="0" fontId="3" fillId="0" borderId="22" xfId="2" applyNumberFormat="1" applyFill="1" applyBorder="1" applyAlignment="1" applyProtection="1">
      <alignment vertical="center" wrapText="1"/>
      <protection locked="0"/>
    </xf>
    <xf numFmtId="166" fontId="0" fillId="0" borderId="1" xfId="0" applyNumberFormat="1" applyBorder="1" applyAlignment="1">
      <alignment horizontal="center" vertical="center" wrapText="1"/>
    </xf>
    <xf numFmtId="164" fontId="0" fillId="0" borderId="1" xfId="0" applyNumberFormat="1" applyBorder="1" applyAlignment="1">
      <alignment horizontal="center" vertical="center" wrapText="1"/>
    </xf>
    <xf numFmtId="167" fontId="0" fillId="6" borderId="1" xfId="0" applyNumberFormat="1" applyFill="1" applyBorder="1" applyAlignment="1">
      <alignment horizontal="right" vertical="center" wrapText="1"/>
    </xf>
    <xf numFmtId="0" fontId="0" fillId="0" borderId="4" xfId="0" applyBorder="1" applyAlignment="1">
      <alignment horizontal="center" vertical="top" wrapText="1"/>
    </xf>
    <xf numFmtId="164" fontId="0" fillId="0" borderId="4" xfId="0" applyNumberFormat="1" applyBorder="1" applyAlignment="1">
      <alignment horizontal="center" vertical="top" wrapText="1"/>
    </xf>
    <xf numFmtId="49" fontId="5" fillId="0" borderId="0" xfId="0" applyNumberFormat="1" applyFont="1" applyAlignment="1">
      <alignment vertical="top" wrapText="1"/>
    </xf>
    <xf numFmtId="0" fontId="4" fillId="4" borderId="22" xfId="1" applyFill="1" applyBorder="1" applyAlignment="1" applyProtection="1">
      <alignment horizontal="center" vertical="center"/>
    </xf>
    <xf numFmtId="0" fontId="4" fillId="4" borderId="23" xfId="1" applyFill="1" applyBorder="1" applyAlignment="1" applyProtection="1">
      <alignment horizontal="center" vertical="center"/>
    </xf>
    <xf numFmtId="0" fontId="4" fillId="0" borderId="0" xfId="0" applyFont="1" applyAlignment="1">
      <alignment horizontal="center" vertical="top" wrapText="1"/>
    </xf>
    <xf numFmtId="0" fontId="17" fillId="6" borderId="29" xfId="0" applyFont="1" applyFill="1" applyBorder="1" applyAlignment="1" applyProtection="1">
      <alignment horizontal="center" vertical="center" wrapText="1"/>
      <protection locked="0"/>
    </xf>
    <xf numFmtId="0" fontId="17" fillId="6" borderId="30" xfId="0" applyFont="1" applyFill="1" applyBorder="1" applyAlignment="1" applyProtection="1">
      <alignment horizontal="center" vertical="center" wrapText="1"/>
      <protection locked="0"/>
    </xf>
    <xf numFmtId="0" fontId="17" fillId="6" borderId="31" xfId="0" applyFont="1" applyFill="1" applyBorder="1" applyAlignment="1" applyProtection="1">
      <alignment horizontal="center" vertical="center" wrapText="1"/>
      <protection locked="0"/>
    </xf>
    <xf numFmtId="0" fontId="0" fillId="2" borderId="24"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0" fontId="3" fillId="0" borderId="22" xfId="2" applyNumberFormat="1" applyFill="1" applyBorder="1" applyAlignment="1" applyProtection="1">
      <alignment horizontal="left" vertical="center" wrapText="1"/>
      <protection locked="0"/>
    </xf>
    <xf numFmtId="0" fontId="0" fillId="6" borderId="8" xfId="0" applyFill="1" applyBorder="1" applyAlignment="1">
      <alignment horizontal="left" vertical="top" wrapText="1"/>
    </xf>
    <xf numFmtId="0" fontId="0" fillId="6" borderId="6" xfId="0" applyFill="1" applyBorder="1" applyAlignment="1">
      <alignment horizontal="left" vertical="top" wrapText="1"/>
    </xf>
    <xf numFmtId="0" fontId="0" fillId="6" borderId="7" xfId="0" applyFill="1" applyBorder="1" applyAlignment="1">
      <alignment horizontal="left" vertical="top" wrapText="1"/>
    </xf>
    <xf numFmtId="0" fontId="4" fillId="6" borderId="12"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0" xfId="0" applyFont="1" applyFill="1" applyBorder="1" applyAlignment="1">
      <alignment horizontal="center" vertical="center"/>
    </xf>
    <xf numFmtId="0" fontId="0" fillId="4" borderId="28" xfId="0" applyFill="1" applyBorder="1" applyAlignment="1">
      <alignment horizontal="left" vertical="center"/>
    </xf>
    <xf numFmtId="0" fontId="5" fillId="0" borderId="0" xfId="0" applyFont="1" applyAlignment="1">
      <alignment horizontal="center" vertical="top" wrapText="1"/>
    </xf>
    <xf numFmtId="0" fontId="0" fillId="0" borderId="32" xfId="0" applyBorder="1" applyAlignment="1">
      <alignment horizontal="left" vertical="center" wrapText="1"/>
    </xf>
    <xf numFmtId="0" fontId="0" fillId="0" borderId="0" xfId="0" applyAlignment="1">
      <alignment horizontal="left" vertical="center" wrapText="1"/>
    </xf>
    <xf numFmtId="0" fontId="0" fillId="0" borderId="0" xfId="0" applyAlignment="1">
      <alignment horizontal="left" vertical="top" wrapText="1"/>
    </xf>
    <xf numFmtId="0" fontId="4" fillId="0" borderId="5" xfId="0" applyFont="1" applyBorder="1" applyAlignment="1">
      <alignment horizontal="center" vertical="top" wrapText="1"/>
    </xf>
    <xf numFmtId="49" fontId="0" fillId="0" borderId="0" xfId="0" applyNumberFormat="1" applyAlignment="1">
      <alignment horizontal="left" vertical="top" wrapText="1"/>
    </xf>
    <xf numFmtId="0" fontId="0" fillId="6" borderId="16" xfId="0" applyFill="1" applyBorder="1" applyAlignment="1">
      <alignment horizontal="left" vertical="top" wrapText="1"/>
    </xf>
    <xf numFmtId="0" fontId="0" fillId="3" borderId="15" xfId="0" applyFill="1" applyBorder="1" applyAlignment="1">
      <alignment horizontal="left" vertical="top" wrapText="1"/>
    </xf>
    <xf numFmtId="0" fontId="0" fillId="3" borderId="14" xfId="0" applyFill="1" applyBorder="1" applyAlignment="1">
      <alignment horizontal="left" vertical="top" wrapText="1"/>
    </xf>
    <xf numFmtId="0" fontId="3" fillId="0" borderId="11" xfId="2" applyNumberFormat="1" applyFill="1" applyBorder="1" applyAlignment="1">
      <alignment horizontal="left" vertical="top" wrapText="1"/>
    </xf>
    <xf numFmtId="0" fontId="3" fillId="0" borderId="0" xfId="2" applyAlignment="1">
      <alignment horizontal="left" vertical="top" wrapText="1"/>
    </xf>
    <xf numFmtId="0" fontId="4" fillId="0" borderId="4" xfId="0" applyFont="1" applyBorder="1" applyAlignment="1">
      <alignment horizontal="center" wrapText="1"/>
    </xf>
    <xf numFmtId="0" fontId="4" fillId="0" borderId="2" xfId="0" applyFont="1" applyBorder="1" applyAlignment="1">
      <alignment horizontal="center" wrapText="1"/>
    </xf>
    <xf numFmtId="0" fontId="4" fillId="0" borderId="12" xfId="0" applyFont="1" applyBorder="1" applyAlignment="1">
      <alignment horizontal="center" wrapText="1"/>
    </xf>
    <xf numFmtId="0" fontId="4" fillId="0" borderId="8" xfId="0" applyFont="1" applyBorder="1" applyAlignment="1">
      <alignment horizontal="center" wrapText="1"/>
    </xf>
    <xf numFmtId="0" fontId="4" fillId="0" borderId="10" xfId="0" applyFont="1" applyBorder="1" applyAlignment="1">
      <alignment horizontal="center" wrapText="1"/>
    </xf>
    <xf numFmtId="0" fontId="4" fillId="0" borderId="7" xfId="0" applyFont="1" applyBorder="1" applyAlignment="1">
      <alignment horizontal="center" wrapText="1"/>
    </xf>
    <xf numFmtId="14" fontId="0" fillId="6" borderId="16" xfId="0" applyNumberFormat="1" applyFill="1" applyBorder="1" applyAlignment="1">
      <alignment horizontal="center" vertical="center" wrapText="1"/>
    </xf>
    <xf numFmtId="14" fontId="0" fillId="3" borderId="14" xfId="0" applyNumberFormat="1" applyFill="1" applyBorder="1" applyAlignment="1">
      <alignment horizontal="center" vertical="center" wrapText="1"/>
    </xf>
    <xf numFmtId="0" fontId="0" fillId="0" borderId="16" xfId="0" applyBorder="1" applyAlignment="1">
      <alignment horizontal="left" vertical="top" wrapText="1"/>
    </xf>
    <xf numFmtId="0" fontId="0" fillId="0" borderId="14" xfId="0" applyBorder="1" applyAlignment="1">
      <alignment horizontal="left" vertical="top" wrapText="1"/>
    </xf>
    <xf numFmtId="0" fontId="4" fillId="0" borderId="1" xfId="0" applyFont="1" applyBorder="1" applyAlignment="1">
      <alignment horizontal="center" vertical="top" wrapText="1"/>
    </xf>
    <xf numFmtId="0" fontId="0" fillId="0" borderId="1" xfId="0" applyBorder="1" applyAlignment="1">
      <alignment horizontal="center" vertical="top" wrapText="1"/>
    </xf>
    <xf numFmtId="0" fontId="0" fillId="0" borderId="9" xfId="0" applyBorder="1" applyAlignment="1">
      <alignment horizontal="left" vertical="top" wrapText="1"/>
    </xf>
    <xf numFmtId="0" fontId="4" fillId="0" borderId="0" xfId="0" applyFont="1" applyAlignment="1">
      <alignment horizontal="center" wrapText="1"/>
    </xf>
    <xf numFmtId="0" fontId="3" fillId="0" borderId="0" xfId="2" applyNumberFormat="1" applyAlignment="1">
      <alignment horizontal="left" vertical="top" wrapText="1"/>
    </xf>
    <xf numFmtId="8" fontId="0" fillId="6" borderId="1" xfId="0" applyNumberFormat="1" applyFill="1" applyBorder="1" applyAlignment="1">
      <alignment horizontal="right" vertical="center" wrapText="1"/>
    </xf>
    <xf numFmtId="8" fontId="0" fillId="0" borderId="1" xfId="0" applyNumberFormat="1" applyBorder="1" applyAlignment="1">
      <alignment horizontal="right" vertical="center" wrapText="1"/>
    </xf>
    <xf numFmtId="0" fontId="0" fillId="6" borderId="1" xfId="0" applyFill="1" applyBorder="1" applyAlignment="1">
      <alignment horizontal="left" vertical="top" wrapText="1"/>
    </xf>
    <xf numFmtId="0" fontId="4" fillId="0" borderId="0" xfId="0" applyFont="1" applyAlignment="1">
      <alignment horizontal="left" vertical="top" wrapText="1"/>
    </xf>
    <xf numFmtId="0" fontId="3" fillId="0" borderId="0" xfId="2" applyNumberFormat="1" applyFill="1" applyBorder="1" applyAlignment="1">
      <alignment horizontal="left" vertical="top" wrapText="1"/>
    </xf>
    <xf numFmtId="0" fontId="0" fillId="6" borderId="12" xfId="0" applyFill="1" applyBorder="1" applyAlignment="1">
      <alignment horizontal="left" vertical="top" wrapText="1"/>
    </xf>
    <xf numFmtId="0" fontId="0" fillId="6" borderId="11" xfId="0" applyFill="1" applyBorder="1" applyAlignment="1">
      <alignment horizontal="left" vertical="top" wrapText="1"/>
    </xf>
    <xf numFmtId="0" fontId="0" fillId="6" borderId="10" xfId="0" applyFill="1" applyBorder="1" applyAlignment="1">
      <alignment horizontal="left" vertical="top" wrapText="1"/>
    </xf>
    <xf numFmtId="0" fontId="11" fillId="0" borderId="0" xfId="0" applyFont="1" applyAlignment="1">
      <alignment horizontal="left" vertical="top" wrapText="1" indent="1"/>
    </xf>
    <xf numFmtId="0" fontId="0" fillId="6" borderId="4" xfId="0" applyFill="1" applyBorder="1" applyAlignment="1">
      <alignment horizontal="left" vertical="top" wrapText="1"/>
    </xf>
    <xf numFmtId="0" fontId="0" fillId="3" borderId="2" xfId="0" applyFill="1" applyBorder="1" applyAlignment="1">
      <alignment horizontal="left" vertical="top" wrapText="1"/>
    </xf>
    <xf numFmtId="0" fontId="4" fillId="0" borderId="1" xfId="0" applyFont="1" applyBorder="1" applyAlignment="1">
      <alignment horizontal="center" wrapText="1"/>
    </xf>
    <xf numFmtId="0" fontId="16" fillId="0" borderId="1" xfId="0" applyFont="1" applyBorder="1" applyAlignment="1">
      <alignment horizontal="center" wrapText="1"/>
    </xf>
    <xf numFmtId="49" fontId="13" fillId="0" borderId="0" xfId="0" applyNumberFormat="1" applyFont="1" applyAlignment="1">
      <alignment horizontal="center" vertical="center" wrapText="1"/>
    </xf>
    <xf numFmtId="49" fontId="4" fillId="0" borderId="0" xfId="0" applyNumberFormat="1" applyFont="1" applyAlignment="1">
      <alignment horizontal="left" vertical="top" wrapText="1"/>
    </xf>
    <xf numFmtId="49" fontId="4" fillId="0" borderId="9" xfId="0" applyNumberFormat="1" applyFont="1" applyBorder="1" applyAlignment="1">
      <alignment horizontal="left" vertical="top" wrapText="1"/>
    </xf>
    <xf numFmtId="49" fontId="3" fillId="0" borderId="0" xfId="2" applyNumberFormat="1" applyAlignment="1">
      <alignment horizontal="left" vertical="top" wrapText="1"/>
    </xf>
    <xf numFmtId="49" fontId="3" fillId="0" borderId="0" xfId="2" applyNumberFormat="1" applyAlignment="1">
      <alignment horizontal="right" vertical="top" wrapText="1"/>
    </xf>
    <xf numFmtId="49" fontId="0" fillId="0" borderId="1" xfId="0" applyNumberFormat="1" applyBorder="1" applyAlignment="1">
      <alignment horizontal="left" vertical="top" wrapText="1"/>
    </xf>
    <xf numFmtId="49" fontId="4" fillId="0" borderId="32" xfId="0" applyNumberFormat="1" applyFont="1" applyBorder="1" applyAlignment="1">
      <alignment horizontal="left" vertical="top" wrapText="1"/>
    </xf>
    <xf numFmtId="49" fontId="4" fillId="0" borderId="0" xfId="0" applyNumberFormat="1" applyFont="1" applyAlignment="1">
      <alignment horizontal="left" vertical="top" wrapText="1" indent="6"/>
    </xf>
    <xf numFmtId="49" fontId="0" fillId="0" borderId="32" xfId="0" applyNumberFormat="1" applyBorder="1" applyAlignment="1">
      <alignment horizontal="left" vertical="top" wrapText="1"/>
    </xf>
    <xf numFmtId="49" fontId="4" fillId="0" borderId="5" xfId="0" applyNumberFormat="1" applyFont="1" applyBorder="1" applyAlignment="1">
      <alignment horizontal="center" wrapText="1"/>
    </xf>
    <xf numFmtId="165" fontId="0" fillId="0" borderId="1" xfId="0" applyNumberFormat="1" applyBorder="1" applyAlignment="1">
      <alignment horizontal="left" vertical="top" wrapText="1"/>
    </xf>
    <xf numFmtId="0" fontId="0" fillId="0" borderId="1" xfId="0" applyBorder="1" applyAlignment="1">
      <alignment horizontal="left" vertical="top" wrapText="1"/>
    </xf>
    <xf numFmtId="0" fontId="3" fillId="0" borderId="0" xfId="2" applyAlignment="1">
      <alignment horizontal="left" vertical="top"/>
    </xf>
    <xf numFmtId="0" fontId="0" fillId="0" borderId="0" xfId="0" applyAlignment="1">
      <alignment horizontal="center" vertical="top" wrapText="1"/>
    </xf>
    <xf numFmtId="0" fontId="3" fillId="0" borderId="0" xfId="2" applyAlignment="1">
      <alignment horizontal="left"/>
    </xf>
    <xf numFmtId="0" fontId="0" fillId="0" borderId="32" xfId="0" applyBorder="1" applyAlignment="1">
      <alignment horizontal="left" vertical="top" wrapText="1"/>
    </xf>
    <xf numFmtId="0" fontId="0" fillId="0" borderId="3" xfId="0" applyBorder="1" applyAlignment="1">
      <alignment horizontal="left" vertical="top" wrapText="1"/>
    </xf>
    <xf numFmtId="49" fontId="4" fillId="0" borderId="5" xfId="0" applyNumberFormat="1" applyFont="1" applyBorder="1" applyAlignment="1">
      <alignment horizontal="center" vertical="top" wrapText="1"/>
    </xf>
    <xf numFmtId="8" fontId="0" fillId="0" borderId="1" xfId="0" applyNumberFormat="1" applyBorder="1" applyAlignment="1">
      <alignment horizontal="left" vertical="top" wrapText="1"/>
    </xf>
    <xf numFmtId="0" fontId="0" fillId="0" borderId="15" xfId="0" applyBorder="1" applyAlignment="1">
      <alignment horizontal="left" vertical="top" wrapText="1"/>
    </xf>
    <xf numFmtId="165" fontId="0" fillId="0" borderId="16" xfId="0" applyNumberFormat="1" applyBorder="1" applyAlignment="1">
      <alignment horizontal="left" vertical="top" wrapText="1"/>
    </xf>
    <xf numFmtId="165" fontId="0" fillId="0" borderId="14" xfId="0" applyNumberFormat="1" applyBorder="1" applyAlignment="1">
      <alignment horizontal="left" vertical="top" wrapText="1"/>
    </xf>
    <xf numFmtId="49" fontId="0" fillId="0" borderId="0" xfId="0" applyNumberFormat="1" applyAlignment="1">
      <alignment vertical="top" wrapText="1"/>
    </xf>
    <xf numFmtId="49" fontId="4" fillId="0" borderId="0" xfId="0" applyNumberFormat="1" applyFont="1" applyAlignment="1">
      <alignment horizontal="center" vertical="top" wrapText="1"/>
    </xf>
    <xf numFmtId="49" fontId="0" fillId="0" borderId="16" xfId="0" applyNumberFormat="1" applyBorder="1" applyAlignment="1">
      <alignment horizontal="left" vertical="top" wrapText="1"/>
    </xf>
    <xf numFmtId="49" fontId="0" fillId="0" borderId="14" xfId="0" applyNumberFormat="1" applyBorder="1" applyAlignment="1">
      <alignment horizontal="left" vertical="top" wrapText="1"/>
    </xf>
    <xf numFmtId="0" fontId="6" fillId="0" borderId="0" xfId="2" applyNumberFormat="1" applyFont="1" applyAlignment="1">
      <alignment horizontal="left" vertical="top" wrapText="1"/>
    </xf>
    <xf numFmtId="165" fontId="0" fillId="6" borderId="1" xfId="0" applyNumberFormat="1" applyFill="1" applyBorder="1" applyAlignment="1">
      <alignment horizontal="left" vertical="top" wrapText="1"/>
    </xf>
    <xf numFmtId="0" fontId="6" fillId="0" borderId="9" xfId="2" applyNumberFormat="1" applyFont="1" applyBorder="1" applyAlignment="1">
      <alignment horizontal="left" vertical="top" wrapText="1"/>
    </xf>
    <xf numFmtId="8" fontId="0" fillId="6" borderId="1" xfId="0" applyNumberFormat="1" applyFill="1" applyBorder="1" applyAlignment="1">
      <alignment horizontal="left" vertical="top" wrapText="1"/>
    </xf>
    <xf numFmtId="8" fontId="0" fillId="0" borderId="16" xfId="0" applyNumberFormat="1" applyBorder="1" applyAlignment="1">
      <alignment horizontal="left" vertical="top" wrapText="1"/>
    </xf>
    <xf numFmtId="8" fontId="0" fillId="0" borderId="14" xfId="0" applyNumberFormat="1" applyBorder="1" applyAlignment="1">
      <alignment horizontal="left" vertical="top" wrapText="1"/>
    </xf>
    <xf numFmtId="0" fontId="0" fillId="0" borderId="0" xfId="0" applyAlignment="1">
      <alignment horizontal="left" vertical="top" wrapText="1" indent="6"/>
    </xf>
    <xf numFmtId="0" fontId="0" fillId="0" borderId="0" xfId="0" applyAlignment="1">
      <alignment vertical="top" wrapText="1"/>
    </xf>
    <xf numFmtId="168" fontId="0" fillId="0" borderId="1" xfId="0" applyNumberFormat="1" applyBorder="1" applyAlignment="1">
      <alignment horizontal="left" vertical="top" wrapText="1"/>
    </xf>
    <xf numFmtId="10" fontId="0" fillId="0" borderId="1" xfId="0" applyNumberFormat="1" applyBorder="1" applyAlignment="1">
      <alignment horizontal="left" vertical="top" wrapText="1"/>
    </xf>
    <xf numFmtId="10" fontId="0" fillId="0" borderId="2" xfId="0" applyNumberFormat="1" applyBorder="1" applyAlignment="1">
      <alignment horizontal="left" vertical="top" wrapText="1"/>
    </xf>
    <xf numFmtId="0" fontId="0" fillId="0" borderId="4" xfId="0" applyBorder="1" applyAlignment="1">
      <alignment horizontal="left" vertical="top" wrapText="1"/>
    </xf>
    <xf numFmtId="8" fontId="0" fillId="0" borderId="2" xfId="0" applyNumberFormat="1" applyBorder="1" applyAlignment="1">
      <alignment horizontal="left" vertical="top" wrapText="1"/>
    </xf>
    <xf numFmtId="165" fontId="0" fillId="0" borderId="1" xfId="0" applyNumberFormat="1" applyBorder="1" applyAlignment="1">
      <alignment horizontal="center" vertical="center" wrapText="1"/>
    </xf>
    <xf numFmtId="10" fontId="0" fillId="0" borderId="1" xfId="0" applyNumberFormat="1" applyBorder="1" applyAlignment="1">
      <alignment horizontal="right" vertical="center" wrapText="1"/>
    </xf>
    <xf numFmtId="10" fontId="0" fillId="0" borderId="8" xfId="0" applyNumberFormat="1" applyBorder="1" applyAlignment="1">
      <alignment horizontal="left" vertical="top" wrapText="1"/>
    </xf>
    <xf numFmtId="10" fontId="0" fillId="0" borderId="7" xfId="0" applyNumberFormat="1" applyBorder="1" applyAlignment="1">
      <alignment horizontal="left" vertical="top" wrapText="1"/>
    </xf>
    <xf numFmtId="0" fontId="0" fillId="0" borderId="12" xfId="0" applyBorder="1" applyAlignment="1">
      <alignment horizontal="left" vertical="top" wrapText="1"/>
    </xf>
    <xf numFmtId="0" fontId="0" fillId="0" borderId="10" xfId="0" applyBorder="1" applyAlignment="1">
      <alignment horizontal="left" vertical="top" wrapText="1"/>
    </xf>
    <xf numFmtId="8" fontId="0" fillId="0" borderId="16" xfId="0" applyNumberFormat="1" applyBorder="1" applyAlignment="1">
      <alignment horizontal="right" vertical="center" wrapText="1"/>
    </xf>
    <xf numFmtId="8" fontId="0" fillId="0" borderId="14" xfId="0" applyNumberFormat="1" applyBorder="1" applyAlignment="1">
      <alignment horizontal="right" vertical="center" wrapText="1"/>
    </xf>
    <xf numFmtId="8" fontId="0" fillId="6" borderId="16" xfId="0" applyNumberFormat="1" applyFill="1" applyBorder="1" applyAlignment="1">
      <alignment horizontal="right" vertical="center" wrapText="1"/>
    </xf>
    <xf numFmtId="8" fontId="0" fillId="6" borderId="14" xfId="0" applyNumberFormat="1" applyFill="1" applyBorder="1" applyAlignment="1">
      <alignment horizontal="right" vertical="center" wrapText="1"/>
    </xf>
    <xf numFmtId="0" fontId="9" fillId="0" borderId="0" xfId="0" applyFont="1" applyAlignment="1">
      <alignment horizontal="left" vertical="top" wrapText="1"/>
    </xf>
    <xf numFmtId="8" fontId="0" fillId="0" borderId="1" xfId="0" applyNumberFormat="1" applyBorder="1" applyAlignment="1">
      <alignment horizontal="right" wrapText="1"/>
    </xf>
    <xf numFmtId="0" fontId="3" fillId="0" borderId="0" xfId="2" applyNumberFormat="1" applyBorder="1" applyAlignment="1">
      <alignment horizontal="left" vertical="top" wrapText="1"/>
    </xf>
    <xf numFmtId="0" fontId="0" fillId="0" borderId="1" xfId="0" applyBorder="1" applyAlignment="1">
      <alignment horizontal="center" vertical="center" wrapText="1"/>
    </xf>
    <xf numFmtId="8" fontId="0" fillId="0" borderId="1" xfId="0" applyNumberFormat="1" applyBorder="1" applyAlignment="1">
      <alignment horizontal="left" vertical="center" wrapText="1"/>
    </xf>
    <xf numFmtId="49" fontId="0" fillId="0" borderId="9" xfId="0" applyNumberFormat="1" applyBorder="1" applyAlignment="1">
      <alignment horizontal="left" vertical="top" wrapText="1"/>
    </xf>
    <xf numFmtId="0" fontId="0" fillId="0" borderId="0" xfId="0" applyAlignment="1">
      <alignment horizontal="right" vertical="top" wrapText="1"/>
    </xf>
    <xf numFmtId="0" fontId="0" fillId="0" borderId="9" xfId="0" applyBorder="1" applyAlignment="1">
      <alignment horizontal="right" vertical="top"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2" xfId="0" applyBorder="1" applyAlignment="1">
      <alignment horizontal="center" vertical="top" wrapText="1"/>
    </xf>
    <xf numFmtId="164" fontId="0" fillId="0" borderId="4" xfId="0" applyNumberFormat="1" applyBorder="1" applyAlignment="1">
      <alignment horizontal="center" vertical="top" wrapText="1"/>
    </xf>
    <xf numFmtId="164" fontId="0" fillId="0" borderId="3" xfId="0" applyNumberFormat="1" applyBorder="1" applyAlignment="1">
      <alignment horizontal="center" vertical="top" wrapText="1"/>
    </xf>
    <xf numFmtId="164" fontId="0" fillId="0" borderId="2" xfId="0" applyNumberFormat="1" applyBorder="1" applyAlignment="1">
      <alignment horizontal="center" vertical="top" wrapText="1"/>
    </xf>
    <xf numFmtId="49" fontId="0" fillId="0" borderId="0" xfId="0" applyNumberFormat="1" applyAlignment="1">
      <alignment horizontal="center" vertical="top" wrapText="1"/>
    </xf>
    <xf numFmtId="164" fontId="0" fillId="0" borderId="1" xfId="0" applyNumberFormat="1" applyBorder="1" applyAlignment="1">
      <alignment horizontal="center" vertical="top" wrapText="1"/>
    </xf>
    <xf numFmtId="49" fontId="0" fillId="0" borderId="4" xfId="0" applyNumberFormat="1" applyBorder="1" applyAlignment="1">
      <alignment horizontal="center" vertical="top" wrapText="1"/>
    </xf>
    <xf numFmtId="49" fontId="0" fillId="0" borderId="2" xfId="0" applyNumberFormat="1" applyBorder="1" applyAlignment="1">
      <alignment horizontal="center" vertical="top" wrapText="1"/>
    </xf>
    <xf numFmtId="49" fontId="0" fillId="0" borderId="3" xfId="0" applyNumberFormat="1" applyBorder="1" applyAlignment="1">
      <alignment horizontal="center" vertical="top" wrapText="1"/>
    </xf>
    <xf numFmtId="49" fontId="0" fillId="0" borderId="1" xfId="0" applyNumberFormat="1" applyBorder="1" applyAlignment="1">
      <alignment horizontal="center" vertical="top" wrapText="1"/>
    </xf>
    <xf numFmtId="49" fontId="5" fillId="0" borderId="0" xfId="0" applyNumberFormat="1" applyFont="1" applyAlignment="1">
      <alignment horizontal="left" vertical="top" wrapText="1"/>
    </xf>
    <xf numFmtId="49" fontId="5" fillId="0" borderId="0" xfId="0" applyNumberFormat="1" applyFont="1" applyAlignment="1">
      <alignment horizontal="center" vertical="top" wrapText="1"/>
    </xf>
    <xf numFmtId="0" fontId="13" fillId="0" borderId="0" xfId="0" applyFont="1" applyAlignment="1">
      <alignment horizontal="center" vertical="top" wrapText="1"/>
    </xf>
    <xf numFmtId="0" fontId="0" fillId="5" borderId="16" xfId="0" applyFill="1" applyBorder="1" applyAlignment="1">
      <alignment horizontal="left" vertical="top" wrapText="1"/>
    </xf>
    <xf numFmtId="0" fontId="0" fillId="5" borderId="15" xfId="0" applyFill="1" applyBorder="1" applyAlignment="1">
      <alignment horizontal="left" vertical="top" wrapText="1"/>
    </xf>
    <xf numFmtId="0" fontId="0" fillId="5" borderId="14" xfId="0" applyFill="1" applyBorder="1" applyAlignment="1">
      <alignment horizontal="left" vertical="top" wrapText="1"/>
    </xf>
  </cellXfs>
  <cellStyles count="3">
    <cellStyle name="Hyperlink" xfId="2" builtinId="8"/>
    <cellStyle name="Normal" xfId="0" builtinId="0"/>
    <cellStyle name="RowLevel_1" xfId="1" builtinId="1" iLevel="0"/>
  </cellStyles>
  <dxfs count="18">
    <dxf>
      <fill>
        <patternFill>
          <bgColor rgb="FF0066FF"/>
        </patternFill>
      </fill>
    </dxf>
    <dxf>
      <fill>
        <patternFill>
          <bgColor rgb="FF5B9BD5"/>
        </patternFill>
      </fill>
    </dxf>
    <dxf>
      <fill>
        <patternFill>
          <bgColor rgb="FF0066FF"/>
        </patternFill>
      </fill>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30" formatCode="@"/>
      <alignment horizontal="left" vertical="top" textRotation="0" wrapText="1" indent="0" justifyLastLine="0" shrinkToFit="0" readingOrder="0"/>
    </dxf>
    <dxf>
      <font>
        <b val="0"/>
        <i val="0"/>
        <strike val="0"/>
        <condense val="0"/>
        <extend val="0"/>
        <outline val="0"/>
        <shadow val="0"/>
        <u val="none"/>
        <vertAlign val="baseline"/>
        <sz val="11"/>
        <color theme="1"/>
        <name val="Calibri"/>
        <scheme val="minor"/>
      </font>
      <numFmt numFmtId="30" formatCode="@"/>
      <alignment horizontal="left" vertical="top" textRotation="0" wrapText="1" indent="0" justifyLastLine="0" shrinkToFit="0" readingOrder="0"/>
    </dxf>
    <dxf>
      <font>
        <b val="0"/>
        <i val="0"/>
        <strike val="0"/>
        <condense val="0"/>
        <extend val="0"/>
        <outline val="0"/>
        <shadow val="0"/>
        <u val="none"/>
        <vertAlign val="baseline"/>
        <sz val="11"/>
        <color theme="1"/>
        <name val="Calibri"/>
        <scheme val="minor"/>
      </font>
      <numFmt numFmtId="30" formatCode="@"/>
      <alignment horizontal="left" vertical="top" textRotation="0" wrapText="1" indent="0" justifyLastLine="0" shrinkToFit="0" readingOrder="0"/>
    </dxf>
    <dxf>
      <font>
        <b val="0"/>
        <i val="0"/>
        <strike val="0"/>
        <condense val="0"/>
        <extend val="0"/>
        <outline val="0"/>
        <shadow val="0"/>
        <u val="none"/>
        <vertAlign val="baseline"/>
        <sz val="11"/>
        <color theme="1"/>
        <name val="Calibri"/>
        <scheme val="minor"/>
      </font>
      <alignment horizontal="left" vertical="top" textRotation="0" wrapText="1" indent="0" justifyLastLine="0" shrinkToFit="0" readingOrder="0"/>
    </dxf>
    <dxf>
      <alignment horizontal="center" vertical="center"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center" vertical="center" textRotation="0" wrapText="1" indent="0" justifyLastLine="0" shrinkToFit="0" readingOrder="0"/>
    </dxf>
  </dxfs>
  <tableStyles count="0" defaultTableStyle="TableStyleMedium2" defaultPivotStyle="PivotStyleLight16"/>
  <colors>
    <mruColors>
      <color rgb="FFD94E41"/>
      <color rgb="FF0563C1"/>
      <color rgb="FF0000FF"/>
      <color rgb="FF41719C"/>
      <color rgb="FF5B9BD5"/>
      <color rgb="FFCCECFF"/>
      <color rgb="FF0066FF"/>
      <color rgb="FF66CCFF"/>
      <color rgb="FF99CC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s>
</file>

<file path=xl/drawings/_rels/drawing1.xml.rels><?xml version="1.0" encoding="UTF-8" standalone="yes"?>
<Relationships xmlns="http://schemas.openxmlformats.org/package/2006/relationships"><Relationship Id="rId1" Type="http://schemas.openxmlformats.org/officeDocument/2006/relationships/hyperlink" Target="https://youtu.be/WDgpDCO93t4" TargetMode="External"/></Relationships>
</file>

<file path=xl/drawings/_rels/drawing2.xml.rels><?xml version="1.0" encoding="UTF-8" standalone="yes"?>
<Relationships xmlns="http://schemas.openxmlformats.org/package/2006/relationships"><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1" Type="http://schemas.openxmlformats.org/officeDocument/2006/relationships/hyperlink" Target="#home!A1"/></Relationships>
</file>

<file path=xl/drawings/_rels/drawing10.xml.rels><?xml version="1.0" encoding="UTF-8" standalone="yes"?>
<Relationships xmlns="http://schemas.openxmlformats.org/package/2006/relationships"><Relationship Id="rId1" Type="http://schemas.openxmlformats.org/officeDocument/2006/relationships/hyperlink" Target="#home!A1"/></Relationships>
</file>

<file path=xl/drawings/_rels/drawing11.xml.rels><?xml version="1.0" encoding="UTF-8" standalone="yes"?>
<Relationships xmlns="http://schemas.openxmlformats.org/package/2006/relationships"><Relationship Id="rId1" Type="http://schemas.openxmlformats.org/officeDocument/2006/relationships/hyperlink" Target="#home!A1"/></Relationships>
</file>

<file path=xl/drawings/_rels/drawing12.xml.rels><?xml version="1.0" encoding="UTF-8" standalone="yes"?>
<Relationships xmlns="http://schemas.openxmlformats.org/package/2006/relationships"><Relationship Id="rId1" Type="http://schemas.openxmlformats.org/officeDocument/2006/relationships/hyperlink" Target="#home!A1"/></Relationships>
</file>

<file path=xl/drawings/_rels/drawing13.xml.rels><?xml version="1.0" encoding="UTF-8" standalone="yes"?>
<Relationships xmlns="http://schemas.openxmlformats.org/package/2006/relationships"><Relationship Id="rId1" Type="http://schemas.openxmlformats.org/officeDocument/2006/relationships/hyperlink" Target="#home!A1"/></Relationships>
</file>

<file path=xl/drawings/_rels/drawing14.xml.rels><?xml version="1.0" encoding="UTF-8" standalone="yes"?>
<Relationships xmlns="http://schemas.openxmlformats.org/package/2006/relationships"><Relationship Id="rId1" Type="http://schemas.openxmlformats.org/officeDocument/2006/relationships/hyperlink" Target="#home!A1"/></Relationships>
</file>

<file path=xl/drawings/_rels/drawing15.xml.rels><?xml version="1.0" encoding="UTF-8" standalone="yes"?>
<Relationships xmlns="http://schemas.openxmlformats.org/package/2006/relationships"><Relationship Id="rId1" Type="http://schemas.openxmlformats.org/officeDocument/2006/relationships/hyperlink" Target="#home!A1"/></Relationships>
</file>

<file path=xl/drawings/_rels/drawing16.xml.rels><?xml version="1.0" encoding="UTF-8" standalone="yes"?>
<Relationships xmlns="http://schemas.openxmlformats.org/package/2006/relationships"><Relationship Id="rId1" Type="http://schemas.openxmlformats.org/officeDocument/2006/relationships/hyperlink" Target="#home!A1"/></Relationships>
</file>

<file path=xl/drawings/_rels/drawing17.xml.rels><?xml version="1.0" encoding="UTF-8" standalone="yes"?>
<Relationships xmlns="http://schemas.openxmlformats.org/package/2006/relationships"><Relationship Id="rId1" Type="http://schemas.openxmlformats.org/officeDocument/2006/relationships/hyperlink" Target="#home!A1"/></Relationships>
</file>

<file path=xl/drawings/_rels/drawing18.xml.rels><?xml version="1.0" encoding="UTF-8" standalone="yes"?>
<Relationships xmlns="http://schemas.openxmlformats.org/package/2006/relationships"><Relationship Id="rId1" Type="http://schemas.openxmlformats.org/officeDocument/2006/relationships/hyperlink" Target="#home!A1"/></Relationships>
</file>

<file path=xl/drawings/_rels/drawing19.xml.rels><?xml version="1.0" encoding="UTF-8" standalone="yes"?>
<Relationships xmlns="http://schemas.openxmlformats.org/package/2006/relationships"><Relationship Id="rId1" Type="http://schemas.openxmlformats.org/officeDocument/2006/relationships/hyperlink" Target="#home!A1"/></Relationships>
</file>

<file path=xl/drawings/_rels/drawing20.xml.rels><?xml version="1.0" encoding="UTF-8" standalone="yes"?>
<Relationships xmlns="http://schemas.openxmlformats.org/package/2006/relationships"><Relationship Id="rId1" Type="http://schemas.openxmlformats.org/officeDocument/2006/relationships/hyperlink" Target="#home!A1"/></Relationships>
</file>

<file path=xl/drawings/_rels/drawing21.xml.rels><?xml version="1.0" encoding="UTF-8" standalone="yes"?>
<Relationships xmlns="http://schemas.openxmlformats.org/package/2006/relationships"><Relationship Id="rId1" Type="http://schemas.openxmlformats.org/officeDocument/2006/relationships/hyperlink" Target="#home!A1"/></Relationships>
</file>

<file path=xl/drawings/_rels/drawing22.xml.rels><?xml version="1.0" encoding="UTF-8" standalone="yes"?>
<Relationships xmlns="http://schemas.openxmlformats.org/package/2006/relationships"><Relationship Id="rId1" Type="http://schemas.openxmlformats.org/officeDocument/2006/relationships/hyperlink" Target="#home!A1"/></Relationships>
</file>

<file path=xl/drawings/_rels/drawing23.xml.rels><?xml version="1.0" encoding="UTF-8" standalone="yes"?>
<Relationships xmlns="http://schemas.openxmlformats.org/package/2006/relationships"><Relationship Id="rId1" Type="http://schemas.openxmlformats.org/officeDocument/2006/relationships/hyperlink" Target="#home!A1"/></Relationships>
</file>

<file path=xl/drawings/_rels/drawing24.xml.rels><?xml version="1.0" encoding="UTF-8" standalone="yes"?>
<Relationships xmlns="http://schemas.openxmlformats.org/package/2006/relationships"><Relationship Id="rId1" Type="http://schemas.openxmlformats.org/officeDocument/2006/relationships/hyperlink" Target="#home!A1"/></Relationships>
</file>

<file path=xl/drawings/_rels/drawing25.xml.rels><?xml version="1.0" encoding="UTF-8" standalone="yes"?>
<Relationships xmlns="http://schemas.openxmlformats.org/package/2006/relationships"><Relationship Id="rId1" Type="http://schemas.openxmlformats.org/officeDocument/2006/relationships/hyperlink" Target="#home!A1"/></Relationships>
</file>

<file path=xl/drawings/_rels/drawing26.xml.rels><?xml version="1.0" encoding="UTF-8" standalone="yes"?>
<Relationships xmlns="http://schemas.openxmlformats.org/package/2006/relationships"><Relationship Id="rId1" Type="http://schemas.openxmlformats.org/officeDocument/2006/relationships/hyperlink" Target="#home!A1"/></Relationships>
</file>

<file path=xl/drawings/_rels/drawing27.xml.rels><?xml version="1.0" encoding="UTF-8" standalone="yes"?>
<Relationships xmlns="http://schemas.openxmlformats.org/package/2006/relationships"><Relationship Id="rId1" Type="http://schemas.openxmlformats.org/officeDocument/2006/relationships/hyperlink" Target="#home!A1"/></Relationships>
</file>

<file path=xl/drawings/_rels/drawing28.xml.rels><?xml version="1.0" encoding="UTF-8" standalone="yes"?>
<Relationships xmlns="http://schemas.openxmlformats.org/package/2006/relationships"><Relationship Id="rId1" Type="http://schemas.openxmlformats.org/officeDocument/2006/relationships/hyperlink" Target="#home!A1"/></Relationships>
</file>

<file path=xl/drawings/_rels/drawing29.xml.rels><?xml version="1.0" encoding="UTF-8" standalone="yes"?>
<Relationships xmlns="http://schemas.openxmlformats.org/package/2006/relationships"><Relationship Id="rId1" Type="http://schemas.openxmlformats.org/officeDocument/2006/relationships/hyperlink" Target="#home!A1"/></Relationships>
</file>

<file path=xl/drawings/_rels/drawing30.xml.rels><?xml version="1.0" encoding="UTF-8" standalone="yes"?>
<Relationships xmlns="http://schemas.openxmlformats.org/package/2006/relationships"><Relationship Id="rId1" Type="http://schemas.openxmlformats.org/officeDocument/2006/relationships/hyperlink" Target="#home!A1"/></Relationships>
</file>

<file path=xl/drawings/_rels/drawing31.xml.rels><?xml version="1.0" encoding="UTF-8" standalone="yes"?>
<Relationships xmlns="http://schemas.openxmlformats.org/package/2006/relationships"><Relationship Id="rId1" Type="http://schemas.openxmlformats.org/officeDocument/2006/relationships/hyperlink" Target="#home!A1"/></Relationships>
</file>

<file path=xl/drawings/_rels/drawing32.xml.rels><?xml version="1.0" encoding="UTF-8" standalone="yes"?>
<Relationships xmlns="http://schemas.openxmlformats.org/package/2006/relationships"><Relationship Id="rId1" Type="http://schemas.openxmlformats.org/officeDocument/2006/relationships/hyperlink" Target="#home!A1"/></Relationships>
</file>

<file path=xl/drawings/_rels/drawing33.xml.rels><?xml version="1.0" encoding="UTF-8" standalone="yes"?>
<Relationships xmlns="http://schemas.openxmlformats.org/package/2006/relationships"><Relationship Id="rId1" Type="http://schemas.openxmlformats.org/officeDocument/2006/relationships/hyperlink" Target="#home!A1"/></Relationships>
</file>

<file path=xl/drawings/_rels/drawing34.xml.rels><?xml version="1.0" encoding="UTF-8" standalone="yes"?>
<Relationships xmlns="http://schemas.openxmlformats.org/package/2006/relationships"><Relationship Id="rId1" Type="http://schemas.openxmlformats.org/officeDocument/2006/relationships/hyperlink" Target="#home!A1"/></Relationships>
</file>

<file path=xl/drawings/_rels/drawing35.xml.rels><?xml version="1.0" encoding="UTF-8" standalone="yes"?>
<Relationships xmlns="http://schemas.openxmlformats.org/package/2006/relationships"><Relationship Id="rId1" Type="http://schemas.openxmlformats.org/officeDocument/2006/relationships/hyperlink" Target="#home!A1"/></Relationships>
</file>

<file path=xl/drawings/_rels/drawing36.xml.rels><?xml version="1.0" encoding="UTF-8" standalone="yes"?>
<Relationships xmlns="http://schemas.openxmlformats.org/package/2006/relationships"><Relationship Id="rId1" Type="http://schemas.openxmlformats.org/officeDocument/2006/relationships/hyperlink" Target="#home!A1"/></Relationships>
</file>

<file path=xl/drawings/_rels/drawing37.xml.rels><?xml version="1.0" encoding="UTF-8" standalone="yes"?>
<Relationships xmlns="http://schemas.openxmlformats.org/package/2006/relationships"><Relationship Id="rId1" Type="http://schemas.openxmlformats.org/officeDocument/2006/relationships/hyperlink" Target="#home!A1"/></Relationships>
</file>

<file path=xl/drawings/_rels/drawing38.xml.rels><?xml version="1.0" encoding="UTF-8" standalone="yes"?>
<Relationships xmlns="http://schemas.openxmlformats.org/package/2006/relationships"><Relationship Id="rId1" Type="http://schemas.openxmlformats.org/officeDocument/2006/relationships/hyperlink" Target="#home!A1"/></Relationships>
</file>

<file path=xl/drawings/_rels/drawing39.xml.rels><?xml version="1.0" encoding="UTF-8" standalone="yes"?>
<Relationships xmlns="http://schemas.openxmlformats.org/package/2006/relationships"><Relationship Id="rId1" Type="http://schemas.openxmlformats.org/officeDocument/2006/relationships/hyperlink" Target="#home!A1"/></Relationships>
</file>

<file path=xl/drawings/_rels/drawing40.xml.rels><?xml version="1.0" encoding="UTF-8" standalone="yes"?>
<Relationships xmlns="http://schemas.openxmlformats.org/package/2006/relationships"><Relationship Id="rId1" Type="http://schemas.openxmlformats.org/officeDocument/2006/relationships/hyperlink" Target="#home!A1"/></Relationships>
</file>

<file path=xl/drawings/_rels/drawing41.xml.rels><?xml version="1.0" encoding="UTF-8" standalone="yes"?>
<Relationships xmlns="http://schemas.openxmlformats.org/package/2006/relationships"><Relationship Id="rId1" Type="http://schemas.openxmlformats.org/officeDocument/2006/relationships/hyperlink" Target="#home!A1"/></Relationships>
</file>

<file path=xl/drawings/_rels/drawing42.xml.rels><?xml version="1.0" encoding="UTF-8" standalone="yes"?>
<Relationships xmlns="http://schemas.openxmlformats.org/package/2006/relationships"><Relationship Id="rId1" Type="http://schemas.openxmlformats.org/officeDocument/2006/relationships/hyperlink" Target="#home!A1"/></Relationships>
</file>

<file path=xl/drawings/_rels/drawing43.xml.rels><?xml version="1.0" encoding="UTF-8" standalone="yes"?>
<Relationships xmlns="http://schemas.openxmlformats.org/package/2006/relationships"><Relationship Id="rId1" Type="http://schemas.openxmlformats.org/officeDocument/2006/relationships/hyperlink" Target="#home!A1"/></Relationships>
</file>

<file path=xl/drawings/_rels/drawing44.xml.rels><?xml version="1.0" encoding="UTF-8" standalone="yes"?>
<Relationships xmlns="http://schemas.openxmlformats.org/package/2006/relationships"><Relationship Id="rId1" Type="http://schemas.openxmlformats.org/officeDocument/2006/relationships/hyperlink" Target="#home!A1"/></Relationships>
</file>

<file path=xl/drawings/_rels/drawing45.xml.rels><?xml version="1.0" encoding="UTF-8" standalone="yes"?>
<Relationships xmlns="http://schemas.openxmlformats.org/package/2006/relationships"><Relationship Id="rId1" Type="http://schemas.openxmlformats.org/officeDocument/2006/relationships/hyperlink" Target="#home!A1"/></Relationships>
</file>

<file path=xl/drawings/_rels/drawing46.xml.rels><?xml version="1.0" encoding="UTF-8" standalone="yes"?>
<Relationships xmlns="http://schemas.openxmlformats.org/package/2006/relationships"><Relationship Id="rId1" Type="http://schemas.openxmlformats.org/officeDocument/2006/relationships/hyperlink" Target="#home!A1"/></Relationships>
</file>

<file path=xl/drawings/_rels/drawing47.xml.rels><?xml version="1.0" encoding="UTF-8" standalone="yes"?>
<Relationships xmlns="http://schemas.openxmlformats.org/package/2006/relationships"><Relationship Id="rId1" Type="http://schemas.openxmlformats.org/officeDocument/2006/relationships/hyperlink" Target="#home!A1"/></Relationships>
</file>

<file path=xl/drawings/_rels/drawing48.xml.rels><?xml version="1.0" encoding="UTF-8" standalone="yes"?>
<Relationships xmlns="http://schemas.openxmlformats.org/package/2006/relationships"><Relationship Id="rId1" Type="http://schemas.openxmlformats.org/officeDocument/2006/relationships/hyperlink" Target="#home!A1"/></Relationships>
</file>

<file path=xl/drawings/_rels/drawing49.xml.rels><?xml version="1.0" encoding="UTF-8" standalone="yes"?>
<Relationships xmlns="http://schemas.openxmlformats.org/package/2006/relationships"><Relationship Id="rId1" Type="http://schemas.openxmlformats.org/officeDocument/2006/relationships/hyperlink" Target="#home!A1"/></Relationships>
</file>

<file path=xl/drawings/_rels/drawing50.xml.rels><?xml version="1.0" encoding="UTF-8" standalone="yes"?>
<Relationships xmlns="http://schemas.openxmlformats.org/package/2006/relationships"><Relationship Id="rId1" Type="http://schemas.openxmlformats.org/officeDocument/2006/relationships/hyperlink" Target="#home!A1"/></Relationships>
</file>

<file path=xl/drawings/_rels/drawing51.xml.rels><?xml version="1.0" encoding="UTF-8" standalone="yes"?>
<Relationships xmlns="http://schemas.openxmlformats.org/package/2006/relationships"><Relationship Id="rId1" Type="http://schemas.openxmlformats.org/officeDocument/2006/relationships/hyperlink" Target="#home!A1"/></Relationships>
</file>

<file path=xl/drawings/_rels/drawing52.xml.rels><?xml version="1.0" encoding="UTF-8" standalone="yes"?>
<Relationships xmlns="http://schemas.openxmlformats.org/package/2006/relationships"><Relationship Id="rId1" Type="http://schemas.openxmlformats.org/officeDocument/2006/relationships/hyperlink" Target="#home!A1"/></Relationships>
</file>

<file path=xl/drawings/_rels/drawing53.xml.rels><?xml version="1.0" encoding="UTF-8" standalone="yes"?>
<Relationships xmlns="http://schemas.openxmlformats.org/package/2006/relationships"><Relationship Id="rId1" Type="http://schemas.openxmlformats.org/officeDocument/2006/relationships/hyperlink" Target="#home!A1"/></Relationships>
</file>

<file path=xl/drawings/_rels/drawing54.xml.rels><?xml version="1.0" encoding="UTF-8" standalone="yes"?>
<Relationships xmlns="http://schemas.openxmlformats.org/package/2006/relationships"><Relationship Id="rId1" Type="http://schemas.openxmlformats.org/officeDocument/2006/relationships/hyperlink" Target="#home!A1"/></Relationships>
</file>

<file path=xl/drawings/_rels/drawing55.xml.rels><?xml version="1.0" encoding="UTF-8" standalone="yes"?>
<Relationships xmlns="http://schemas.openxmlformats.org/package/2006/relationships"><Relationship Id="rId1" Type="http://schemas.openxmlformats.org/officeDocument/2006/relationships/hyperlink" Target="#home!A1"/></Relationships>
</file>

<file path=xl/drawings/_rels/drawing56.xml.rels><?xml version="1.0" encoding="UTF-8" standalone="yes"?>
<Relationships xmlns="http://schemas.openxmlformats.org/package/2006/relationships"><Relationship Id="rId1" Type="http://schemas.openxmlformats.org/officeDocument/2006/relationships/hyperlink" Target="#home!A1"/></Relationships>
</file>

<file path=xl/drawings/_rels/drawing57.xml.rels><?xml version="1.0" encoding="UTF-8" standalone="yes"?>
<Relationships xmlns="http://schemas.openxmlformats.org/package/2006/relationships"><Relationship Id="rId1" Type="http://schemas.openxmlformats.org/officeDocument/2006/relationships/hyperlink" Target="#home!A1"/></Relationships>
</file>

<file path=xl/drawings/_rels/drawing58.xml.rels><?xml version="1.0" encoding="UTF-8" standalone="yes"?>
<Relationships xmlns="http://schemas.openxmlformats.org/package/2006/relationships"><Relationship Id="rId1" Type="http://schemas.openxmlformats.org/officeDocument/2006/relationships/hyperlink" Target="#home!A1"/></Relationships>
</file>

<file path=xl/drawings/_rels/drawing59.xml.rels><?xml version="1.0" encoding="UTF-8" standalone="yes"?>
<Relationships xmlns="http://schemas.openxmlformats.org/package/2006/relationships"><Relationship Id="rId1" Type="http://schemas.openxmlformats.org/officeDocument/2006/relationships/hyperlink" Target="#home!A1"/></Relationships>
</file>

<file path=xl/drawings/_rels/drawing60.xml.rels><?xml version="1.0" encoding="UTF-8" standalone="yes"?>
<Relationships xmlns="http://schemas.openxmlformats.org/package/2006/relationships"><Relationship Id="rId1" Type="http://schemas.openxmlformats.org/officeDocument/2006/relationships/hyperlink" Target="#home!A1"/></Relationships>
</file>

<file path=xl/drawings/_rels/drawing61.xml.rels><?xml version="1.0" encoding="UTF-8" standalone="yes"?>
<Relationships xmlns="http://schemas.openxmlformats.org/package/2006/relationships"><Relationship Id="rId1" Type="http://schemas.openxmlformats.org/officeDocument/2006/relationships/hyperlink" Target="#home!A1"/></Relationships>
</file>

<file path=xl/drawings/_rels/drawing62.xml.rels><?xml version="1.0" encoding="UTF-8" standalone="yes"?>
<Relationships xmlns="http://schemas.openxmlformats.org/package/2006/relationships"><Relationship Id="rId1" Type="http://schemas.openxmlformats.org/officeDocument/2006/relationships/hyperlink" Target="#home!A1"/></Relationships>
</file>

<file path=xl/drawings/_rels/drawing63.xml.rels><?xml version="1.0" encoding="UTF-8" standalone="yes"?>
<Relationships xmlns="http://schemas.openxmlformats.org/package/2006/relationships"><Relationship Id="rId1" Type="http://schemas.openxmlformats.org/officeDocument/2006/relationships/hyperlink" Target="#home!A1"/></Relationships>
</file>

<file path=xl/drawings/_rels/drawing64.xml.rels><?xml version="1.0" encoding="UTF-8" standalone="yes"?>
<Relationships xmlns="http://schemas.openxmlformats.org/package/2006/relationships"><Relationship Id="rId1" Type="http://schemas.openxmlformats.org/officeDocument/2006/relationships/hyperlink" Target="#home!A1"/></Relationships>
</file>

<file path=xl/drawings/_rels/drawing65.xml.rels><?xml version="1.0" encoding="UTF-8" standalone="yes"?>
<Relationships xmlns="http://schemas.openxmlformats.org/package/2006/relationships"><Relationship Id="rId1" Type="http://schemas.openxmlformats.org/officeDocument/2006/relationships/hyperlink" Target="#home!A1"/></Relationships>
</file>

<file path=xl/drawings/_rels/drawing66.xml.rels><?xml version="1.0" encoding="UTF-8" standalone="yes"?>
<Relationships xmlns="http://schemas.openxmlformats.org/package/2006/relationships"><Relationship Id="rId1" Type="http://schemas.openxmlformats.org/officeDocument/2006/relationships/hyperlink" Target="#home!A1"/></Relationships>
</file>

<file path=xl/drawings/_rels/drawing67.xml.rels><?xml version="1.0" encoding="UTF-8" standalone="yes"?>
<Relationships xmlns="http://schemas.openxmlformats.org/package/2006/relationships"><Relationship Id="rId1" Type="http://schemas.openxmlformats.org/officeDocument/2006/relationships/hyperlink" Target="#home!A1"/></Relationships>
</file>

<file path=xl/drawings/_rels/drawing68.xml.rels><?xml version="1.0" encoding="UTF-8" standalone="yes"?>
<Relationships xmlns="http://schemas.openxmlformats.org/package/2006/relationships"><Relationship Id="rId1" Type="http://schemas.openxmlformats.org/officeDocument/2006/relationships/hyperlink" Target="#home!A1"/></Relationships>
</file>

<file path=xl/drawings/_rels/drawing69.xml.rels><?xml version="1.0" encoding="UTF-8" standalone="yes"?>
<Relationships xmlns="http://schemas.openxmlformats.org/package/2006/relationships"><Relationship Id="rId1" Type="http://schemas.openxmlformats.org/officeDocument/2006/relationships/hyperlink" Target="#home!A1"/></Relationships>
</file>

<file path=xl/drawings/_rels/drawing70.xml.rels><?xml version="1.0" encoding="UTF-8" standalone="yes"?>
<Relationships xmlns="http://schemas.openxmlformats.org/package/2006/relationships"><Relationship Id="rId1" Type="http://schemas.openxmlformats.org/officeDocument/2006/relationships/hyperlink" Target="#home!A1"/></Relationships>
</file>

<file path=xl/drawings/_rels/drawing71.xml.rels><?xml version="1.0" encoding="UTF-8" standalone="yes"?>
<Relationships xmlns="http://schemas.openxmlformats.org/package/2006/relationships"><Relationship Id="rId1" Type="http://schemas.openxmlformats.org/officeDocument/2006/relationships/hyperlink" Target="#home!A1"/></Relationships>
</file>

<file path=xl/drawings/_rels/drawing72.xml.rels><?xml version="1.0" encoding="UTF-8" standalone="yes"?>
<Relationships xmlns="http://schemas.openxmlformats.org/package/2006/relationships"><Relationship Id="rId1" Type="http://schemas.openxmlformats.org/officeDocument/2006/relationships/hyperlink" Target="#home!A1"/></Relationships>
</file>

<file path=xl/drawings/_rels/drawing73.xml.rels><?xml version="1.0" encoding="UTF-8" standalone="yes"?>
<Relationships xmlns="http://schemas.openxmlformats.org/package/2006/relationships"><Relationship Id="rId1" Type="http://schemas.openxmlformats.org/officeDocument/2006/relationships/hyperlink" Target="#home!A1"/></Relationships>
</file>

<file path=xl/drawings/_rels/drawing74.xml.rels><?xml version="1.0" encoding="UTF-8" standalone="yes"?>
<Relationships xmlns="http://schemas.openxmlformats.org/package/2006/relationships"><Relationship Id="rId1" Type="http://schemas.openxmlformats.org/officeDocument/2006/relationships/hyperlink" Target="#home!A1"/></Relationships>
</file>

<file path=xl/drawings/_rels/drawing75.xml.rels><?xml version="1.0" encoding="UTF-8" standalone="yes"?>
<Relationships xmlns="http://schemas.openxmlformats.org/package/2006/relationships"><Relationship Id="rId1" Type="http://schemas.openxmlformats.org/officeDocument/2006/relationships/hyperlink" Target="#home!A1"/></Relationships>
</file>

<file path=xl/drawings/_rels/drawing76.xml.rels><?xml version="1.0" encoding="UTF-8" standalone="yes"?>
<Relationships xmlns="http://schemas.openxmlformats.org/package/2006/relationships"><Relationship Id="rId1" Type="http://schemas.openxmlformats.org/officeDocument/2006/relationships/hyperlink" Target="#home!A1"/></Relationships>
</file>

<file path=xl/drawings/_rels/drawing77.xml.rels><?xml version="1.0" encoding="UTF-8" standalone="yes"?>
<Relationships xmlns="http://schemas.openxmlformats.org/package/2006/relationships"><Relationship Id="rId1" Type="http://schemas.openxmlformats.org/officeDocument/2006/relationships/hyperlink" Target="#home!A1"/></Relationships>
</file>

<file path=xl/drawings/_rels/drawing78.xml.rels><?xml version="1.0" encoding="UTF-8" standalone="yes"?>
<Relationships xmlns="http://schemas.openxmlformats.org/package/2006/relationships"><Relationship Id="rId1" Type="http://schemas.openxmlformats.org/officeDocument/2006/relationships/hyperlink" Target="#home!A1"/></Relationships>
</file>

<file path=xl/drawings/_rels/drawing79.xml.rels><?xml version="1.0" encoding="UTF-8" standalone="yes"?>
<Relationships xmlns="http://schemas.openxmlformats.org/package/2006/relationships"><Relationship Id="rId1" Type="http://schemas.openxmlformats.org/officeDocument/2006/relationships/hyperlink" Target="#home!A1"/></Relationships>
</file>

<file path=xl/drawings/_rels/drawing80.xml.rels><?xml version="1.0" encoding="UTF-8" standalone="yes"?>
<Relationships xmlns="http://schemas.openxmlformats.org/package/2006/relationships"><Relationship Id="rId1" Type="http://schemas.openxmlformats.org/officeDocument/2006/relationships/hyperlink" Target="#home!A1"/></Relationships>
</file>

<file path=xl/drawings/_rels/drawing81.xml.rels><?xml version="1.0" encoding="UTF-8" standalone="yes"?>
<Relationships xmlns="http://schemas.openxmlformats.org/package/2006/relationships"><Relationship Id="rId1" Type="http://schemas.openxmlformats.org/officeDocument/2006/relationships/hyperlink" Target="#home!A1"/></Relationships>
</file>

<file path=xl/drawings/_rels/drawing82.xml.rels><?xml version="1.0" encoding="UTF-8" standalone="yes"?>
<Relationships xmlns="http://schemas.openxmlformats.org/package/2006/relationships"><Relationship Id="rId1" Type="http://schemas.openxmlformats.org/officeDocument/2006/relationships/hyperlink" Target="#home!A1"/></Relationships>
</file>

<file path=xl/drawings/_rels/drawing83.xml.rels><?xml version="1.0" encoding="UTF-8" standalone="yes"?>
<Relationships xmlns="http://schemas.openxmlformats.org/package/2006/relationships"><Relationship Id="rId1" Type="http://schemas.openxmlformats.org/officeDocument/2006/relationships/hyperlink" Target="#home!A1"/></Relationships>
</file>

<file path=xl/drawings/_rels/drawing84.xml.rels><?xml version="1.0" encoding="UTF-8" standalone="yes"?>
<Relationships xmlns="http://schemas.openxmlformats.org/package/2006/relationships"><Relationship Id="rId1" Type="http://schemas.openxmlformats.org/officeDocument/2006/relationships/hyperlink" Target="#home!A1"/></Relationships>
</file>

<file path=xl/drawings/_rels/drawing85.xml.rels><?xml version="1.0" encoding="UTF-8" standalone="yes"?>
<Relationships xmlns="http://schemas.openxmlformats.org/package/2006/relationships"><Relationship Id="rId1" Type="http://schemas.openxmlformats.org/officeDocument/2006/relationships/hyperlink" Target="#home!A1"/></Relationships>
</file>

<file path=xl/drawings/_rels/drawing86.xml.rels><?xml version="1.0" encoding="UTF-8" standalone="yes"?>
<Relationships xmlns="http://schemas.openxmlformats.org/package/2006/relationships"><Relationship Id="rId1" Type="http://schemas.openxmlformats.org/officeDocument/2006/relationships/hyperlink" Target="#home!A1"/></Relationships>
</file>

<file path=xl/drawings/_rels/drawing87.xml.rels><?xml version="1.0" encoding="UTF-8" standalone="yes"?>
<Relationships xmlns="http://schemas.openxmlformats.org/package/2006/relationships"><Relationship Id="rId1" Type="http://schemas.openxmlformats.org/officeDocument/2006/relationships/hyperlink" Target="#home!A1"/></Relationships>
</file>

<file path=xl/drawings/_rels/drawing88.xml.rels><?xml version="1.0" encoding="UTF-8" standalone="yes"?>
<Relationships xmlns="http://schemas.openxmlformats.org/package/2006/relationships"><Relationship Id="rId1" Type="http://schemas.openxmlformats.org/officeDocument/2006/relationships/hyperlink" Target="#home!A1"/></Relationships>
</file>

<file path=xl/drawings/_rels/drawing89.xml.rels><?xml version="1.0" encoding="UTF-8" standalone="yes"?>
<Relationships xmlns="http://schemas.openxmlformats.org/package/2006/relationships"><Relationship Id="rId1" Type="http://schemas.openxmlformats.org/officeDocument/2006/relationships/hyperlink" Target="#home!A1"/></Relationships>
</file>

<file path=xl/drawings/_rels/drawing90.xml.rels><?xml version="1.0" encoding="UTF-8" standalone="yes"?>
<Relationships xmlns="http://schemas.openxmlformats.org/package/2006/relationships"><Relationship Id="rId1" Type="http://schemas.openxmlformats.org/officeDocument/2006/relationships/hyperlink" Target="#home!A1"/></Relationships>
</file>

<file path=xl/drawings/_rels/drawing91.xml.rels><?xml version="1.0" encoding="UTF-8" standalone="yes"?>
<Relationships xmlns="http://schemas.openxmlformats.org/package/2006/relationships"><Relationship Id="rId1" Type="http://schemas.openxmlformats.org/officeDocument/2006/relationships/hyperlink" Target="#home!A1"/></Relationships>
</file>

<file path=xl/drawings/_rels/drawing92.xml.rels><?xml version="1.0" encoding="UTF-8" standalone="yes"?>
<Relationships xmlns="http://schemas.openxmlformats.org/package/2006/relationships"><Relationship Id="rId1" Type="http://schemas.openxmlformats.org/officeDocument/2006/relationships/hyperlink" Target="#home!A1"/></Relationships>
</file>

<file path=xl/drawings/_rels/drawing93.xml.rels><?xml version="1.0" encoding="UTF-8" standalone="yes"?>
<Relationships xmlns="http://schemas.openxmlformats.org/package/2006/relationships"><Relationship Id="rId1" Type="http://schemas.openxmlformats.org/officeDocument/2006/relationships/hyperlink" Target="#home!A1"/></Relationships>
</file>

<file path=xl/drawings/_rels/drawing94.xml.rels><?xml version="1.0" encoding="UTF-8" standalone="yes"?>
<Relationships xmlns="http://schemas.openxmlformats.org/package/2006/relationships"><Relationship Id="rId1" Type="http://schemas.openxmlformats.org/officeDocument/2006/relationships/hyperlink" Target="#home!A1"/></Relationships>
</file>

<file path=xl/drawings/_rels/drawing95.xml.rels><?xml version="1.0" encoding="UTF-8" standalone="yes"?>
<Relationships xmlns="http://schemas.openxmlformats.org/package/2006/relationships"><Relationship Id="rId1" Type="http://schemas.openxmlformats.org/officeDocument/2006/relationships/hyperlink" Target="#home!A1"/></Relationships>
</file>

<file path=xl/drawings/_rels/drawing96.xml.rels><?xml version="1.0" encoding="UTF-8" standalone="yes"?>
<Relationships xmlns="http://schemas.openxmlformats.org/package/2006/relationships"><Relationship Id="rId1" Type="http://schemas.openxmlformats.org/officeDocument/2006/relationships/hyperlink" Target="#home!A1"/></Relationships>
</file>

<file path=xl/drawings/_rels/drawing97.xml.rels><?xml version="1.0" encoding="UTF-8" standalone="yes"?>
<Relationships xmlns="http://schemas.openxmlformats.org/package/2006/relationships"><Relationship Id="rId1" Type="http://schemas.openxmlformats.org/officeDocument/2006/relationships/hyperlink" Target="#home!A1"/></Relationships>
</file>

<file path=xl/drawings/_rels/drawing98.xml.rels><?xml version="1.0" encoding="UTF-8" standalone="yes"?>
<Relationships xmlns="http://schemas.openxmlformats.org/package/2006/relationships"><Relationship Id="rId1" Type="http://schemas.openxmlformats.org/officeDocument/2006/relationships/hyperlink" Target="#home!A1"/></Relationships>
</file>

<file path=xl/drawings/_rels/drawing99.xml.rels><?xml version="1.0" encoding="UTF-8" standalone="yes"?>
<Relationships xmlns="http://schemas.openxmlformats.org/package/2006/relationships"><Relationship Id="rId1" Type="http://schemas.openxmlformats.org/officeDocument/2006/relationships/hyperlink" Target="#home!A1"/></Relationships>
</file>

<file path=xl/drawings/_rels/drawing100.xml.rels><?xml version="1.0" encoding="UTF-8" standalone="yes"?>
<Relationships xmlns="http://schemas.openxmlformats.org/package/2006/relationships"><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2</xdr:col>
      <xdr:colOff>1508760</xdr:colOff>
      <xdr:row>0</xdr:row>
      <xdr:rowOff>99060</xdr:rowOff>
    </xdr:from>
    <xdr:to>
      <xdr:col>4</xdr:col>
      <xdr:colOff>1348740</xdr:colOff>
      <xdr:row>2</xdr:row>
      <xdr:rowOff>99060</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2011680" y="99060"/>
          <a:ext cx="2194560" cy="365760"/>
        </a:xfrm>
        <a:prstGeom prst="rect">
          <a:avLst/>
        </a:prstGeom>
        <a:solidFill>
          <a:srgbClr val="D94E41"/>
        </a:solidFill>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n-US" sz="1100" b="0">
              <a:latin typeface="Georgia" panose="02040502050405020303" pitchFamily="18" charset="0"/>
              <a:cs typeface="Times New Roman" panose="02020603050405020304" pitchFamily="18" charset="0"/>
            </a:rPr>
            <a:t>Watch the Video Tutorial   </a:t>
          </a:r>
          <a:r>
            <a:rPr lang="en-US" sz="1100" b="1">
              <a:latin typeface="Arial Black" panose="020B0A04020102020204" pitchFamily="34" charset="0"/>
              <a:ea typeface="Segoe UI Black" panose="020B0A02040204020203" pitchFamily="34" charset="0"/>
              <a:cs typeface="Times New Roman" panose="02020603050405020304" pitchFamily="18" charset="0"/>
            </a:rPr>
            <a:t>&gt;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1082040</xdr:colOff>
      <xdr:row>0</xdr:row>
      <xdr:rowOff>53340</xdr:rowOff>
    </xdr:from>
    <xdr:to>
      <xdr:col>1</xdr:col>
      <xdr:colOff>3733800</xdr:colOff>
      <xdr:row>1</xdr:row>
      <xdr:rowOff>137160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166306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904874</xdr:colOff>
      <xdr:row>0</xdr:row>
      <xdr:rowOff>57150</xdr:rowOff>
    </xdr:from>
    <xdr:to>
      <xdr:col>2</xdr:col>
      <xdr:colOff>3556634</xdr:colOff>
      <xdr:row>1</xdr:row>
      <xdr:rowOff>140970</xdr:rowOff>
    </xdr:to>
    <xdr:sp macro="" textlink="">
      <xdr:nvSpPr>
        <xdr:cNvPr id="28" name="Rounded Rectangle 27">
          <a:hlinkClick xmlns:r="http://schemas.openxmlformats.org/officeDocument/2006/relationships" r:id="rId1"/>
          <a:extLst>
            <a:ext uri="{FF2B5EF4-FFF2-40B4-BE49-F238E27FC236}">
              <a16:creationId xmlns:a16="http://schemas.microsoft.com/office/drawing/2014/main" id="{00000000-0008-0000-0200-00001C000000}"/>
            </a:ext>
          </a:extLst>
        </xdr:cNvPr>
        <xdr:cNvSpPr/>
      </xdr:nvSpPr>
      <xdr:spPr>
        <a:xfrm>
          <a:off x="1533524" y="5715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1032510</xdr:colOff>
      <xdr:row>0</xdr:row>
      <xdr:rowOff>60960</xdr:rowOff>
    </xdr:from>
    <xdr:to>
      <xdr:col>6</xdr:col>
      <xdr:colOff>179070</xdr:colOff>
      <xdr:row>1</xdr:row>
      <xdr:rowOff>144780</xdr:rowOff>
    </xdr:to>
    <xdr:sp macro="" textlink="">
      <xdr:nvSpPr>
        <xdr:cNvPr id="53" name="Rounded Rectangle 52">
          <a:hlinkClick xmlns:r="http://schemas.openxmlformats.org/officeDocument/2006/relationships" r:id="rId1"/>
          <a:extLst>
            <a:ext uri="{FF2B5EF4-FFF2-40B4-BE49-F238E27FC236}">
              <a16:creationId xmlns:a16="http://schemas.microsoft.com/office/drawing/2014/main" id="{00000000-0008-0000-0300-000035000000}"/>
            </a:ext>
          </a:extLst>
        </xdr:cNvPr>
        <xdr:cNvSpPr/>
      </xdr:nvSpPr>
      <xdr:spPr>
        <a:xfrm>
          <a:off x="274701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1240155</xdr:colOff>
      <xdr:row>0</xdr:row>
      <xdr:rowOff>60960</xdr:rowOff>
    </xdr:from>
    <xdr:to>
      <xdr:col>7</xdr:col>
      <xdr:colOff>272415</xdr:colOff>
      <xdr:row>1</xdr:row>
      <xdr:rowOff>144780</xdr:rowOff>
    </xdr:to>
    <xdr:sp macro="" textlink="">
      <xdr:nvSpPr>
        <xdr:cNvPr id="66" name="Rounded Rectangle 65">
          <a:hlinkClick xmlns:r="http://schemas.openxmlformats.org/officeDocument/2006/relationships" r:id="rId1"/>
          <a:extLst>
            <a:ext uri="{FF2B5EF4-FFF2-40B4-BE49-F238E27FC236}">
              <a16:creationId xmlns:a16="http://schemas.microsoft.com/office/drawing/2014/main" id="{00000000-0008-0000-0400-000042000000}"/>
            </a:ext>
          </a:extLst>
        </xdr:cNvPr>
        <xdr:cNvSpPr>
          <a:spLocks/>
        </xdr:cNvSpPr>
      </xdr:nvSpPr>
      <xdr:spPr>
        <a:xfrm>
          <a:off x="262128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973455</xdr:colOff>
      <xdr:row>0</xdr:row>
      <xdr:rowOff>60960</xdr:rowOff>
    </xdr:from>
    <xdr:to>
      <xdr:col>2</xdr:col>
      <xdr:colOff>1243965</xdr:colOff>
      <xdr:row>1</xdr:row>
      <xdr:rowOff>144780</xdr:rowOff>
    </xdr:to>
    <xdr:sp macro="" textlink="">
      <xdr:nvSpPr>
        <xdr:cNvPr id="18" name="Rounded Rectangle 17">
          <a:hlinkClick xmlns:r="http://schemas.openxmlformats.org/officeDocument/2006/relationships" r:id="rId1"/>
          <a:extLst>
            <a:ext uri="{FF2B5EF4-FFF2-40B4-BE49-F238E27FC236}">
              <a16:creationId xmlns:a16="http://schemas.microsoft.com/office/drawing/2014/main" id="{00000000-0008-0000-0500-000012000000}"/>
            </a:ext>
          </a:extLst>
        </xdr:cNvPr>
        <xdr:cNvSpPr/>
      </xdr:nvSpPr>
      <xdr:spPr>
        <a:xfrm>
          <a:off x="155448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295275</xdr:colOff>
      <xdr:row>0</xdr:row>
      <xdr:rowOff>53340</xdr:rowOff>
    </xdr:from>
    <xdr:to>
      <xdr:col>7</xdr:col>
      <xdr:colOff>375285</xdr:colOff>
      <xdr:row>1</xdr:row>
      <xdr:rowOff>137160</xdr:rowOff>
    </xdr:to>
    <xdr:sp macro="" textlink="">
      <xdr:nvSpPr>
        <xdr:cNvPr id="98" name="Rounded Rectangle 97">
          <a:hlinkClick xmlns:r="http://schemas.openxmlformats.org/officeDocument/2006/relationships" r:id="rId1"/>
          <a:extLst>
            <a:ext uri="{FF2B5EF4-FFF2-40B4-BE49-F238E27FC236}">
              <a16:creationId xmlns:a16="http://schemas.microsoft.com/office/drawing/2014/main" id="{00000000-0008-0000-0600-000062000000}"/>
            </a:ext>
          </a:extLst>
        </xdr:cNvPr>
        <xdr:cNvSpPr/>
      </xdr:nvSpPr>
      <xdr:spPr>
        <a:xfrm>
          <a:off x="272415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866775</xdr:colOff>
      <xdr:row>0</xdr:row>
      <xdr:rowOff>57150</xdr:rowOff>
    </xdr:from>
    <xdr:to>
      <xdr:col>2</xdr:col>
      <xdr:colOff>3518535</xdr:colOff>
      <xdr:row>1</xdr:row>
      <xdr:rowOff>140970</xdr:rowOff>
    </xdr:to>
    <xdr:sp macro="" textlink="">
      <xdr:nvSpPr>
        <xdr:cNvPr id="51" name="Rounded Rectangle 50">
          <a:hlinkClick xmlns:r="http://schemas.openxmlformats.org/officeDocument/2006/relationships" r:id="rId1"/>
          <a:extLst>
            <a:ext uri="{FF2B5EF4-FFF2-40B4-BE49-F238E27FC236}">
              <a16:creationId xmlns:a16="http://schemas.microsoft.com/office/drawing/2014/main" id="{00000000-0008-0000-0700-000033000000}"/>
            </a:ext>
          </a:extLst>
        </xdr:cNvPr>
        <xdr:cNvSpPr/>
      </xdr:nvSpPr>
      <xdr:spPr>
        <a:xfrm>
          <a:off x="1495425" y="57150"/>
          <a:ext cx="2651760" cy="274320"/>
        </a:xfrm>
        <a:prstGeom prst="roundRect">
          <a:avLst/>
        </a:prstGeom>
        <a:solidFill>
          <a:srgbClr val="5B9BD5"/>
        </a:solidFill>
        <a:ln w="12700" cap="flat" cmpd="sng" algn="ctr">
          <a:solidFill>
            <a:srgbClr val="5B9BD5">
              <a:shade val="50000"/>
            </a:srgbClr>
          </a:solid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sysClr val="window" lastClr="FFFFFF"/>
              </a:solidFill>
              <a:effectLst/>
              <a:uLnTx/>
              <a:uFillTx/>
              <a:latin typeface="Calibri" panose="020F0502020204030204"/>
              <a:ea typeface="+mn-ea"/>
              <a:cs typeface="+mn-cs"/>
            </a:rPr>
            <a:t>Return to TPS Navigation/Home Page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1213485</xdr:colOff>
      <xdr:row>0</xdr:row>
      <xdr:rowOff>53340</xdr:rowOff>
    </xdr:from>
    <xdr:to>
      <xdr:col>1</xdr:col>
      <xdr:colOff>3865245</xdr:colOff>
      <xdr:row>1</xdr:row>
      <xdr:rowOff>137160</xdr:rowOff>
    </xdr:to>
    <xdr:sp macro="" textlink="">
      <xdr:nvSpPr>
        <xdr:cNvPr id="17" name="Rounded Rectangle 16">
          <a:hlinkClick xmlns:r="http://schemas.openxmlformats.org/officeDocument/2006/relationships" r:id="rId1"/>
          <a:extLst>
            <a:ext uri="{FF2B5EF4-FFF2-40B4-BE49-F238E27FC236}">
              <a16:creationId xmlns:a16="http://schemas.microsoft.com/office/drawing/2014/main" id="{00000000-0008-0000-0800-000011000000}"/>
            </a:ext>
          </a:extLst>
        </xdr:cNvPr>
        <xdr:cNvSpPr/>
      </xdr:nvSpPr>
      <xdr:spPr>
        <a:xfrm>
          <a:off x="159448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1186815</xdr:colOff>
      <xdr:row>0</xdr:row>
      <xdr:rowOff>53340</xdr:rowOff>
    </xdr:from>
    <xdr:to>
      <xdr:col>1</xdr:col>
      <xdr:colOff>3838575</xdr:colOff>
      <xdr:row>1</xdr:row>
      <xdr:rowOff>137160</xdr:rowOff>
    </xdr:to>
    <xdr:sp macro="" textlink="">
      <xdr:nvSpPr>
        <xdr:cNvPr id="30" name="Rounded Rectangle 29">
          <a:hlinkClick xmlns:r="http://schemas.openxmlformats.org/officeDocument/2006/relationships" r:id="rId1"/>
          <a:extLst>
            <a:ext uri="{FF2B5EF4-FFF2-40B4-BE49-F238E27FC236}">
              <a16:creationId xmlns:a16="http://schemas.microsoft.com/office/drawing/2014/main" id="{00000000-0008-0000-0900-00001E000000}"/>
            </a:ext>
          </a:extLst>
        </xdr:cNvPr>
        <xdr:cNvSpPr/>
      </xdr:nvSpPr>
      <xdr:spPr>
        <a:xfrm>
          <a:off x="156781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190499</xdr:colOff>
      <xdr:row>0</xdr:row>
      <xdr:rowOff>53340</xdr:rowOff>
    </xdr:from>
    <xdr:to>
      <xdr:col>7</xdr:col>
      <xdr:colOff>337184</xdr:colOff>
      <xdr:row>1</xdr:row>
      <xdr:rowOff>137160</xdr:rowOff>
    </xdr:to>
    <xdr:sp macro="" textlink="">
      <xdr:nvSpPr>
        <xdr:cNvPr id="74" name="Rounded Rectangle 73">
          <a:hlinkClick xmlns:r="http://schemas.openxmlformats.org/officeDocument/2006/relationships" r:id="rId1"/>
          <a:extLst>
            <a:ext uri="{FF2B5EF4-FFF2-40B4-BE49-F238E27FC236}">
              <a16:creationId xmlns:a16="http://schemas.microsoft.com/office/drawing/2014/main" id="{00000000-0008-0000-0A00-00004A000000}"/>
            </a:ext>
          </a:extLst>
        </xdr:cNvPr>
        <xdr:cNvSpPr/>
      </xdr:nvSpPr>
      <xdr:spPr>
        <a:xfrm>
          <a:off x="275272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1245869</xdr:colOff>
      <xdr:row>0</xdr:row>
      <xdr:rowOff>45720</xdr:rowOff>
    </xdr:from>
    <xdr:to>
      <xdr:col>2</xdr:col>
      <xdr:colOff>1183004</xdr:colOff>
      <xdr:row>1</xdr:row>
      <xdr:rowOff>129540</xdr:rowOff>
    </xdr:to>
    <xdr:sp macro="" textlink="">
      <xdr:nvSpPr>
        <xdr:cNvPr id="32" name="Rounded Rectangle 31">
          <a:hlinkClick xmlns:r="http://schemas.openxmlformats.org/officeDocument/2006/relationships" r:id="rId1"/>
          <a:extLst>
            <a:ext uri="{FF2B5EF4-FFF2-40B4-BE49-F238E27FC236}">
              <a16:creationId xmlns:a16="http://schemas.microsoft.com/office/drawing/2014/main" id="{00000000-0008-0000-0B00-000020000000}"/>
            </a:ext>
          </a:extLst>
        </xdr:cNvPr>
        <xdr:cNvSpPr/>
      </xdr:nvSpPr>
      <xdr:spPr>
        <a:xfrm>
          <a:off x="1626869" y="4572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518160</xdr:colOff>
      <xdr:row>0</xdr:row>
      <xdr:rowOff>53340</xdr:rowOff>
    </xdr:from>
    <xdr:to>
      <xdr:col>7</xdr:col>
      <xdr:colOff>693420</xdr:colOff>
      <xdr:row>1</xdr:row>
      <xdr:rowOff>137160</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0C00-00000B000000}"/>
            </a:ext>
          </a:extLst>
        </xdr:cNvPr>
        <xdr:cNvSpPr/>
      </xdr:nvSpPr>
      <xdr:spPr>
        <a:xfrm>
          <a:off x="484251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1209675</xdr:colOff>
      <xdr:row>0</xdr:row>
      <xdr:rowOff>60960</xdr:rowOff>
    </xdr:from>
    <xdr:to>
      <xdr:col>1</xdr:col>
      <xdr:colOff>3861435</xdr:colOff>
      <xdr:row>1</xdr:row>
      <xdr:rowOff>144780</xdr:rowOff>
    </xdr:to>
    <xdr:sp macro="" textlink="">
      <xdr:nvSpPr>
        <xdr:cNvPr id="17" name="Rounded Rectangle 16">
          <a:hlinkClick xmlns:r="http://schemas.openxmlformats.org/officeDocument/2006/relationships" r:id="rId1"/>
          <a:extLst>
            <a:ext uri="{FF2B5EF4-FFF2-40B4-BE49-F238E27FC236}">
              <a16:creationId xmlns:a16="http://schemas.microsoft.com/office/drawing/2014/main" id="{00000000-0008-0000-0D00-000011000000}"/>
            </a:ext>
          </a:extLst>
        </xdr:cNvPr>
        <xdr:cNvSpPr/>
      </xdr:nvSpPr>
      <xdr:spPr>
        <a:xfrm>
          <a:off x="159067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382904</xdr:colOff>
      <xdr:row>0</xdr:row>
      <xdr:rowOff>45720</xdr:rowOff>
    </xdr:from>
    <xdr:to>
      <xdr:col>8</xdr:col>
      <xdr:colOff>129539</xdr:colOff>
      <xdr:row>1</xdr:row>
      <xdr:rowOff>129540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2659379" y="4572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340995</xdr:colOff>
      <xdr:row>0</xdr:row>
      <xdr:rowOff>60960</xdr:rowOff>
    </xdr:from>
    <xdr:to>
      <xdr:col>6</xdr:col>
      <xdr:colOff>849630</xdr:colOff>
      <xdr:row>1</xdr:row>
      <xdr:rowOff>144780</xdr:rowOff>
    </xdr:to>
    <xdr:sp macro="" textlink="">
      <xdr:nvSpPr>
        <xdr:cNvPr id="42" name="Rounded Rectangle 41">
          <a:hlinkClick xmlns:r="http://schemas.openxmlformats.org/officeDocument/2006/relationships" r:id="rId1"/>
          <a:extLst>
            <a:ext uri="{FF2B5EF4-FFF2-40B4-BE49-F238E27FC236}">
              <a16:creationId xmlns:a16="http://schemas.microsoft.com/office/drawing/2014/main" id="{00000000-0008-0000-0F00-00002A000000}"/>
            </a:ext>
          </a:extLst>
        </xdr:cNvPr>
        <xdr:cNvSpPr/>
      </xdr:nvSpPr>
      <xdr:spPr>
        <a:xfrm>
          <a:off x="168402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495300</xdr:colOff>
      <xdr:row>0</xdr:row>
      <xdr:rowOff>53340</xdr:rowOff>
    </xdr:from>
    <xdr:to>
      <xdr:col>3</xdr:col>
      <xdr:colOff>965835</xdr:colOff>
      <xdr:row>1</xdr:row>
      <xdr:rowOff>137160</xdr:rowOff>
    </xdr:to>
    <xdr:sp macro="" textlink="">
      <xdr:nvSpPr>
        <xdr:cNvPr id="18" name="Rounded Rectangle 17">
          <a:hlinkClick xmlns:r="http://schemas.openxmlformats.org/officeDocument/2006/relationships" r:id="rId1"/>
          <a:extLst>
            <a:ext uri="{FF2B5EF4-FFF2-40B4-BE49-F238E27FC236}">
              <a16:creationId xmlns:a16="http://schemas.microsoft.com/office/drawing/2014/main" id="{00000000-0008-0000-1000-000012000000}"/>
            </a:ext>
          </a:extLst>
        </xdr:cNvPr>
        <xdr:cNvSpPr/>
      </xdr:nvSpPr>
      <xdr:spPr>
        <a:xfrm>
          <a:off x="132397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118110</xdr:colOff>
      <xdr:row>0</xdr:row>
      <xdr:rowOff>53340</xdr:rowOff>
    </xdr:from>
    <xdr:to>
      <xdr:col>6</xdr:col>
      <xdr:colOff>760095</xdr:colOff>
      <xdr:row>1</xdr:row>
      <xdr:rowOff>137160</xdr:rowOff>
    </xdr:to>
    <xdr:sp macro="" textlink="">
      <xdr:nvSpPr>
        <xdr:cNvPr id="109" name="Rounded Rectangle 108">
          <a:hlinkClick xmlns:r="http://schemas.openxmlformats.org/officeDocument/2006/relationships" r:id="rId1"/>
          <a:extLst>
            <a:ext uri="{FF2B5EF4-FFF2-40B4-BE49-F238E27FC236}">
              <a16:creationId xmlns:a16="http://schemas.microsoft.com/office/drawing/2014/main" id="{00000000-0008-0000-1100-00006D000000}"/>
            </a:ext>
          </a:extLst>
        </xdr:cNvPr>
        <xdr:cNvSpPr/>
      </xdr:nvSpPr>
      <xdr:spPr>
        <a:xfrm>
          <a:off x="246126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xdr:col>
      <xdr:colOff>118110</xdr:colOff>
      <xdr:row>0</xdr:row>
      <xdr:rowOff>60960</xdr:rowOff>
    </xdr:from>
    <xdr:to>
      <xdr:col>6</xdr:col>
      <xdr:colOff>760095</xdr:colOff>
      <xdr:row>1</xdr:row>
      <xdr:rowOff>144780</xdr:rowOff>
    </xdr:to>
    <xdr:sp macro="" textlink="">
      <xdr:nvSpPr>
        <xdr:cNvPr id="134" name="Rounded Rectangle 133">
          <a:hlinkClick xmlns:r="http://schemas.openxmlformats.org/officeDocument/2006/relationships" r:id="rId1"/>
          <a:extLst>
            <a:ext uri="{FF2B5EF4-FFF2-40B4-BE49-F238E27FC236}">
              <a16:creationId xmlns:a16="http://schemas.microsoft.com/office/drawing/2014/main" id="{00000000-0008-0000-1200-000086000000}"/>
            </a:ext>
          </a:extLst>
        </xdr:cNvPr>
        <xdr:cNvSpPr/>
      </xdr:nvSpPr>
      <xdr:spPr>
        <a:xfrm>
          <a:off x="246126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542924</xdr:colOff>
      <xdr:row>0</xdr:row>
      <xdr:rowOff>53340</xdr:rowOff>
    </xdr:from>
    <xdr:to>
      <xdr:col>4</xdr:col>
      <xdr:colOff>765809</xdr:colOff>
      <xdr:row>1</xdr:row>
      <xdr:rowOff>137160</xdr:rowOff>
    </xdr:to>
    <xdr:sp macro="" textlink="">
      <xdr:nvSpPr>
        <xdr:cNvPr id="9" name="Rounded Rectangle 8">
          <a:hlinkClick xmlns:r="http://schemas.openxmlformats.org/officeDocument/2006/relationships" r:id="rId1"/>
          <a:extLst>
            <a:ext uri="{FF2B5EF4-FFF2-40B4-BE49-F238E27FC236}">
              <a16:creationId xmlns:a16="http://schemas.microsoft.com/office/drawing/2014/main" id="{00000000-0008-0000-1300-000009000000}"/>
            </a:ext>
          </a:extLst>
        </xdr:cNvPr>
        <xdr:cNvSpPr/>
      </xdr:nvSpPr>
      <xdr:spPr>
        <a:xfrm>
          <a:off x="137159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1804035</xdr:colOff>
      <xdr:row>0</xdr:row>
      <xdr:rowOff>53340</xdr:rowOff>
    </xdr:from>
    <xdr:to>
      <xdr:col>2</xdr:col>
      <xdr:colOff>1741170</xdr:colOff>
      <xdr:row>1</xdr:row>
      <xdr:rowOff>137160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238506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95250</xdr:colOff>
      <xdr:row>0</xdr:row>
      <xdr:rowOff>53340</xdr:rowOff>
    </xdr:from>
    <xdr:to>
      <xdr:col>6</xdr:col>
      <xdr:colOff>737235</xdr:colOff>
      <xdr:row>1</xdr:row>
      <xdr:rowOff>137160</xdr:rowOff>
    </xdr:to>
    <xdr:sp macro="" textlink="">
      <xdr:nvSpPr>
        <xdr:cNvPr id="76" name="Rounded Rectangle 75">
          <a:hlinkClick xmlns:r="http://schemas.openxmlformats.org/officeDocument/2006/relationships" r:id="rId1"/>
          <a:extLst>
            <a:ext uri="{FF2B5EF4-FFF2-40B4-BE49-F238E27FC236}">
              <a16:creationId xmlns:a16="http://schemas.microsoft.com/office/drawing/2014/main" id="{00000000-0008-0000-1500-00004C000000}"/>
            </a:ext>
          </a:extLst>
        </xdr:cNvPr>
        <xdr:cNvSpPr/>
      </xdr:nvSpPr>
      <xdr:spPr>
        <a:xfrm>
          <a:off x="243840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514350</xdr:colOff>
      <xdr:row>0</xdr:row>
      <xdr:rowOff>60960</xdr:rowOff>
    </xdr:from>
    <xdr:to>
      <xdr:col>3</xdr:col>
      <xdr:colOff>984885</xdr:colOff>
      <xdr:row>1</xdr:row>
      <xdr:rowOff>144780</xdr:rowOff>
    </xdr:to>
    <xdr:sp macro="" textlink="">
      <xdr:nvSpPr>
        <xdr:cNvPr id="97" name="Rounded Rectangle 96">
          <a:hlinkClick xmlns:r="http://schemas.openxmlformats.org/officeDocument/2006/relationships" r:id="rId1"/>
          <a:extLst>
            <a:ext uri="{FF2B5EF4-FFF2-40B4-BE49-F238E27FC236}">
              <a16:creationId xmlns:a16="http://schemas.microsoft.com/office/drawing/2014/main" id="{00000000-0008-0000-1600-000061000000}"/>
            </a:ext>
          </a:extLst>
        </xdr:cNvPr>
        <xdr:cNvSpPr/>
      </xdr:nvSpPr>
      <xdr:spPr>
        <a:xfrm>
          <a:off x="134302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581025</xdr:colOff>
      <xdr:row>0</xdr:row>
      <xdr:rowOff>60960</xdr:rowOff>
    </xdr:from>
    <xdr:to>
      <xdr:col>3</xdr:col>
      <xdr:colOff>984885</xdr:colOff>
      <xdr:row>1</xdr:row>
      <xdr:rowOff>144780</xdr:rowOff>
    </xdr:to>
    <xdr:sp macro="" textlink="">
      <xdr:nvSpPr>
        <xdr:cNvPr id="20" name="Rounded Rectangle 19">
          <a:hlinkClick xmlns:r="http://schemas.openxmlformats.org/officeDocument/2006/relationships" r:id="rId1"/>
          <a:extLst>
            <a:ext uri="{FF2B5EF4-FFF2-40B4-BE49-F238E27FC236}">
              <a16:creationId xmlns:a16="http://schemas.microsoft.com/office/drawing/2014/main" id="{00000000-0008-0000-1700-000014000000}"/>
            </a:ext>
          </a:extLst>
        </xdr:cNvPr>
        <xdr:cNvSpPr/>
      </xdr:nvSpPr>
      <xdr:spPr>
        <a:xfrm>
          <a:off x="140970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521970</xdr:colOff>
      <xdr:row>0</xdr:row>
      <xdr:rowOff>53340</xdr:rowOff>
    </xdr:from>
    <xdr:to>
      <xdr:col>4</xdr:col>
      <xdr:colOff>744855</xdr:colOff>
      <xdr:row>1</xdr:row>
      <xdr:rowOff>137160</xdr:rowOff>
    </xdr:to>
    <xdr:sp macro="" textlink="">
      <xdr:nvSpPr>
        <xdr:cNvPr id="201" name="Rounded Rectangle 200">
          <a:hlinkClick xmlns:r="http://schemas.openxmlformats.org/officeDocument/2006/relationships" r:id="rId1"/>
          <a:extLst>
            <a:ext uri="{FF2B5EF4-FFF2-40B4-BE49-F238E27FC236}">
              <a16:creationId xmlns:a16="http://schemas.microsoft.com/office/drawing/2014/main" id="{00000000-0008-0000-1800-0000C9000000}"/>
            </a:ext>
          </a:extLst>
        </xdr:cNvPr>
        <xdr:cNvSpPr/>
      </xdr:nvSpPr>
      <xdr:spPr>
        <a:xfrm>
          <a:off x="135064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xdr:col>
      <xdr:colOff>491490</xdr:colOff>
      <xdr:row>0</xdr:row>
      <xdr:rowOff>60960</xdr:rowOff>
    </xdr:from>
    <xdr:to>
      <xdr:col>3</xdr:col>
      <xdr:colOff>962025</xdr:colOff>
      <xdr:row>1</xdr:row>
      <xdr:rowOff>144780</xdr:rowOff>
    </xdr:to>
    <xdr:sp macro="" textlink="">
      <xdr:nvSpPr>
        <xdr:cNvPr id="103" name="Rounded Rectangle 102">
          <a:hlinkClick xmlns:r="http://schemas.openxmlformats.org/officeDocument/2006/relationships" r:id="rId1"/>
          <a:extLst>
            <a:ext uri="{FF2B5EF4-FFF2-40B4-BE49-F238E27FC236}">
              <a16:creationId xmlns:a16="http://schemas.microsoft.com/office/drawing/2014/main" id="{00000000-0008-0000-1900-000067000000}"/>
            </a:ext>
          </a:extLst>
        </xdr:cNvPr>
        <xdr:cNvSpPr/>
      </xdr:nvSpPr>
      <xdr:spPr>
        <a:xfrm>
          <a:off x="132016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552450</xdr:colOff>
      <xdr:row>0</xdr:row>
      <xdr:rowOff>60960</xdr:rowOff>
    </xdr:from>
    <xdr:to>
      <xdr:col>3</xdr:col>
      <xdr:colOff>1022985</xdr:colOff>
      <xdr:row>1</xdr:row>
      <xdr:rowOff>144780</xdr:rowOff>
    </xdr:to>
    <xdr:sp macro="" textlink="">
      <xdr:nvSpPr>
        <xdr:cNvPr id="30" name="Rounded Rectangle 29">
          <a:hlinkClick xmlns:r="http://schemas.openxmlformats.org/officeDocument/2006/relationships" r:id="rId1"/>
          <a:extLst>
            <a:ext uri="{FF2B5EF4-FFF2-40B4-BE49-F238E27FC236}">
              <a16:creationId xmlns:a16="http://schemas.microsoft.com/office/drawing/2014/main" id="{00000000-0008-0000-1A00-00001E000000}"/>
            </a:ext>
          </a:extLst>
        </xdr:cNvPr>
        <xdr:cNvSpPr/>
      </xdr:nvSpPr>
      <xdr:spPr>
        <a:xfrm>
          <a:off x="138112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535305</xdr:colOff>
      <xdr:row>0</xdr:row>
      <xdr:rowOff>60960</xdr:rowOff>
    </xdr:from>
    <xdr:to>
      <xdr:col>3</xdr:col>
      <xdr:colOff>1005840</xdr:colOff>
      <xdr:row>1</xdr:row>
      <xdr:rowOff>144780</xdr:rowOff>
    </xdr:to>
    <xdr:sp macro="" textlink="">
      <xdr:nvSpPr>
        <xdr:cNvPr id="47" name="Rounded Rectangle 46">
          <a:hlinkClick xmlns:r="http://schemas.openxmlformats.org/officeDocument/2006/relationships" r:id="rId1"/>
          <a:extLst>
            <a:ext uri="{FF2B5EF4-FFF2-40B4-BE49-F238E27FC236}">
              <a16:creationId xmlns:a16="http://schemas.microsoft.com/office/drawing/2014/main" id="{00000000-0008-0000-1B00-00002F000000}"/>
            </a:ext>
          </a:extLst>
        </xdr:cNvPr>
        <xdr:cNvSpPr/>
      </xdr:nvSpPr>
      <xdr:spPr>
        <a:xfrm>
          <a:off x="136398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2</xdr:col>
      <xdr:colOff>510540</xdr:colOff>
      <xdr:row>0</xdr:row>
      <xdr:rowOff>60960</xdr:rowOff>
    </xdr:from>
    <xdr:to>
      <xdr:col>3</xdr:col>
      <xdr:colOff>981075</xdr:colOff>
      <xdr:row>1</xdr:row>
      <xdr:rowOff>144780</xdr:rowOff>
    </xdr:to>
    <xdr:sp macro="" textlink="">
      <xdr:nvSpPr>
        <xdr:cNvPr id="55" name="Rounded Rectangle 54">
          <a:hlinkClick xmlns:r="http://schemas.openxmlformats.org/officeDocument/2006/relationships" r:id="rId1"/>
          <a:extLst>
            <a:ext uri="{FF2B5EF4-FFF2-40B4-BE49-F238E27FC236}">
              <a16:creationId xmlns:a16="http://schemas.microsoft.com/office/drawing/2014/main" id="{00000000-0008-0000-1C00-000037000000}"/>
            </a:ext>
          </a:extLst>
        </xdr:cNvPr>
        <xdr:cNvSpPr/>
      </xdr:nvSpPr>
      <xdr:spPr>
        <a:xfrm>
          <a:off x="133921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2</xdr:col>
      <xdr:colOff>516255</xdr:colOff>
      <xdr:row>0</xdr:row>
      <xdr:rowOff>53340</xdr:rowOff>
    </xdr:from>
    <xdr:to>
      <xdr:col>3</xdr:col>
      <xdr:colOff>986790</xdr:colOff>
      <xdr:row>1</xdr:row>
      <xdr:rowOff>137160</xdr:rowOff>
    </xdr:to>
    <xdr:sp macro="" textlink="">
      <xdr:nvSpPr>
        <xdr:cNvPr id="23" name="Rounded Rectangle 22">
          <a:hlinkClick xmlns:r="http://schemas.openxmlformats.org/officeDocument/2006/relationships" r:id="rId1"/>
          <a:extLst>
            <a:ext uri="{FF2B5EF4-FFF2-40B4-BE49-F238E27FC236}">
              <a16:creationId xmlns:a16="http://schemas.microsoft.com/office/drawing/2014/main" id="{00000000-0008-0000-1D00-000017000000}"/>
            </a:ext>
          </a:extLst>
        </xdr:cNvPr>
        <xdr:cNvSpPr/>
      </xdr:nvSpPr>
      <xdr:spPr>
        <a:xfrm>
          <a:off x="134493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554355</xdr:colOff>
      <xdr:row>0</xdr:row>
      <xdr:rowOff>53340</xdr:rowOff>
    </xdr:from>
    <xdr:to>
      <xdr:col>3</xdr:col>
      <xdr:colOff>1024890</xdr:colOff>
      <xdr:row>1</xdr:row>
      <xdr:rowOff>137160</xdr:rowOff>
    </xdr:to>
    <xdr:sp macro="" textlink="">
      <xdr:nvSpPr>
        <xdr:cNvPr id="25" name="Rounded Rectangle 24">
          <a:hlinkClick xmlns:r="http://schemas.openxmlformats.org/officeDocument/2006/relationships" r:id="rId1"/>
          <a:extLst>
            <a:ext uri="{FF2B5EF4-FFF2-40B4-BE49-F238E27FC236}">
              <a16:creationId xmlns:a16="http://schemas.microsoft.com/office/drawing/2014/main" id="{00000000-0008-0000-1E00-000019000000}"/>
            </a:ext>
          </a:extLst>
        </xdr:cNvPr>
        <xdr:cNvSpPr/>
      </xdr:nvSpPr>
      <xdr:spPr>
        <a:xfrm>
          <a:off x="138303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2</xdr:col>
      <xdr:colOff>546735</xdr:colOff>
      <xdr:row>0</xdr:row>
      <xdr:rowOff>60960</xdr:rowOff>
    </xdr:from>
    <xdr:to>
      <xdr:col>3</xdr:col>
      <xdr:colOff>1017270</xdr:colOff>
      <xdr:row>1</xdr:row>
      <xdr:rowOff>144780</xdr:rowOff>
    </xdr:to>
    <xdr:sp macro="" textlink="">
      <xdr:nvSpPr>
        <xdr:cNvPr id="130" name="Rounded Rectangle 129">
          <a:hlinkClick xmlns:r="http://schemas.openxmlformats.org/officeDocument/2006/relationships" r:id="rId1"/>
          <a:extLst>
            <a:ext uri="{FF2B5EF4-FFF2-40B4-BE49-F238E27FC236}">
              <a16:creationId xmlns:a16="http://schemas.microsoft.com/office/drawing/2014/main" id="{00000000-0008-0000-1F00-000082000000}"/>
            </a:ext>
          </a:extLst>
        </xdr:cNvPr>
        <xdr:cNvSpPr/>
      </xdr:nvSpPr>
      <xdr:spPr>
        <a:xfrm>
          <a:off x="137541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579120</xdr:colOff>
      <xdr:row>0</xdr:row>
      <xdr:rowOff>53340</xdr:rowOff>
    </xdr:from>
    <xdr:to>
      <xdr:col>3</xdr:col>
      <xdr:colOff>1049655</xdr:colOff>
      <xdr:row>1</xdr:row>
      <xdr:rowOff>137160</xdr:rowOff>
    </xdr:to>
    <xdr:sp macro="" textlink="">
      <xdr:nvSpPr>
        <xdr:cNvPr id="99" name="Rounded Rectangle 98">
          <a:hlinkClick xmlns:r="http://schemas.openxmlformats.org/officeDocument/2006/relationships" r:id="rId1"/>
          <a:extLst>
            <a:ext uri="{FF2B5EF4-FFF2-40B4-BE49-F238E27FC236}">
              <a16:creationId xmlns:a16="http://schemas.microsoft.com/office/drawing/2014/main" id="{00000000-0008-0000-2000-000063000000}"/>
            </a:ext>
          </a:extLst>
        </xdr:cNvPr>
        <xdr:cNvSpPr/>
      </xdr:nvSpPr>
      <xdr:spPr>
        <a:xfrm>
          <a:off x="140779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2</xdr:col>
      <xdr:colOff>518160</xdr:colOff>
      <xdr:row>0</xdr:row>
      <xdr:rowOff>60960</xdr:rowOff>
    </xdr:from>
    <xdr:to>
      <xdr:col>3</xdr:col>
      <xdr:colOff>988695</xdr:colOff>
      <xdr:row>1</xdr:row>
      <xdr:rowOff>144780</xdr:rowOff>
    </xdr:to>
    <xdr:sp macro="" textlink="">
      <xdr:nvSpPr>
        <xdr:cNvPr id="117" name="Rounded Rectangle 116">
          <a:hlinkClick xmlns:r="http://schemas.openxmlformats.org/officeDocument/2006/relationships" r:id="rId1"/>
          <a:extLst>
            <a:ext uri="{FF2B5EF4-FFF2-40B4-BE49-F238E27FC236}">
              <a16:creationId xmlns:a16="http://schemas.microsoft.com/office/drawing/2014/main" id="{00000000-0008-0000-2100-000075000000}"/>
            </a:ext>
          </a:extLst>
        </xdr:cNvPr>
        <xdr:cNvSpPr/>
      </xdr:nvSpPr>
      <xdr:spPr>
        <a:xfrm>
          <a:off x="134683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2</xdr:col>
      <xdr:colOff>1586865</xdr:colOff>
      <xdr:row>0</xdr:row>
      <xdr:rowOff>60960</xdr:rowOff>
    </xdr:from>
    <xdr:to>
      <xdr:col>4</xdr:col>
      <xdr:colOff>1476375</xdr:colOff>
      <xdr:row>1</xdr:row>
      <xdr:rowOff>144780</xdr:rowOff>
    </xdr:to>
    <xdr:sp macro="" textlink="">
      <xdr:nvSpPr>
        <xdr:cNvPr id="206" name="Rounded Rectangle 205">
          <a:hlinkClick xmlns:r="http://schemas.openxmlformats.org/officeDocument/2006/relationships" r:id="rId1"/>
          <a:extLst>
            <a:ext uri="{FF2B5EF4-FFF2-40B4-BE49-F238E27FC236}">
              <a16:creationId xmlns:a16="http://schemas.microsoft.com/office/drawing/2014/main" id="{00000000-0008-0000-2200-0000CE000000}"/>
            </a:ext>
          </a:extLst>
        </xdr:cNvPr>
        <xdr:cNvSpPr/>
      </xdr:nvSpPr>
      <xdr:spPr>
        <a:xfrm>
          <a:off x="241554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331470</xdr:colOff>
      <xdr:row>0</xdr:row>
      <xdr:rowOff>60960</xdr:rowOff>
    </xdr:from>
    <xdr:to>
      <xdr:col>8</xdr:col>
      <xdr:colOff>125730</xdr:colOff>
      <xdr:row>1</xdr:row>
      <xdr:rowOff>144780</xdr:rowOff>
    </xdr:to>
    <xdr:sp macro="" textlink="">
      <xdr:nvSpPr>
        <xdr:cNvPr id="163" name="Rounded Rectangle 162">
          <a:hlinkClick xmlns:r="http://schemas.openxmlformats.org/officeDocument/2006/relationships" r:id="rId1"/>
          <a:extLst>
            <a:ext uri="{FF2B5EF4-FFF2-40B4-BE49-F238E27FC236}">
              <a16:creationId xmlns:a16="http://schemas.microsoft.com/office/drawing/2014/main" id="{00000000-0008-0000-2300-0000A3000000}"/>
            </a:ext>
          </a:extLst>
        </xdr:cNvPr>
        <xdr:cNvSpPr/>
      </xdr:nvSpPr>
      <xdr:spPr>
        <a:xfrm>
          <a:off x="258889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220979</xdr:colOff>
      <xdr:row>0</xdr:row>
      <xdr:rowOff>53340</xdr:rowOff>
    </xdr:from>
    <xdr:to>
      <xdr:col>7</xdr:col>
      <xdr:colOff>596264</xdr:colOff>
      <xdr:row>1</xdr:row>
      <xdr:rowOff>137160</xdr:rowOff>
    </xdr:to>
    <xdr:sp macro="" textlink="">
      <xdr:nvSpPr>
        <xdr:cNvPr id="85" name="Rounded Rectangle 84">
          <a:hlinkClick xmlns:r="http://schemas.openxmlformats.org/officeDocument/2006/relationships" r:id="rId1"/>
          <a:extLst>
            <a:ext uri="{FF2B5EF4-FFF2-40B4-BE49-F238E27FC236}">
              <a16:creationId xmlns:a16="http://schemas.microsoft.com/office/drawing/2014/main" id="{00000000-0008-0000-2400-000055000000}"/>
            </a:ext>
          </a:extLst>
        </xdr:cNvPr>
        <xdr:cNvSpPr/>
      </xdr:nvSpPr>
      <xdr:spPr>
        <a:xfrm>
          <a:off x="247840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1</xdr:col>
      <xdr:colOff>1764030</xdr:colOff>
      <xdr:row>0</xdr:row>
      <xdr:rowOff>53340</xdr:rowOff>
    </xdr:from>
    <xdr:to>
      <xdr:col>2</xdr:col>
      <xdr:colOff>1701165</xdr:colOff>
      <xdr:row>1</xdr:row>
      <xdr:rowOff>137160</xdr:rowOff>
    </xdr:to>
    <xdr:sp macro="" textlink="">
      <xdr:nvSpPr>
        <xdr:cNvPr id="20" name="Rounded Rectangle 19">
          <a:hlinkClick xmlns:r="http://schemas.openxmlformats.org/officeDocument/2006/relationships" r:id="rId1"/>
          <a:extLst>
            <a:ext uri="{FF2B5EF4-FFF2-40B4-BE49-F238E27FC236}">
              <a16:creationId xmlns:a16="http://schemas.microsoft.com/office/drawing/2014/main" id="{00000000-0008-0000-2500-000014000000}"/>
            </a:ext>
          </a:extLst>
        </xdr:cNvPr>
        <xdr:cNvSpPr/>
      </xdr:nvSpPr>
      <xdr:spPr>
        <a:xfrm>
          <a:off x="234505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2</xdr:col>
      <xdr:colOff>100965</xdr:colOff>
      <xdr:row>0</xdr:row>
      <xdr:rowOff>60960</xdr:rowOff>
    </xdr:from>
    <xdr:to>
      <xdr:col>3</xdr:col>
      <xdr:colOff>1038225</xdr:colOff>
      <xdr:row>1</xdr:row>
      <xdr:rowOff>144780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2600-00000D000000}"/>
            </a:ext>
          </a:extLst>
        </xdr:cNvPr>
        <xdr:cNvSpPr/>
      </xdr:nvSpPr>
      <xdr:spPr>
        <a:xfrm>
          <a:off x="239649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2</xdr:col>
      <xdr:colOff>541020</xdr:colOff>
      <xdr:row>0</xdr:row>
      <xdr:rowOff>53340</xdr:rowOff>
    </xdr:from>
    <xdr:to>
      <xdr:col>3</xdr:col>
      <xdr:colOff>1011555</xdr:colOff>
      <xdr:row>1</xdr:row>
      <xdr:rowOff>137160</xdr:rowOff>
    </xdr:to>
    <xdr:sp macro="" textlink="">
      <xdr:nvSpPr>
        <xdr:cNvPr id="30" name="Rounded Rectangle 29">
          <a:hlinkClick xmlns:r="http://schemas.openxmlformats.org/officeDocument/2006/relationships" r:id="rId1"/>
          <a:extLst>
            <a:ext uri="{FF2B5EF4-FFF2-40B4-BE49-F238E27FC236}">
              <a16:creationId xmlns:a16="http://schemas.microsoft.com/office/drawing/2014/main" id="{00000000-0008-0000-2700-00001E000000}"/>
            </a:ext>
          </a:extLst>
        </xdr:cNvPr>
        <xdr:cNvSpPr/>
      </xdr:nvSpPr>
      <xdr:spPr>
        <a:xfrm>
          <a:off x="136969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3</xdr:col>
      <xdr:colOff>100965</xdr:colOff>
      <xdr:row>0</xdr:row>
      <xdr:rowOff>68580</xdr:rowOff>
    </xdr:from>
    <xdr:to>
      <xdr:col>5</xdr:col>
      <xdr:colOff>990600</xdr:colOff>
      <xdr:row>1</xdr:row>
      <xdr:rowOff>152400</xdr:rowOff>
    </xdr:to>
    <xdr:sp macro="" textlink="">
      <xdr:nvSpPr>
        <xdr:cNvPr id="51" name="Rounded Rectangle 50">
          <a:hlinkClick xmlns:r="http://schemas.openxmlformats.org/officeDocument/2006/relationships" r:id="rId1"/>
          <a:extLst>
            <a:ext uri="{FF2B5EF4-FFF2-40B4-BE49-F238E27FC236}">
              <a16:creationId xmlns:a16="http://schemas.microsoft.com/office/drawing/2014/main" id="{00000000-0008-0000-2800-000033000000}"/>
            </a:ext>
          </a:extLst>
        </xdr:cNvPr>
        <xdr:cNvSpPr/>
      </xdr:nvSpPr>
      <xdr:spPr>
        <a:xfrm>
          <a:off x="2444115" y="6858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4</xdr:col>
      <xdr:colOff>314325</xdr:colOff>
      <xdr:row>0</xdr:row>
      <xdr:rowOff>60960</xdr:rowOff>
    </xdr:from>
    <xdr:to>
      <xdr:col>8</xdr:col>
      <xdr:colOff>108585</xdr:colOff>
      <xdr:row>1</xdr:row>
      <xdr:rowOff>144780</xdr:rowOff>
    </xdr:to>
    <xdr:sp macro="" textlink="">
      <xdr:nvSpPr>
        <xdr:cNvPr id="79" name="Rounded Rectangle 78">
          <a:hlinkClick xmlns:r="http://schemas.openxmlformats.org/officeDocument/2006/relationships" r:id="rId1"/>
          <a:extLst>
            <a:ext uri="{FF2B5EF4-FFF2-40B4-BE49-F238E27FC236}">
              <a16:creationId xmlns:a16="http://schemas.microsoft.com/office/drawing/2014/main" id="{00000000-0008-0000-2900-00004F000000}"/>
            </a:ext>
          </a:extLst>
        </xdr:cNvPr>
        <xdr:cNvSpPr/>
      </xdr:nvSpPr>
      <xdr:spPr>
        <a:xfrm>
          <a:off x="257175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1</xdr:col>
      <xdr:colOff>685800</xdr:colOff>
      <xdr:row>0</xdr:row>
      <xdr:rowOff>53340</xdr:rowOff>
    </xdr:from>
    <xdr:to>
      <xdr:col>1</xdr:col>
      <xdr:colOff>3337560</xdr:colOff>
      <xdr:row>1</xdr:row>
      <xdr:rowOff>137160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2A00-000002000000}"/>
            </a:ext>
          </a:extLst>
        </xdr:cNvPr>
        <xdr:cNvSpPr/>
      </xdr:nvSpPr>
      <xdr:spPr>
        <a:xfrm>
          <a:off x="153352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3</xdr:col>
      <xdr:colOff>621030</xdr:colOff>
      <xdr:row>0</xdr:row>
      <xdr:rowOff>53340</xdr:rowOff>
    </xdr:from>
    <xdr:to>
      <xdr:col>6</xdr:col>
      <xdr:colOff>129540</xdr:colOff>
      <xdr:row>1</xdr:row>
      <xdr:rowOff>137160</xdr:rowOff>
    </xdr:to>
    <xdr:sp macro="" textlink="">
      <xdr:nvSpPr>
        <xdr:cNvPr id="28" name="Rounded Rectangle 27">
          <a:hlinkClick xmlns:r="http://schemas.openxmlformats.org/officeDocument/2006/relationships" r:id="rId1"/>
          <a:extLst>
            <a:ext uri="{FF2B5EF4-FFF2-40B4-BE49-F238E27FC236}">
              <a16:creationId xmlns:a16="http://schemas.microsoft.com/office/drawing/2014/main" id="{00000000-0008-0000-2B00-00001C000000}"/>
            </a:ext>
          </a:extLst>
        </xdr:cNvPr>
        <xdr:cNvSpPr/>
      </xdr:nvSpPr>
      <xdr:spPr>
        <a:xfrm>
          <a:off x="163068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17145</xdr:colOff>
      <xdr:row>0</xdr:row>
      <xdr:rowOff>60960</xdr:rowOff>
    </xdr:from>
    <xdr:to>
      <xdr:col>7</xdr:col>
      <xdr:colOff>192405</xdr:colOff>
      <xdr:row>1</xdr:row>
      <xdr:rowOff>144780</xdr:rowOff>
    </xdr:to>
    <xdr:sp macro="" textlink="">
      <xdr:nvSpPr>
        <xdr:cNvPr id="122" name="Rounded Rectangle 121">
          <a:hlinkClick xmlns:r="http://schemas.openxmlformats.org/officeDocument/2006/relationships" r:id="rId1"/>
          <a:extLst>
            <a:ext uri="{FF2B5EF4-FFF2-40B4-BE49-F238E27FC236}">
              <a16:creationId xmlns:a16="http://schemas.microsoft.com/office/drawing/2014/main" id="{00000000-0008-0000-2C00-00007A000000}"/>
            </a:ext>
          </a:extLst>
        </xdr:cNvPr>
        <xdr:cNvSpPr/>
      </xdr:nvSpPr>
      <xdr:spPr>
        <a:xfrm>
          <a:off x="1541145"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2</xdr:col>
      <xdr:colOff>973454</xdr:colOff>
      <xdr:row>0</xdr:row>
      <xdr:rowOff>53340</xdr:rowOff>
    </xdr:from>
    <xdr:to>
      <xdr:col>5</xdr:col>
      <xdr:colOff>148589</xdr:colOff>
      <xdr:row>1</xdr:row>
      <xdr:rowOff>137160</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2D00-00000F000000}"/>
            </a:ext>
          </a:extLst>
        </xdr:cNvPr>
        <xdr:cNvSpPr/>
      </xdr:nvSpPr>
      <xdr:spPr>
        <a:xfrm>
          <a:off x="160210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4</xdr:col>
      <xdr:colOff>241934</xdr:colOff>
      <xdr:row>0</xdr:row>
      <xdr:rowOff>53340</xdr:rowOff>
    </xdr:from>
    <xdr:to>
      <xdr:col>7</xdr:col>
      <xdr:colOff>83819</xdr:colOff>
      <xdr:row>1</xdr:row>
      <xdr:rowOff>137160</xdr:rowOff>
    </xdr:to>
    <xdr:sp macro="" textlink="">
      <xdr:nvSpPr>
        <xdr:cNvPr id="69" name="Rounded Rectangle 68">
          <a:hlinkClick xmlns:r="http://schemas.openxmlformats.org/officeDocument/2006/relationships" r:id="rId1"/>
          <a:extLst>
            <a:ext uri="{FF2B5EF4-FFF2-40B4-BE49-F238E27FC236}">
              <a16:creationId xmlns:a16="http://schemas.microsoft.com/office/drawing/2014/main" id="{00000000-0008-0000-2E00-000045000000}"/>
            </a:ext>
          </a:extLst>
        </xdr:cNvPr>
        <xdr:cNvSpPr/>
      </xdr:nvSpPr>
      <xdr:spPr>
        <a:xfrm>
          <a:off x="169925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4</xdr:col>
      <xdr:colOff>226694</xdr:colOff>
      <xdr:row>0</xdr:row>
      <xdr:rowOff>53340</xdr:rowOff>
    </xdr:from>
    <xdr:to>
      <xdr:col>7</xdr:col>
      <xdr:colOff>68579</xdr:colOff>
      <xdr:row>1</xdr:row>
      <xdr:rowOff>137160</xdr:rowOff>
    </xdr:to>
    <xdr:sp macro="" textlink="">
      <xdr:nvSpPr>
        <xdr:cNvPr id="29" name="Rounded Rectangle 28">
          <a:hlinkClick xmlns:r="http://schemas.openxmlformats.org/officeDocument/2006/relationships" r:id="rId1"/>
          <a:extLst>
            <a:ext uri="{FF2B5EF4-FFF2-40B4-BE49-F238E27FC236}">
              <a16:creationId xmlns:a16="http://schemas.microsoft.com/office/drawing/2014/main" id="{00000000-0008-0000-2F00-00001D000000}"/>
            </a:ext>
          </a:extLst>
        </xdr:cNvPr>
        <xdr:cNvSpPr/>
      </xdr:nvSpPr>
      <xdr:spPr>
        <a:xfrm>
          <a:off x="168401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3</xdr:col>
      <xdr:colOff>577215</xdr:colOff>
      <xdr:row>0</xdr:row>
      <xdr:rowOff>60960</xdr:rowOff>
    </xdr:from>
    <xdr:to>
      <xdr:col>6</xdr:col>
      <xdr:colOff>85725</xdr:colOff>
      <xdr:row>1</xdr:row>
      <xdr:rowOff>144780</xdr:rowOff>
    </xdr:to>
    <xdr:sp macro="" textlink="">
      <xdr:nvSpPr>
        <xdr:cNvPr id="32" name="Rounded Rectangle 31">
          <a:hlinkClick xmlns:r="http://schemas.openxmlformats.org/officeDocument/2006/relationships" r:id="rId1"/>
          <a:extLst>
            <a:ext uri="{FF2B5EF4-FFF2-40B4-BE49-F238E27FC236}">
              <a16:creationId xmlns:a16="http://schemas.microsoft.com/office/drawing/2014/main" id="{00000000-0008-0000-3000-000020000000}"/>
            </a:ext>
          </a:extLst>
        </xdr:cNvPr>
        <xdr:cNvSpPr/>
      </xdr:nvSpPr>
      <xdr:spPr>
        <a:xfrm>
          <a:off x="165354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3</xdr:col>
      <xdr:colOff>592455</xdr:colOff>
      <xdr:row>0</xdr:row>
      <xdr:rowOff>53340</xdr:rowOff>
    </xdr:from>
    <xdr:to>
      <xdr:col>6</xdr:col>
      <xdr:colOff>100965</xdr:colOff>
      <xdr:row>1</xdr:row>
      <xdr:rowOff>137160</xdr:rowOff>
    </xdr:to>
    <xdr:sp macro="" textlink="">
      <xdr:nvSpPr>
        <xdr:cNvPr id="45" name="Rounded Rectangle 44">
          <a:hlinkClick xmlns:r="http://schemas.openxmlformats.org/officeDocument/2006/relationships" r:id="rId1"/>
          <a:extLst>
            <a:ext uri="{FF2B5EF4-FFF2-40B4-BE49-F238E27FC236}">
              <a16:creationId xmlns:a16="http://schemas.microsoft.com/office/drawing/2014/main" id="{00000000-0008-0000-3100-00002D000000}"/>
            </a:ext>
          </a:extLst>
        </xdr:cNvPr>
        <xdr:cNvSpPr/>
      </xdr:nvSpPr>
      <xdr:spPr>
        <a:xfrm>
          <a:off x="166878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325754</xdr:colOff>
      <xdr:row>0</xdr:row>
      <xdr:rowOff>60960</xdr:rowOff>
    </xdr:from>
    <xdr:to>
      <xdr:col>6</xdr:col>
      <xdr:colOff>167639</xdr:colOff>
      <xdr:row>1</xdr:row>
      <xdr:rowOff>144780</xdr:rowOff>
    </xdr:to>
    <xdr:sp macro="" textlink="">
      <xdr:nvSpPr>
        <xdr:cNvPr id="93" name="Rounded Rectangle 92">
          <a:hlinkClick xmlns:r="http://schemas.openxmlformats.org/officeDocument/2006/relationships" r:id="rId1"/>
          <a:extLst>
            <a:ext uri="{FF2B5EF4-FFF2-40B4-BE49-F238E27FC236}">
              <a16:creationId xmlns:a16="http://schemas.microsoft.com/office/drawing/2014/main" id="{00000000-0008-0000-3200-00005D000000}"/>
            </a:ext>
          </a:extLst>
        </xdr:cNvPr>
        <xdr:cNvSpPr/>
      </xdr:nvSpPr>
      <xdr:spPr>
        <a:xfrm>
          <a:off x="1535429"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4</xdr:col>
      <xdr:colOff>219074</xdr:colOff>
      <xdr:row>0</xdr:row>
      <xdr:rowOff>53340</xdr:rowOff>
    </xdr:from>
    <xdr:to>
      <xdr:col>7</xdr:col>
      <xdr:colOff>60959</xdr:colOff>
      <xdr:row>1</xdr:row>
      <xdr:rowOff>137160</xdr:rowOff>
    </xdr:to>
    <xdr:sp macro="" textlink="">
      <xdr:nvSpPr>
        <xdr:cNvPr id="68" name="Rounded Rectangle 67">
          <a:hlinkClick xmlns:r="http://schemas.openxmlformats.org/officeDocument/2006/relationships" r:id="rId1"/>
          <a:extLst>
            <a:ext uri="{FF2B5EF4-FFF2-40B4-BE49-F238E27FC236}">
              <a16:creationId xmlns:a16="http://schemas.microsoft.com/office/drawing/2014/main" id="{00000000-0008-0000-3300-000044000000}"/>
            </a:ext>
          </a:extLst>
        </xdr:cNvPr>
        <xdr:cNvSpPr/>
      </xdr:nvSpPr>
      <xdr:spPr>
        <a:xfrm>
          <a:off x="167639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165735</xdr:colOff>
      <xdr:row>0</xdr:row>
      <xdr:rowOff>60960</xdr:rowOff>
    </xdr:from>
    <xdr:to>
      <xdr:col>7</xdr:col>
      <xdr:colOff>7620</xdr:colOff>
      <xdr:row>1</xdr:row>
      <xdr:rowOff>144780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3400-000002000000}"/>
            </a:ext>
          </a:extLst>
        </xdr:cNvPr>
        <xdr:cNvSpPr/>
      </xdr:nvSpPr>
      <xdr:spPr>
        <a:xfrm>
          <a:off x="162306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4</xdr:col>
      <xdr:colOff>260984</xdr:colOff>
      <xdr:row>0</xdr:row>
      <xdr:rowOff>53340</xdr:rowOff>
    </xdr:from>
    <xdr:to>
      <xdr:col>7</xdr:col>
      <xdr:colOff>102869</xdr:colOff>
      <xdr:row>1</xdr:row>
      <xdr:rowOff>137160</xdr:rowOff>
    </xdr:to>
    <xdr:sp macro="" textlink="">
      <xdr:nvSpPr>
        <xdr:cNvPr id="44" name="Rounded Rectangle 43">
          <a:hlinkClick xmlns:r="http://schemas.openxmlformats.org/officeDocument/2006/relationships" r:id="rId1"/>
          <a:extLst>
            <a:ext uri="{FF2B5EF4-FFF2-40B4-BE49-F238E27FC236}">
              <a16:creationId xmlns:a16="http://schemas.microsoft.com/office/drawing/2014/main" id="{00000000-0008-0000-3500-00002C000000}"/>
            </a:ext>
          </a:extLst>
        </xdr:cNvPr>
        <xdr:cNvSpPr/>
      </xdr:nvSpPr>
      <xdr:spPr>
        <a:xfrm>
          <a:off x="165163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3</xdr:col>
      <xdr:colOff>438149</xdr:colOff>
      <xdr:row>0</xdr:row>
      <xdr:rowOff>53340</xdr:rowOff>
    </xdr:from>
    <xdr:to>
      <xdr:col>6</xdr:col>
      <xdr:colOff>280034</xdr:colOff>
      <xdr:row>1</xdr:row>
      <xdr:rowOff>137160</xdr:rowOff>
    </xdr:to>
    <xdr:sp macro="" textlink="">
      <xdr:nvSpPr>
        <xdr:cNvPr id="21" name="Rounded Rectangle 20">
          <a:hlinkClick xmlns:r="http://schemas.openxmlformats.org/officeDocument/2006/relationships" r:id="rId1"/>
          <a:extLst>
            <a:ext uri="{FF2B5EF4-FFF2-40B4-BE49-F238E27FC236}">
              <a16:creationId xmlns:a16="http://schemas.microsoft.com/office/drawing/2014/main" id="{00000000-0008-0000-3600-000015000000}"/>
            </a:ext>
          </a:extLst>
        </xdr:cNvPr>
        <xdr:cNvSpPr/>
      </xdr:nvSpPr>
      <xdr:spPr>
        <a:xfrm>
          <a:off x="1447799" y="53340"/>
          <a:ext cx="2651760" cy="274320"/>
        </a:xfrm>
        <a:prstGeom prst="roundRect">
          <a:avLst/>
        </a:prstGeom>
        <a:ln>
          <a:solidFill>
            <a:srgbClr val="41719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4</xdr:col>
      <xdr:colOff>245744</xdr:colOff>
      <xdr:row>0</xdr:row>
      <xdr:rowOff>53340</xdr:rowOff>
    </xdr:from>
    <xdr:to>
      <xdr:col>7</xdr:col>
      <xdr:colOff>87629</xdr:colOff>
      <xdr:row>1</xdr:row>
      <xdr:rowOff>137160</xdr:rowOff>
    </xdr:to>
    <xdr:sp macro="" textlink="">
      <xdr:nvSpPr>
        <xdr:cNvPr id="79" name="Rounded Rectangle 78">
          <a:hlinkClick xmlns:r="http://schemas.openxmlformats.org/officeDocument/2006/relationships" r:id="rId1"/>
          <a:extLst>
            <a:ext uri="{FF2B5EF4-FFF2-40B4-BE49-F238E27FC236}">
              <a16:creationId xmlns:a16="http://schemas.microsoft.com/office/drawing/2014/main" id="{00000000-0008-0000-3700-00004F000000}"/>
            </a:ext>
          </a:extLst>
        </xdr:cNvPr>
        <xdr:cNvSpPr/>
      </xdr:nvSpPr>
      <xdr:spPr>
        <a:xfrm>
          <a:off x="170306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4</xdr:col>
      <xdr:colOff>87629</xdr:colOff>
      <xdr:row>0</xdr:row>
      <xdr:rowOff>53340</xdr:rowOff>
    </xdr:from>
    <xdr:to>
      <xdr:col>7</xdr:col>
      <xdr:colOff>62864</xdr:colOff>
      <xdr:row>1</xdr:row>
      <xdr:rowOff>137160</xdr:rowOff>
    </xdr:to>
    <xdr:sp macro="" textlink="">
      <xdr:nvSpPr>
        <xdr:cNvPr id="78" name="Rounded Rectangle 77">
          <a:hlinkClick xmlns:r="http://schemas.openxmlformats.org/officeDocument/2006/relationships" r:id="rId1"/>
          <a:extLst>
            <a:ext uri="{FF2B5EF4-FFF2-40B4-BE49-F238E27FC236}">
              <a16:creationId xmlns:a16="http://schemas.microsoft.com/office/drawing/2014/main" id="{00000000-0008-0000-3800-00004E000000}"/>
            </a:ext>
          </a:extLst>
        </xdr:cNvPr>
        <xdr:cNvSpPr/>
      </xdr:nvSpPr>
      <xdr:spPr>
        <a:xfrm>
          <a:off x="167830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3</xdr:col>
      <xdr:colOff>421004</xdr:colOff>
      <xdr:row>0</xdr:row>
      <xdr:rowOff>53340</xdr:rowOff>
    </xdr:from>
    <xdr:to>
      <xdr:col>6</xdr:col>
      <xdr:colOff>262889</xdr:colOff>
      <xdr:row>1</xdr:row>
      <xdr:rowOff>137160</xdr:rowOff>
    </xdr:to>
    <xdr:sp macro="" textlink="">
      <xdr:nvSpPr>
        <xdr:cNvPr id="49" name="Rounded Rectangle 48">
          <a:hlinkClick xmlns:r="http://schemas.openxmlformats.org/officeDocument/2006/relationships" r:id="rId1"/>
          <a:extLst>
            <a:ext uri="{FF2B5EF4-FFF2-40B4-BE49-F238E27FC236}">
              <a16:creationId xmlns:a16="http://schemas.microsoft.com/office/drawing/2014/main" id="{00000000-0008-0000-3900-000031000000}"/>
            </a:ext>
          </a:extLst>
        </xdr:cNvPr>
        <xdr:cNvSpPr/>
      </xdr:nvSpPr>
      <xdr:spPr>
        <a:xfrm>
          <a:off x="149732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4</xdr:col>
      <xdr:colOff>230504</xdr:colOff>
      <xdr:row>0</xdr:row>
      <xdr:rowOff>53340</xdr:rowOff>
    </xdr:from>
    <xdr:to>
      <xdr:col>7</xdr:col>
      <xdr:colOff>72389</xdr:colOff>
      <xdr:row>1</xdr:row>
      <xdr:rowOff>137160</xdr:rowOff>
    </xdr:to>
    <xdr:sp macro="" textlink="">
      <xdr:nvSpPr>
        <xdr:cNvPr id="71" name="Rounded Rectangle 70">
          <a:hlinkClick xmlns:r="http://schemas.openxmlformats.org/officeDocument/2006/relationships" r:id="rId1"/>
          <a:extLst>
            <a:ext uri="{FF2B5EF4-FFF2-40B4-BE49-F238E27FC236}">
              <a16:creationId xmlns:a16="http://schemas.microsoft.com/office/drawing/2014/main" id="{00000000-0008-0000-3A00-000047000000}"/>
            </a:ext>
          </a:extLst>
        </xdr:cNvPr>
        <xdr:cNvSpPr/>
      </xdr:nvSpPr>
      <xdr:spPr>
        <a:xfrm>
          <a:off x="168782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3</xdr:col>
      <xdr:colOff>426719</xdr:colOff>
      <xdr:row>0</xdr:row>
      <xdr:rowOff>53340</xdr:rowOff>
    </xdr:from>
    <xdr:to>
      <xdr:col>6</xdr:col>
      <xdr:colOff>268604</xdr:colOff>
      <xdr:row>1</xdr:row>
      <xdr:rowOff>137160</xdr:rowOff>
    </xdr:to>
    <xdr:sp macro="" textlink="">
      <xdr:nvSpPr>
        <xdr:cNvPr id="43" name="Rounded Rectangle 42">
          <a:hlinkClick xmlns:r="http://schemas.openxmlformats.org/officeDocument/2006/relationships" r:id="rId1"/>
          <a:extLst>
            <a:ext uri="{FF2B5EF4-FFF2-40B4-BE49-F238E27FC236}">
              <a16:creationId xmlns:a16="http://schemas.microsoft.com/office/drawing/2014/main" id="{00000000-0008-0000-3B00-00002B000000}"/>
            </a:ext>
          </a:extLst>
        </xdr:cNvPr>
        <xdr:cNvSpPr/>
      </xdr:nvSpPr>
      <xdr:spPr>
        <a:xfrm>
          <a:off x="150304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4</xdr:col>
      <xdr:colOff>55245</xdr:colOff>
      <xdr:row>0</xdr:row>
      <xdr:rowOff>53340</xdr:rowOff>
    </xdr:from>
    <xdr:to>
      <xdr:col>8</xdr:col>
      <xdr:colOff>116205</xdr:colOff>
      <xdr:row>1</xdr:row>
      <xdr:rowOff>137160</xdr:rowOff>
    </xdr:to>
    <xdr:sp macro="" textlink="">
      <xdr:nvSpPr>
        <xdr:cNvPr id="62" name="Rounded Rectangle 61">
          <a:hlinkClick xmlns:r="http://schemas.openxmlformats.org/officeDocument/2006/relationships" r:id="rId1"/>
          <a:extLst>
            <a:ext uri="{FF2B5EF4-FFF2-40B4-BE49-F238E27FC236}">
              <a16:creationId xmlns:a16="http://schemas.microsoft.com/office/drawing/2014/main" id="{00000000-0008-0000-3C00-00003E000000}"/>
            </a:ext>
          </a:extLst>
        </xdr:cNvPr>
        <xdr:cNvSpPr/>
      </xdr:nvSpPr>
      <xdr:spPr>
        <a:xfrm>
          <a:off x="157924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2</xdr:col>
      <xdr:colOff>762000</xdr:colOff>
      <xdr:row>0</xdr:row>
      <xdr:rowOff>60960</xdr:rowOff>
    </xdr:from>
    <xdr:to>
      <xdr:col>5</xdr:col>
      <xdr:colOff>270510</xdr:colOff>
      <xdr:row>1</xdr:row>
      <xdr:rowOff>144780</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3D00-000007000000}"/>
            </a:ext>
          </a:extLst>
        </xdr:cNvPr>
        <xdr:cNvSpPr/>
      </xdr:nvSpPr>
      <xdr:spPr>
        <a:xfrm>
          <a:off x="152400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2</xdr:col>
      <xdr:colOff>762000</xdr:colOff>
      <xdr:row>0</xdr:row>
      <xdr:rowOff>60960</xdr:rowOff>
    </xdr:from>
    <xdr:to>
      <xdr:col>5</xdr:col>
      <xdr:colOff>270510</xdr:colOff>
      <xdr:row>1</xdr:row>
      <xdr:rowOff>144780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3E00-000002000000}"/>
            </a:ext>
          </a:extLst>
        </xdr:cNvPr>
        <xdr:cNvSpPr/>
      </xdr:nvSpPr>
      <xdr:spPr>
        <a:xfrm>
          <a:off x="1539240" y="60960"/>
          <a:ext cx="2731770" cy="26670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1</xdr:col>
      <xdr:colOff>973454</xdr:colOff>
      <xdr:row>0</xdr:row>
      <xdr:rowOff>53340</xdr:rowOff>
    </xdr:from>
    <xdr:to>
      <xdr:col>4</xdr:col>
      <xdr:colOff>148589</xdr:colOff>
      <xdr:row>1</xdr:row>
      <xdr:rowOff>137160</xdr:rowOff>
    </xdr:to>
    <xdr:sp macro="" textlink="">
      <xdr:nvSpPr>
        <xdr:cNvPr id="2" name="Rounded Rectangle 14">
          <a:hlinkClick xmlns:r="http://schemas.openxmlformats.org/officeDocument/2006/relationships" r:id="rId1"/>
          <a:extLst>
            <a:ext uri="{FF2B5EF4-FFF2-40B4-BE49-F238E27FC236}">
              <a16:creationId xmlns:a16="http://schemas.microsoft.com/office/drawing/2014/main" id="{373D7A83-C796-438A-90E5-D24D3C6290D0}"/>
            </a:ext>
          </a:extLst>
        </xdr:cNvPr>
        <xdr:cNvSpPr/>
      </xdr:nvSpPr>
      <xdr:spPr>
        <a:xfrm>
          <a:off x="160210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3</xdr:col>
      <xdr:colOff>249554</xdr:colOff>
      <xdr:row>0</xdr:row>
      <xdr:rowOff>60960</xdr:rowOff>
    </xdr:from>
    <xdr:to>
      <xdr:col>6</xdr:col>
      <xdr:colOff>91439</xdr:colOff>
      <xdr:row>1</xdr:row>
      <xdr:rowOff>144780</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3F00-00000B000000}"/>
            </a:ext>
          </a:extLst>
        </xdr:cNvPr>
        <xdr:cNvSpPr/>
      </xdr:nvSpPr>
      <xdr:spPr>
        <a:xfrm>
          <a:off x="1630679"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4</xdr:col>
      <xdr:colOff>251459</xdr:colOff>
      <xdr:row>0</xdr:row>
      <xdr:rowOff>53340</xdr:rowOff>
    </xdr:from>
    <xdr:to>
      <xdr:col>7</xdr:col>
      <xdr:colOff>93344</xdr:colOff>
      <xdr:row>1</xdr:row>
      <xdr:rowOff>137160</xdr:rowOff>
    </xdr:to>
    <xdr:sp macro="" textlink="">
      <xdr:nvSpPr>
        <xdr:cNvPr id="29" name="Rounded Rectangle 28">
          <a:hlinkClick xmlns:r="http://schemas.openxmlformats.org/officeDocument/2006/relationships" r:id="rId1"/>
          <a:extLst>
            <a:ext uri="{FF2B5EF4-FFF2-40B4-BE49-F238E27FC236}">
              <a16:creationId xmlns:a16="http://schemas.microsoft.com/office/drawing/2014/main" id="{00000000-0008-0000-4000-00001D000000}"/>
            </a:ext>
          </a:extLst>
        </xdr:cNvPr>
        <xdr:cNvSpPr/>
      </xdr:nvSpPr>
      <xdr:spPr>
        <a:xfrm>
          <a:off x="164210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3</xdr:col>
      <xdr:colOff>331469</xdr:colOff>
      <xdr:row>0</xdr:row>
      <xdr:rowOff>53340</xdr:rowOff>
    </xdr:from>
    <xdr:to>
      <xdr:col>7</xdr:col>
      <xdr:colOff>59054</xdr:colOff>
      <xdr:row>1</xdr:row>
      <xdr:rowOff>137160</xdr:rowOff>
    </xdr:to>
    <xdr:sp macro="" textlink="">
      <xdr:nvSpPr>
        <xdr:cNvPr id="24" name="Rounded Rectangle 23">
          <a:hlinkClick xmlns:r="http://schemas.openxmlformats.org/officeDocument/2006/relationships" r:id="rId1"/>
          <a:extLst>
            <a:ext uri="{FF2B5EF4-FFF2-40B4-BE49-F238E27FC236}">
              <a16:creationId xmlns:a16="http://schemas.microsoft.com/office/drawing/2014/main" id="{00000000-0008-0000-4100-000018000000}"/>
            </a:ext>
          </a:extLst>
        </xdr:cNvPr>
        <xdr:cNvSpPr/>
      </xdr:nvSpPr>
      <xdr:spPr>
        <a:xfrm>
          <a:off x="167449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3</xdr:col>
      <xdr:colOff>356234</xdr:colOff>
      <xdr:row>0</xdr:row>
      <xdr:rowOff>53340</xdr:rowOff>
    </xdr:from>
    <xdr:to>
      <xdr:col>6</xdr:col>
      <xdr:colOff>198119</xdr:colOff>
      <xdr:row>1</xdr:row>
      <xdr:rowOff>137160</xdr:rowOff>
    </xdr:to>
    <xdr:sp macro="" textlink="">
      <xdr:nvSpPr>
        <xdr:cNvPr id="34" name="Rounded Rectangle 33">
          <a:hlinkClick xmlns:r="http://schemas.openxmlformats.org/officeDocument/2006/relationships" r:id="rId1"/>
          <a:extLst>
            <a:ext uri="{FF2B5EF4-FFF2-40B4-BE49-F238E27FC236}">
              <a16:creationId xmlns:a16="http://schemas.microsoft.com/office/drawing/2014/main" id="{00000000-0008-0000-4200-000022000000}"/>
            </a:ext>
          </a:extLst>
        </xdr:cNvPr>
        <xdr:cNvSpPr/>
      </xdr:nvSpPr>
      <xdr:spPr>
        <a:xfrm>
          <a:off x="156590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4</xdr:col>
      <xdr:colOff>260984</xdr:colOff>
      <xdr:row>0</xdr:row>
      <xdr:rowOff>53340</xdr:rowOff>
    </xdr:from>
    <xdr:to>
      <xdr:col>7</xdr:col>
      <xdr:colOff>102869</xdr:colOff>
      <xdr:row>1</xdr:row>
      <xdr:rowOff>137160</xdr:rowOff>
    </xdr:to>
    <xdr:sp macro="" textlink="">
      <xdr:nvSpPr>
        <xdr:cNvPr id="35" name="Rounded Rectangle 34">
          <a:hlinkClick xmlns:r="http://schemas.openxmlformats.org/officeDocument/2006/relationships" r:id="rId1"/>
          <a:extLst>
            <a:ext uri="{FF2B5EF4-FFF2-40B4-BE49-F238E27FC236}">
              <a16:creationId xmlns:a16="http://schemas.microsoft.com/office/drawing/2014/main" id="{00000000-0008-0000-4300-000023000000}"/>
            </a:ext>
          </a:extLst>
        </xdr:cNvPr>
        <xdr:cNvSpPr/>
      </xdr:nvSpPr>
      <xdr:spPr>
        <a:xfrm>
          <a:off x="165163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4</xdr:col>
      <xdr:colOff>240029</xdr:colOff>
      <xdr:row>0</xdr:row>
      <xdr:rowOff>53340</xdr:rowOff>
    </xdr:from>
    <xdr:to>
      <xdr:col>7</xdr:col>
      <xdr:colOff>81914</xdr:colOff>
      <xdr:row>1</xdr:row>
      <xdr:rowOff>137160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4400-00000D000000}"/>
            </a:ext>
          </a:extLst>
        </xdr:cNvPr>
        <xdr:cNvSpPr/>
      </xdr:nvSpPr>
      <xdr:spPr>
        <a:xfrm>
          <a:off x="163067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3</xdr:col>
      <xdr:colOff>464819</xdr:colOff>
      <xdr:row>0</xdr:row>
      <xdr:rowOff>53340</xdr:rowOff>
    </xdr:from>
    <xdr:to>
      <xdr:col>6</xdr:col>
      <xdr:colOff>306704</xdr:colOff>
      <xdr:row>1</xdr:row>
      <xdr:rowOff>137160</xdr:rowOff>
    </xdr:to>
    <xdr:sp macro="" textlink="">
      <xdr:nvSpPr>
        <xdr:cNvPr id="14" name="Rounded Rectangle 13">
          <a:hlinkClick xmlns:r="http://schemas.openxmlformats.org/officeDocument/2006/relationships" r:id="rId1"/>
          <a:extLst>
            <a:ext uri="{FF2B5EF4-FFF2-40B4-BE49-F238E27FC236}">
              <a16:creationId xmlns:a16="http://schemas.microsoft.com/office/drawing/2014/main" id="{00000000-0008-0000-4500-00000E000000}"/>
            </a:ext>
          </a:extLst>
        </xdr:cNvPr>
        <xdr:cNvSpPr/>
      </xdr:nvSpPr>
      <xdr:spPr>
        <a:xfrm>
          <a:off x="147446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4</xdr:col>
      <xdr:colOff>7620</xdr:colOff>
      <xdr:row>0</xdr:row>
      <xdr:rowOff>53340</xdr:rowOff>
    </xdr:from>
    <xdr:to>
      <xdr:col>8</xdr:col>
      <xdr:colOff>68580</xdr:colOff>
      <xdr:row>1</xdr:row>
      <xdr:rowOff>137160</xdr:rowOff>
    </xdr:to>
    <xdr:sp macro="" textlink="">
      <xdr:nvSpPr>
        <xdr:cNvPr id="35" name="Rounded Rectangle 34">
          <a:hlinkClick xmlns:r="http://schemas.openxmlformats.org/officeDocument/2006/relationships" r:id="rId1"/>
          <a:extLst>
            <a:ext uri="{FF2B5EF4-FFF2-40B4-BE49-F238E27FC236}">
              <a16:creationId xmlns:a16="http://schemas.microsoft.com/office/drawing/2014/main" id="{00000000-0008-0000-4600-000023000000}"/>
            </a:ext>
          </a:extLst>
        </xdr:cNvPr>
        <xdr:cNvSpPr/>
      </xdr:nvSpPr>
      <xdr:spPr>
        <a:xfrm>
          <a:off x="166497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3</xdr:col>
      <xdr:colOff>331469</xdr:colOff>
      <xdr:row>0</xdr:row>
      <xdr:rowOff>53340</xdr:rowOff>
    </xdr:from>
    <xdr:to>
      <xdr:col>6</xdr:col>
      <xdr:colOff>173354</xdr:colOff>
      <xdr:row>1</xdr:row>
      <xdr:rowOff>137160</xdr:rowOff>
    </xdr:to>
    <xdr:sp macro="" textlink="">
      <xdr:nvSpPr>
        <xdr:cNvPr id="51" name="Rounded Rectangle 50">
          <a:hlinkClick xmlns:r="http://schemas.openxmlformats.org/officeDocument/2006/relationships" r:id="rId1"/>
          <a:extLst>
            <a:ext uri="{FF2B5EF4-FFF2-40B4-BE49-F238E27FC236}">
              <a16:creationId xmlns:a16="http://schemas.microsoft.com/office/drawing/2014/main" id="{00000000-0008-0000-4700-000033000000}"/>
            </a:ext>
          </a:extLst>
        </xdr:cNvPr>
        <xdr:cNvSpPr/>
      </xdr:nvSpPr>
      <xdr:spPr>
        <a:xfrm>
          <a:off x="160781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3</xdr:col>
      <xdr:colOff>419099</xdr:colOff>
      <xdr:row>0</xdr:row>
      <xdr:rowOff>53340</xdr:rowOff>
    </xdr:from>
    <xdr:to>
      <xdr:col>6</xdr:col>
      <xdr:colOff>260984</xdr:colOff>
      <xdr:row>1</xdr:row>
      <xdr:rowOff>137160</xdr:rowOff>
    </xdr:to>
    <xdr:sp macro="" textlink="">
      <xdr:nvSpPr>
        <xdr:cNvPr id="26" name="Rounded Rectangle 25">
          <a:hlinkClick xmlns:r="http://schemas.openxmlformats.org/officeDocument/2006/relationships" r:id="rId1"/>
          <a:extLst>
            <a:ext uri="{FF2B5EF4-FFF2-40B4-BE49-F238E27FC236}">
              <a16:creationId xmlns:a16="http://schemas.microsoft.com/office/drawing/2014/main" id="{00000000-0008-0000-4800-00001A000000}"/>
            </a:ext>
          </a:extLst>
        </xdr:cNvPr>
        <xdr:cNvSpPr/>
      </xdr:nvSpPr>
      <xdr:spPr>
        <a:xfrm>
          <a:off x="149542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3</xdr:col>
      <xdr:colOff>430529</xdr:colOff>
      <xdr:row>0</xdr:row>
      <xdr:rowOff>53340</xdr:rowOff>
    </xdr:from>
    <xdr:to>
      <xdr:col>6</xdr:col>
      <xdr:colOff>272414</xdr:colOff>
      <xdr:row>1</xdr:row>
      <xdr:rowOff>137160</xdr:rowOff>
    </xdr:to>
    <xdr:sp macro="" textlink="">
      <xdr:nvSpPr>
        <xdr:cNvPr id="12" name="Rounded Rectangle 11">
          <a:hlinkClick xmlns:r="http://schemas.openxmlformats.org/officeDocument/2006/relationships" r:id="rId1"/>
          <a:extLst>
            <a:ext uri="{FF2B5EF4-FFF2-40B4-BE49-F238E27FC236}">
              <a16:creationId xmlns:a16="http://schemas.microsoft.com/office/drawing/2014/main" id="{00000000-0008-0000-4900-00000C000000}"/>
            </a:ext>
          </a:extLst>
        </xdr:cNvPr>
        <xdr:cNvSpPr/>
      </xdr:nvSpPr>
      <xdr:spPr>
        <a:xfrm>
          <a:off x="150685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3</xdr:col>
      <xdr:colOff>369569</xdr:colOff>
      <xdr:row>0</xdr:row>
      <xdr:rowOff>53340</xdr:rowOff>
    </xdr:from>
    <xdr:to>
      <xdr:col>7</xdr:col>
      <xdr:colOff>97154</xdr:colOff>
      <xdr:row>1</xdr:row>
      <xdr:rowOff>137160</xdr:rowOff>
    </xdr:to>
    <xdr:sp macro="" textlink="">
      <xdr:nvSpPr>
        <xdr:cNvPr id="71" name="Rounded Rectangle 70">
          <a:hlinkClick xmlns:r="http://schemas.openxmlformats.org/officeDocument/2006/relationships" r:id="rId1"/>
          <a:extLst>
            <a:ext uri="{FF2B5EF4-FFF2-40B4-BE49-F238E27FC236}">
              <a16:creationId xmlns:a16="http://schemas.microsoft.com/office/drawing/2014/main" id="{00000000-0008-0000-4A00-000047000000}"/>
            </a:ext>
          </a:extLst>
        </xdr:cNvPr>
        <xdr:cNvSpPr/>
      </xdr:nvSpPr>
      <xdr:spPr>
        <a:xfrm>
          <a:off x="157924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2</xdr:col>
      <xdr:colOff>908684</xdr:colOff>
      <xdr:row>0</xdr:row>
      <xdr:rowOff>53340</xdr:rowOff>
    </xdr:from>
    <xdr:to>
      <xdr:col>5</xdr:col>
      <xdr:colOff>83819</xdr:colOff>
      <xdr:row>1</xdr:row>
      <xdr:rowOff>137160</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4B00-000007000000}"/>
            </a:ext>
          </a:extLst>
        </xdr:cNvPr>
        <xdr:cNvSpPr/>
      </xdr:nvSpPr>
      <xdr:spPr>
        <a:xfrm>
          <a:off x="167068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3</xdr:col>
      <xdr:colOff>569595</xdr:colOff>
      <xdr:row>0</xdr:row>
      <xdr:rowOff>53340</xdr:rowOff>
    </xdr:from>
    <xdr:to>
      <xdr:col>6</xdr:col>
      <xdr:colOff>78105</xdr:colOff>
      <xdr:row>1</xdr:row>
      <xdr:rowOff>137160</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4C00-000007000000}"/>
            </a:ext>
          </a:extLst>
        </xdr:cNvPr>
        <xdr:cNvSpPr/>
      </xdr:nvSpPr>
      <xdr:spPr>
        <a:xfrm>
          <a:off x="164592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3</xdr:col>
      <xdr:colOff>354329</xdr:colOff>
      <xdr:row>0</xdr:row>
      <xdr:rowOff>53340</xdr:rowOff>
    </xdr:from>
    <xdr:to>
      <xdr:col>6</xdr:col>
      <xdr:colOff>196214</xdr:colOff>
      <xdr:row>1</xdr:row>
      <xdr:rowOff>137160</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0000000-0008-0000-4D00-000006000000}"/>
            </a:ext>
          </a:extLst>
        </xdr:cNvPr>
        <xdr:cNvSpPr/>
      </xdr:nvSpPr>
      <xdr:spPr>
        <a:xfrm>
          <a:off x="156400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3</xdr:col>
      <xdr:colOff>354329</xdr:colOff>
      <xdr:row>0</xdr:row>
      <xdr:rowOff>53340</xdr:rowOff>
    </xdr:from>
    <xdr:to>
      <xdr:col>6</xdr:col>
      <xdr:colOff>196214</xdr:colOff>
      <xdr:row>1</xdr:row>
      <xdr:rowOff>137160</xdr:rowOff>
    </xdr:to>
    <xdr:sp macro="" textlink="">
      <xdr:nvSpPr>
        <xdr:cNvPr id="77" name="Rounded Rectangle 76">
          <a:hlinkClick xmlns:r="http://schemas.openxmlformats.org/officeDocument/2006/relationships" r:id="rId1"/>
          <a:extLst>
            <a:ext uri="{FF2B5EF4-FFF2-40B4-BE49-F238E27FC236}">
              <a16:creationId xmlns:a16="http://schemas.microsoft.com/office/drawing/2014/main" id="{00000000-0008-0000-4E00-00004D000000}"/>
            </a:ext>
          </a:extLst>
        </xdr:cNvPr>
        <xdr:cNvSpPr/>
      </xdr:nvSpPr>
      <xdr:spPr>
        <a:xfrm>
          <a:off x="156400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4</xdr:col>
      <xdr:colOff>38100</xdr:colOff>
      <xdr:row>0</xdr:row>
      <xdr:rowOff>60960</xdr:rowOff>
    </xdr:from>
    <xdr:to>
      <xdr:col>7</xdr:col>
      <xdr:colOff>213360</xdr:colOff>
      <xdr:row>1</xdr:row>
      <xdr:rowOff>144780</xdr:rowOff>
    </xdr:to>
    <xdr:sp macro="" textlink="">
      <xdr:nvSpPr>
        <xdr:cNvPr id="110" name="Rounded Rectangle 109">
          <a:hlinkClick xmlns:r="http://schemas.openxmlformats.org/officeDocument/2006/relationships" r:id="rId1"/>
          <a:extLst>
            <a:ext uri="{FF2B5EF4-FFF2-40B4-BE49-F238E27FC236}">
              <a16:creationId xmlns:a16="http://schemas.microsoft.com/office/drawing/2014/main" id="{00000000-0008-0000-4F00-00006E000000}"/>
            </a:ext>
          </a:extLst>
        </xdr:cNvPr>
        <xdr:cNvSpPr/>
      </xdr:nvSpPr>
      <xdr:spPr>
        <a:xfrm>
          <a:off x="1562100"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2</xdr:col>
      <xdr:colOff>1005839</xdr:colOff>
      <xdr:row>0</xdr:row>
      <xdr:rowOff>60960</xdr:rowOff>
    </xdr:from>
    <xdr:to>
      <xdr:col>5</xdr:col>
      <xdr:colOff>180974</xdr:colOff>
      <xdr:row>1</xdr:row>
      <xdr:rowOff>144780</xdr:rowOff>
    </xdr:to>
    <xdr:sp macro="" textlink="">
      <xdr:nvSpPr>
        <xdr:cNvPr id="10" name="Rounded Rectangle 9">
          <a:hlinkClick xmlns:r="http://schemas.openxmlformats.org/officeDocument/2006/relationships" r:id="rId1"/>
          <a:extLst>
            <a:ext uri="{FF2B5EF4-FFF2-40B4-BE49-F238E27FC236}">
              <a16:creationId xmlns:a16="http://schemas.microsoft.com/office/drawing/2014/main" id="{00000000-0008-0000-5000-00000A000000}"/>
            </a:ext>
          </a:extLst>
        </xdr:cNvPr>
        <xdr:cNvSpPr/>
      </xdr:nvSpPr>
      <xdr:spPr>
        <a:xfrm>
          <a:off x="1634489" y="6096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3</xdr:col>
      <xdr:colOff>626745</xdr:colOff>
      <xdr:row>0</xdr:row>
      <xdr:rowOff>53340</xdr:rowOff>
    </xdr:from>
    <xdr:to>
      <xdr:col>6</xdr:col>
      <xdr:colOff>135255</xdr:colOff>
      <xdr:row>1</xdr:row>
      <xdr:rowOff>137160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5100-00000D000000}"/>
            </a:ext>
          </a:extLst>
        </xdr:cNvPr>
        <xdr:cNvSpPr/>
      </xdr:nvSpPr>
      <xdr:spPr>
        <a:xfrm>
          <a:off x="163639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3</xdr:col>
      <xdr:colOff>611505</xdr:colOff>
      <xdr:row>0</xdr:row>
      <xdr:rowOff>53340</xdr:rowOff>
    </xdr:from>
    <xdr:to>
      <xdr:col>6</xdr:col>
      <xdr:colOff>120015</xdr:colOff>
      <xdr:row>1</xdr:row>
      <xdr:rowOff>137160</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5200-00000B000000}"/>
            </a:ext>
          </a:extLst>
        </xdr:cNvPr>
        <xdr:cNvSpPr/>
      </xdr:nvSpPr>
      <xdr:spPr>
        <a:xfrm>
          <a:off x="162115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3</xdr:col>
      <xdr:colOff>369569</xdr:colOff>
      <xdr:row>0</xdr:row>
      <xdr:rowOff>53340</xdr:rowOff>
    </xdr:from>
    <xdr:to>
      <xdr:col>6</xdr:col>
      <xdr:colOff>211454</xdr:colOff>
      <xdr:row>1</xdr:row>
      <xdr:rowOff>137160</xdr:rowOff>
    </xdr:to>
    <xdr:sp macro="" textlink="">
      <xdr:nvSpPr>
        <xdr:cNvPr id="37" name="Rounded Rectangle 36">
          <a:hlinkClick xmlns:r="http://schemas.openxmlformats.org/officeDocument/2006/relationships" r:id="rId1"/>
          <a:extLst>
            <a:ext uri="{FF2B5EF4-FFF2-40B4-BE49-F238E27FC236}">
              <a16:creationId xmlns:a16="http://schemas.microsoft.com/office/drawing/2014/main" id="{00000000-0008-0000-5300-000025000000}"/>
            </a:ext>
          </a:extLst>
        </xdr:cNvPr>
        <xdr:cNvSpPr/>
      </xdr:nvSpPr>
      <xdr:spPr>
        <a:xfrm>
          <a:off x="157924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4</xdr:col>
      <xdr:colOff>120014</xdr:colOff>
      <xdr:row>0</xdr:row>
      <xdr:rowOff>53340</xdr:rowOff>
    </xdr:from>
    <xdr:to>
      <xdr:col>8</xdr:col>
      <xdr:colOff>114299</xdr:colOff>
      <xdr:row>1</xdr:row>
      <xdr:rowOff>137160</xdr:rowOff>
    </xdr:to>
    <xdr:sp macro="" textlink="">
      <xdr:nvSpPr>
        <xdr:cNvPr id="50" name="Rounded Rectangle 49">
          <a:hlinkClick xmlns:r="http://schemas.openxmlformats.org/officeDocument/2006/relationships" r:id="rId1"/>
          <a:extLst>
            <a:ext uri="{FF2B5EF4-FFF2-40B4-BE49-F238E27FC236}">
              <a16:creationId xmlns:a16="http://schemas.microsoft.com/office/drawing/2014/main" id="{00000000-0008-0000-5400-000032000000}"/>
            </a:ext>
          </a:extLst>
        </xdr:cNvPr>
        <xdr:cNvSpPr/>
      </xdr:nvSpPr>
      <xdr:spPr>
        <a:xfrm>
          <a:off x="164401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3</xdr:col>
      <xdr:colOff>285749</xdr:colOff>
      <xdr:row>0</xdr:row>
      <xdr:rowOff>53340</xdr:rowOff>
    </xdr:from>
    <xdr:to>
      <xdr:col>6</xdr:col>
      <xdr:colOff>127634</xdr:colOff>
      <xdr:row>1</xdr:row>
      <xdr:rowOff>137160</xdr:rowOff>
    </xdr:to>
    <xdr:sp macro="" textlink="">
      <xdr:nvSpPr>
        <xdr:cNvPr id="12" name="Rounded Rectangle 11">
          <a:hlinkClick xmlns:r="http://schemas.openxmlformats.org/officeDocument/2006/relationships" r:id="rId1"/>
          <a:extLst>
            <a:ext uri="{FF2B5EF4-FFF2-40B4-BE49-F238E27FC236}">
              <a16:creationId xmlns:a16="http://schemas.microsoft.com/office/drawing/2014/main" id="{00000000-0008-0000-5500-00000C000000}"/>
            </a:ext>
          </a:extLst>
        </xdr:cNvPr>
        <xdr:cNvSpPr/>
      </xdr:nvSpPr>
      <xdr:spPr>
        <a:xfrm>
          <a:off x="162877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3</xdr:col>
      <xdr:colOff>582930</xdr:colOff>
      <xdr:row>0</xdr:row>
      <xdr:rowOff>53340</xdr:rowOff>
    </xdr:from>
    <xdr:to>
      <xdr:col>6</xdr:col>
      <xdr:colOff>91440</xdr:colOff>
      <xdr:row>1</xdr:row>
      <xdr:rowOff>137160</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5600-00000B000000}"/>
            </a:ext>
          </a:extLst>
        </xdr:cNvPr>
        <xdr:cNvSpPr/>
      </xdr:nvSpPr>
      <xdr:spPr>
        <a:xfrm>
          <a:off x="165925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3</xdr:col>
      <xdr:colOff>575310</xdr:colOff>
      <xdr:row>0</xdr:row>
      <xdr:rowOff>53340</xdr:rowOff>
    </xdr:from>
    <xdr:to>
      <xdr:col>6</xdr:col>
      <xdr:colOff>83820</xdr:colOff>
      <xdr:row>1</xdr:row>
      <xdr:rowOff>137160</xdr:rowOff>
    </xdr:to>
    <xdr:sp macro="" textlink="">
      <xdr:nvSpPr>
        <xdr:cNvPr id="21" name="Rounded Rectangle 20">
          <a:hlinkClick xmlns:r="http://schemas.openxmlformats.org/officeDocument/2006/relationships" r:id="rId1"/>
          <a:extLst>
            <a:ext uri="{FF2B5EF4-FFF2-40B4-BE49-F238E27FC236}">
              <a16:creationId xmlns:a16="http://schemas.microsoft.com/office/drawing/2014/main" id="{00000000-0008-0000-5700-000015000000}"/>
            </a:ext>
          </a:extLst>
        </xdr:cNvPr>
        <xdr:cNvSpPr/>
      </xdr:nvSpPr>
      <xdr:spPr>
        <a:xfrm>
          <a:off x="171831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2</xdr:col>
      <xdr:colOff>662940</xdr:colOff>
      <xdr:row>0</xdr:row>
      <xdr:rowOff>53340</xdr:rowOff>
    </xdr:from>
    <xdr:to>
      <xdr:col>5</xdr:col>
      <xdr:colOff>171450</xdr:colOff>
      <xdr:row>1</xdr:row>
      <xdr:rowOff>137160</xdr:rowOff>
    </xdr:to>
    <xdr:sp macro="" textlink="">
      <xdr:nvSpPr>
        <xdr:cNvPr id="9" name="Rounded Rectangle 8">
          <a:hlinkClick xmlns:r="http://schemas.openxmlformats.org/officeDocument/2006/relationships" r:id="rId1"/>
          <a:extLst>
            <a:ext uri="{FF2B5EF4-FFF2-40B4-BE49-F238E27FC236}">
              <a16:creationId xmlns:a16="http://schemas.microsoft.com/office/drawing/2014/main" id="{00000000-0008-0000-5800-000009000000}"/>
            </a:ext>
          </a:extLst>
        </xdr:cNvPr>
        <xdr:cNvSpPr/>
      </xdr:nvSpPr>
      <xdr:spPr>
        <a:xfrm>
          <a:off x="155829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3</xdr:col>
      <xdr:colOff>662940</xdr:colOff>
      <xdr:row>0</xdr:row>
      <xdr:rowOff>53340</xdr:rowOff>
    </xdr:from>
    <xdr:to>
      <xdr:col>6</xdr:col>
      <xdr:colOff>171450</xdr:colOff>
      <xdr:row>1</xdr:row>
      <xdr:rowOff>137160</xdr:rowOff>
    </xdr:to>
    <xdr:sp macro="" textlink="">
      <xdr:nvSpPr>
        <xdr:cNvPr id="2" name="Rounded Rectangle 8">
          <a:hlinkClick xmlns:r="http://schemas.openxmlformats.org/officeDocument/2006/relationships" r:id="rId1"/>
          <a:extLst>
            <a:ext uri="{FF2B5EF4-FFF2-40B4-BE49-F238E27FC236}">
              <a16:creationId xmlns:a16="http://schemas.microsoft.com/office/drawing/2014/main" id="{A580DBB0-CB08-4F12-9A8B-BE06EC29CA7F}"/>
            </a:ext>
          </a:extLst>
        </xdr:cNvPr>
        <xdr:cNvSpPr/>
      </xdr:nvSpPr>
      <xdr:spPr>
        <a:xfrm>
          <a:off x="155829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3</xdr:col>
      <xdr:colOff>312419</xdr:colOff>
      <xdr:row>0</xdr:row>
      <xdr:rowOff>53340</xdr:rowOff>
    </xdr:from>
    <xdr:to>
      <xdr:col>6</xdr:col>
      <xdr:colOff>154304</xdr:colOff>
      <xdr:row>1</xdr:row>
      <xdr:rowOff>137160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5900-00000D000000}"/>
            </a:ext>
          </a:extLst>
        </xdr:cNvPr>
        <xdr:cNvSpPr/>
      </xdr:nvSpPr>
      <xdr:spPr>
        <a:xfrm>
          <a:off x="158876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3</xdr:col>
      <xdr:colOff>388619</xdr:colOff>
      <xdr:row>0</xdr:row>
      <xdr:rowOff>53340</xdr:rowOff>
    </xdr:from>
    <xdr:to>
      <xdr:col>6</xdr:col>
      <xdr:colOff>230504</xdr:colOff>
      <xdr:row>1</xdr:row>
      <xdr:rowOff>137160</xdr:rowOff>
    </xdr:to>
    <xdr:sp macro="" textlink="">
      <xdr:nvSpPr>
        <xdr:cNvPr id="46" name="Rounded Rectangle 45">
          <a:hlinkClick xmlns:r="http://schemas.openxmlformats.org/officeDocument/2006/relationships" r:id="rId1"/>
          <a:extLst>
            <a:ext uri="{FF2B5EF4-FFF2-40B4-BE49-F238E27FC236}">
              <a16:creationId xmlns:a16="http://schemas.microsoft.com/office/drawing/2014/main" id="{00000000-0008-0000-5A00-00002E000000}"/>
            </a:ext>
          </a:extLst>
        </xdr:cNvPr>
        <xdr:cNvSpPr/>
      </xdr:nvSpPr>
      <xdr:spPr>
        <a:xfrm>
          <a:off x="153161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3</xdr:col>
      <xdr:colOff>388619</xdr:colOff>
      <xdr:row>0</xdr:row>
      <xdr:rowOff>53340</xdr:rowOff>
    </xdr:from>
    <xdr:to>
      <xdr:col>6</xdr:col>
      <xdr:colOff>230504</xdr:colOff>
      <xdr:row>1</xdr:row>
      <xdr:rowOff>137160</xdr:rowOff>
    </xdr:to>
    <xdr:sp macro="" textlink="">
      <xdr:nvSpPr>
        <xdr:cNvPr id="19" name="Rounded Rectangle 18">
          <a:hlinkClick xmlns:r="http://schemas.openxmlformats.org/officeDocument/2006/relationships" r:id="rId1"/>
          <a:extLst>
            <a:ext uri="{FF2B5EF4-FFF2-40B4-BE49-F238E27FC236}">
              <a16:creationId xmlns:a16="http://schemas.microsoft.com/office/drawing/2014/main" id="{00000000-0008-0000-5B00-000013000000}"/>
            </a:ext>
          </a:extLst>
        </xdr:cNvPr>
        <xdr:cNvSpPr/>
      </xdr:nvSpPr>
      <xdr:spPr>
        <a:xfrm>
          <a:off x="159829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3</xdr:col>
      <xdr:colOff>365760</xdr:colOff>
      <xdr:row>0</xdr:row>
      <xdr:rowOff>53340</xdr:rowOff>
    </xdr:from>
    <xdr:to>
      <xdr:col>7</xdr:col>
      <xdr:colOff>160020</xdr:colOff>
      <xdr:row>1</xdr:row>
      <xdr:rowOff>137160</xdr:rowOff>
    </xdr:to>
    <xdr:sp macro="" textlink="">
      <xdr:nvSpPr>
        <xdr:cNvPr id="34" name="Rounded Rectangle 33">
          <a:hlinkClick xmlns:r="http://schemas.openxmlformats.org/officeDocument/2006/relationships" r:id="rId1"/>
          <a:extLst>
            <a:ext uri="{FF2B5EF4-FFF2-40B4-BE49-F238E27FC236}">
              <a16:creationId xmlns:a16="http://schemas.microsoft.com/office/drawing/2014/main" id="{00000000-0008-0000-5C00-000022000000}"/>
            </a:ext>
          </a:extLst>
        </xdr:cNvPr>
        <xdr:cNvSpPr/>
      </xdr:nvSpPr>
      <xdr:spPr>
        <a:xfrm>
          <a:off x="150876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3</xdr:col>
      <xdr:colOff>430530</xdr:colOff>
      <xdr:row>0</xdr:row>
      <xdr:rowOff>53340</xdr:rowOff>
    </xdr:from>
    <xdr:to>
      <xdr:col>7</xdr:col>
      <xdr:colOff>158115</xdr:colOff>
      <xdr:row>1</xdr:row>
      <xdr:rowOff>137160</xdr:rowOff>
    </xdr:to>
    <xdr:sp macro="" textlink="">
      <xdr:nvSpPr>
        <xdr:cNvPr id="27" name="Rounded Rectangle 26">
          <a:hlinkClick xmlns:r="http://schemas.openxmlformats.org/officeDocument/2006/relationships" r:id="rId1"/>
          <a:extLst>
            <a:ext uri="{FF2B5EF4-FFF2-40B4-BE49-F238E27FC236}">
              <a16:creationId xmlns:a16="http://schemas.microsoft.com/office/drawing/2014/main" id="{00000000-0008-0000-5D00-00001B000000}"/>
            </a:ext>
          </a:extLst>
        </xdr:cNvPr>
        <xdr:cNvSpPr/>
      </xdr:nvSpPr>
      <xdr:spPr>
        <a:xfrm>
          <a:off x="1573530"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3</xdr:col>
      <xdr:colOff>323850</xdr:colOff>
      <xdr:row>0</xdr:row>
      <xdr:rowOff>53340</xdr:rowOff>
    </xdr:from>
    <xdr:to>
      <xdr:col>7</xdr:col>
      <xdr:colOff>118110</xdr:colOff>
      <xdr:row>1</xdr:row>
      <xdr:rowOff>137160</xdr:rowOff>
    </xdr:to>
    <xdr:sp macro="" textlink="">
      <xdr:nvSpPr>
        <xdr:cNvPr id="34" name="Rounded Rectangle 33">
          <a:hlinkClick xmlns:r="http://schemas.openxmlformats.org/officeDocument/2006/relationships" r:id="rId1"/>
          <a:extLst>
            <a:ext uri="{FF2B5EF4-FFF2-40B4-BE49-F238E27FC236}">
              <a16:creationId xmlns:a16="http://schemas.microsoft.com/office/drawing/2014/main" id="{00000000-0008-0000-5E00-000022000000}"/>
            </a:ext>
          </a:extLst>
        </xdr:cNvPr>
        <xdr:cNvSpPr/>
      </xdr:nvSpPr>
      <xdr:spPr>
        <a:xfrm>
          <a:off x="153352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4</xdr:col>
      <xdr:colOff>13335</xdr:colOff>
      <xdr:row>0</xdr:row>
      <xdr:rowOff>53340</xdr:rowOff>
    </xdr:from>
    <xdr:to>
      <xdr:col>7</xdr:col>
      <xdr:colOff>188595</xdr:colOff>
      <xdr:row>1</xdr:row>
      <xdr:rowOff>137160</xdr:rowOff>
    </xdr:to>
    <xdr:sp macro="" textlink="">
      <xdr:nvSpPr>
        <xdr:cNvPr id="10" name="Rounded Rectangle 9">
          <a:hlinkClick xmlns:r="http://schemas.openxmlformats.org/officeDocument/2006/relationships" r:id="rId1"/>
          <a:extLst>
            <a:ext uri="{FF2B5EF4-FFF2-40B4-BE49-F238E27FC236}">
              <a16:creationId xmlns:a16="http://schemas.microsoft.com/office/drawing/2014/main" id="{00000000-0008-0000-5F00-00000A000000}"/>
            </a:ext>
          </a:extLst>
        </xdr:cNvPr>
        <xdr:cNvSpPr/>
      </xdr:nvSpPr>
      <xdr:spPr>
        <a:xfrm>
          <a:off x="1537335"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99.xml><?xml version="1.0" encoding="utf-8"?>
<xdr:wsDr xmlns:xdr="http://schemas.openxmlformats.org/drawingml/2006/spreadsheetDrawing" xmlns:a="http://schemas.openxmlformats.org/drawingml/2006/main">
  <xdr:twoCellAnchor>
    <xdr:from>
      <xdr:col>3</xdr:col>
      <xdr:colOff>333374</xdr:colOff>
      <xdr:row>0</xdr:row>
      <xdr:rowOff>53340</xdr:rowOff>
    </xdr:from>
    <xdr:to>
      <xdr:col>6</xdr:col>
      <xdr:colOff>175259</xdr:colOff>
      <xdr:row>1</xdr:row>
      <xdr:rowOff>137160</xdr:rowOff>
    </xdr:to>
    <xdr:sp macro="" textlink="">
      <xdr:nvSpPr>
        <xdr:cNvPr id="24" name="Rounded Rectangle 23">
          <a:hlinkClick xmlns:r="http://schemas.openxmlformats.org/officeDocument/2006/relationships" r:id="rId1"/>
          <a:extLst>
            <a:ext uri="{FF2B5EF4-FFF2-40B4-BE49-F238E27FC236}">
              <a16:creationId xmlns:a16="http://schemas.microsoft.com/office/drawing/2014/main" id="{00000000-0008-0000-6000-000018000000}"/>
            </a:ext>
          </a:extLst>
        </xdr:cNvPr>
        <xdr:cNvSpPr/>
      </xdr:nvSpPr>
      <xdr:spPr>
        <a:xfrm>
          <a:off x="1543049"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drawings/drawing100.xml><?xml version="1.0" encoding="utf-8"?>
<xdr:wsDr xmlns:xdr="http://schemas.openxmlformats.org/drawingml/2006/spreadsheetDrawing" xmlns:a="http://schemas.openxmlformats.org/drawingml/2006/main">
  <xdr:twoCellAnchor>
    <xdr:from>
      <xdr:col>1</xdr:col>
      <xdr:colOff>1085849</xdr:colOff>
      <xdr:row>0</xdr:row>
      <xdr:rowOff>53340</xdr:rowOff>
    </xdr:from>
    <xdr:to>
      <xdr:col>2</xdr:col>
      <xdr:colOff>356234</xdr:colOff>
      <xdr:row>1</xdr:row>
      <xdr:rowOff>137160</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6100-000002000000}"/>
            </a:ext>
          </a:extLst>
        </xdr:cNvPr>
        <xdr:cNvSpPr/>
      </xdr:nvSpPr>
      <xdr:spPr>
        <a:xfrm>
          <a:off x="1666874" y="53340"/>
          <a:ext cx="2651760" cy="274320"/>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t>Return to TPS Navigation/Home Page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I3:K65" totalsRowShown="0" headerRowDxfId="17" dataDxfId="16">
  <autoFilter ref="I3:K65" xr:uid="{00000000-0009-0000-0100-000002000000}"/>
  <tableColumns count="3">
    <tableColumn id="1" xr3:uid="{00000000-0010-0000-0000-000001000000}" name="TPS Checkplan Item Number and Title" dataDxfId="15"/>
    <tableColumn id="2" xr3:uid="{00000000-0010-0000-0000-000002000000}" name="Excel Worksheet Name" dataDxfId="14"/>
    <tableColumn id="3" xr3:uid="{00000000-0010-0000-0000-000003000000}" name="Target Cell" dataDxfId="13"/>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1" displayName="Table1" ref="E3:G31" totalsRowShown="0" headerRowDxfId="12" dataDxfId="11">
  <autoFilter ref="E3:G31" xr:uid="{00000000-0009-0000-0100-000001000000}"/>
  <tableColumns count="3">
    <tableColumn id="1" xr3:uid="{00000000-0010-0000-0100-000001000000}" name="TPS Master Information List Section Number and Title" dataDxfId="10"/>
    <tableColumn id="2" xr3:uid="{00000000-0010-0000-0100-000002000000}" name="Excel Worksheet Name" dataDxfId="9"/>
    <tableColumn id="3" xr3:uid="{00000000-0010-0000-0100-000003000000}" name="Named Location" dataDxfId="8"/>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3" displayName="Table3" ref="A3:C19" totalsRowShown="0" headerRowDxfId="7" dataDxfId="6">
  <autoFilter ref="A3:C19" xr:uid="{00000000-0009-0000-0100-000003000000}"/>
  <tableColumns count="3">
    <tableColumn id="1" xr3:uid="{00000000-0010-0000-0200-000001000000}" name="TPS Worksheet Number and Title" dataDxfId="5"/>
    <tableColumn id="2" xr3:uid="{00000000-0010-0000-0200-000002000000}" name="Excel Worksheet Name" dataDxfId="4"/>
    <tableColumn id="3" xr3:uid="{00000000-0010-0000-0200-000003000000}" name="Named Location" dataDxfId="3"/>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irs.gov/pub/irs-pdf/f712.pdf"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irs.gov/pub/irs-pdf/fw9.pdf"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irs.gov/pub/irs-pdf/f706.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irs.gov/pub/irs-pdf/f706.pdf" TargetMode="External"/><Relationship Id="rId2" Type="http://schemas.openxmlformats.org/officeDocument/2006/relationships/hyperlink" Target="https://www.irs.gov/pub/irs-pdf/f706.pdf" TargetMode="External"/><Relationship Id="rId1" Type="http://schemas.openxmlformats.org/officeDocument/2006/relationships/hyperlink" Target="https://www.irs.gov/pub/irs-pdf/f706.pdf" TargetMode="Externa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s://www.irs.gov/pub/irs-pdf/f706.pdf" TargetMode="External"/><Relationship Id="rId2" Type="http://schemas.openxmlformats.org/officeDocument/2006/relationships/hyperlink" Target="https://www.irs.gov/pub/irs-pdf/f706.pdf" TargetMode="External"/><Relationship Id="rId1" Type="http://schemas.openxmlformats.org/officeDocument/2006/relationships/hyperlink" Target="https://www.irs.gov/pub/irs-pdf/f706.pdf" TargetMode="External"/><Relationship Id="rId5" Type="http://schemas.openxmlformats.org/officeDocument/2006/relationships/drawing" Target="../drawings/drawing14.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s://www.irs.gov/pub/irs-pdf/f712.pdf" TargetMode="External"/><Relationship Id="rId2" Type="http://schemas.openxmlformats.org/officeDocument/2006/relationships/hyperlink" Target="https://www.irs.gov/pub/irs-pdf/f712.pdf" TargetMode="External"/><Relationship Id="rId1" Type="http://schemas.openxmlformats.org/officeDocument/2006/relationships/hyperlink" Target="https://www.irs.gov/pub/irs-pdf/f712.pdf" TargetMode="External"/><Relationship Id="rId6" Type="http://schemas.openxmlformats.org/officeDocument/2006/relationships/drawing" Target="../drawings/drawing29.xml"/><Relationship Id="rId5" Type="http://schemas.openxmlformats.org/officeDocument/2006/relationships/printerSettings" Target="../printerSettings/printerSettings29.bin"/><Relationship Id="rId4" Type="http://schemas.openxmlformats.org/officeDocument/2006/relationships/hyperlink" Target="https://www.irs.gov/pub/irs-pdf/f712.pdf" TargetMode="Externa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www.irs.gov/pub/irs-pdf/f712.pdf" TargetMode="External"/><Relationship Id="rId1" Type="http://schemas.openxmlformats.org/officeDocument/2006/relationships/hyperlink" Target="https://www.irs.gov/pub/irs-pdf/f712.pdf" TargetMode="External"/><Relationship Id="rId4"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hyperlink" Target="https://www.irs.gov/pub/irs-pdf/f5329.pdf" TargetMode="External"/><Relationship Id="rId1" Type="http://schemas.openxmlformats.org/officeDocument/2006/relationships/hyperlink" Target="https://www.irs.gov/pub/irs-pdf/f5329.pdf"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40.xml"/><Relationship Id="rId2" Type="http://schemas.openxmlformats.org/officeDocument/2006/relationships/printerSettings" Target="../printerSettings/printerSettings40.bin"/><Relationship Id="rId1" Type="http://schemas.openxmlformats.org/officeDocument/2006/relationships/hyperlink" Target="https://www.irs.gov/pub/irs-pdf/f706.pdf" TargetMode="Externa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printerSettings" Target="../printerSettings/printerSettings42.bin"/><Relationship Id="rId1" Type="http://schemas.openxmlformats.org/officeDocument/2006/relationships/hyperlink" Target="https://www.irs.gov/pub/irs-pdf/f706.pdf" TargetMode="External"/></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hyperlink" Target="https://www.irs.gov/pub/irs-pdf/fw9.pdf" TargetMode="External"/><Relationship Id="rId1" Type="http://schemas.openxmlformats.org/officeDocument/2006/relationships/hyperlink" Target="https://www.irs.gov/pub/irs-pdf/fw9.pdf" TargetMode="External"/><Relationship Id="rId4"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8" Type="http://schemas.openxmlformats.org/officeDocument/2006/relationships/drawing" Target="../drawings/drawing47.xml"/><Relationship Id="rId3" Type="http://schemas.openxmlformats.org/officeDocument/2006/relationships/hyperlink" Target="https://www.irs.gov/pub/irs-pdf/f4506t.pdf" TargetMode="External"/><Relationship Id="rId7" Type="http://schemas.openxmlformats.org/officeDocument/2006/relationships/printerSettings" Target="../printerSettings/printerSettings47.bin"/><Relationship Id="rId2" Type="http://schemas.openxmlformats.org/officeDocument/2006/relationships/hyperlink" Target="https://www.irs.gov/pub/irs-pdf/f4506t.pdf" TargetMode="External"/><Relationship Id="rId1" Type="http://schemas.openxmlformats.org/officeDocument/2006/relationships/hyperlink" Target="https://www.irs.gov/pub/irs-pdf/f4506t.pdf" TargetMode="External"/><Relationship Id="rId6" Type="http://schemas.openxmlformats.org/officeDocument/2006/relationships/hyperlink" Target="https://www.irs.gov/pub/irs-pdf/f4506.pdf" TargetMode="External"/><Relationship Id="rId5" Type="http://schemas.openxmlformats.org/officeDocument/2006/relationships/hyperlink" Target="https://www.irs.gov/pub/irs-pdf/f4506.pdf" TargetMode="External"/><Relationship Id="rId4" Type="http://schemas.openxmlformats.org/officeDocument/2006/relationships/hyperlink" Target="https://www.irs.gov/pub/irs-pdf/f4506.pdf" TargetMode="Externa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s://www.irs.gov/pub/irs-pdf/f712.pdf" TargetMode="External"/><Relationship Id="rId1" Type="http://schemas.openxmlformats.org/officeDocument/2006/relationships/hyperlink" Target="https://www.irs.gov/pub/irs-pdf/f712.pdf" TargetMode="External"/><Relationship Id="rId4"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drawing" Target="../drawings/drawing53.xml"/><Relationship Id="rId2" Type="http://schemas.openxmlformats.org/officeDocument/2006/relationships/printerSettings" Target="../printerSettings/printerSettings53.bin"/><Relationship Id="rId1" Type="http://schemas.openxmlformats.org/officeDocument/2006/relationships/hyperlink" Target="https://hhs.texas.gov/sites/default/files/documents/services/aging/txmerpcertificationform.pdf" TargetMode="External"/></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8" Type="http://schemas.openxmlformats.org/officeDocument/2006/relationships/hyperlink" Target="https://www.irs.gov/pub/irs-pdf/f8822.pdf" TargetMode="External"/><Relationship Id="rId13" Type="http://schemas.openxmlformats.org/officeDocument/2006/relationships/printerSettings" Target="../printerSettings/printerSettings68.bin"/><Relationship Id="rId3" Type="http://schemas.openxmlformats.org/officeDocument/2006/relationships/hyperlink" Target="https://www.irs.gov/pub/irs-pdf/fss4.pdf" TargetMode="External"/><Relationship Id="rId7" Type="http://schemas.openxmlformats.org/officeDocument/2006/relationships/hyperlink" Target="https://www.irs.gov/pub/irs-pdf/f8822.pdf" TargetMode="External"/><Relationship Id="rId12" Type="http://schemas.openxmlformats.org/officeDocument/2006/relationships/hyperlink" Target="https://www.irs.gov/pub/irs-pdf/f2848.pdf" TargetMode="External"/><Relationship Id="rId2" Type="http://schemas.openxmlformats.org/officeDocument/2006/relationships/hyperlink" Target="https://www.irs.gov/pub/irs-pdf/fss4.pdf" TargetMode="External"/><Relationship Id="rId1" Type="http://schemas.openxmlformats.org/officeDocument/2006/relationships/hyperlink" Target="https://www.irs.gov/pub/irs-pdf/fss4.pdf" TargetMode="External"/><Relationship Id="rId6" Type="http://schemas.openxmlformats.org/officeDocument/2006/relationships/hyperlink" Target="https://www.irs.gov/pub/irs-pdf/f56.pdf" TargetMode="External"/><Relationship Id="rId11" Type="http://schemas.openxmlformats.org/officeDocument/2006/relationships/hyperlink" Target="https://www.irs.gov/pub/irs-pdf/f2848.pdf" TargetMode="External"/><Relationship Id="rId5" Type="http://schemas.openxmlformats.org/officeDocument/2006/relationships/hyperlink" Target="https://www.irs.gov/pub/irs-pdf/f56.pdf" TargetMode="External"/><Relationship Id="rId10" Type="http://schemas.openxmlformats.org/officeDocument/2006/relationships/hyperlink" Target="https://www.irs.gov/pub/irs-pdf/f2848.pdf" TargetMode="External"/><Relationship Id="rId4" Type="http://schemas.openxmlformats.org/officeDocument/2006/relationships/hyperlink" Target="https://www.irs.gov/pub/irs-pdf/f56.pdf" TargetMode="External"/><Relationship Id="rId9" Type="http://schemas.openxmlformats.org/officeDocument/2006/relationships/hyperlink" Target="https://www.irs.gov/pub/irs-pdf/f8822.pdf" TargetMode="External"/><Relationship Id="rId14"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8" Type="http://schemas.openxmlformats.org/officeDocument/2006/relationships/hyperlink" Target="https://www.irs.gov/pub/irs-pdf/f1040es.pdf" TargetMode="External"/><Relationship Id="rId13" Type="http://schemas.openxmlformats.org/officeDocument/2006/relationships/hyperlink" Target="https://www.irs.gov/pub/irs-pdf/f4506t.pdf" TargetMode="External"/><Relationship Id="rId18" Type="http://schemas.openxmlformats.org/officeDocument/2006/relationships/hyperlink" Target="https://www.irs.gov/pub/irs-pdf/f4506.pdf" TargetMode="External"/><Relationship Id="rId26" Type="http://schemas.openxmlformats.org/officeDocument/2006/relationships/printerSettings" Target="../printerSettings/printerSettings76.bin"/><Relationship Id="rId3" Type="http://schemas.openxmlformats.org/officeDocument/2006/relationships/hyperlink" Target="https://www.irs.gov/pub/irs-pdf/f1040.pdf" TargetMode="External"/><Relationship Id="rId21" Type="http://schemas.openxmlformats.org/officeDocument/2006/relationships/hyperlink" Target="https://www.irs.gov/pub/irs-pdf/f8822.pdf" TargetMode="External"/><Relationship Id="rId7" Type="http://schemas.openxmlformats.org/officeDocument/2006/relationships/hyperlink" Target="https://www.irs.gov/pub/irs-pdf/f1040.pdf" TargetMode="External"/><Relationship Id="rId12" Type="http://schemas.openxmlformats.org/officeDocument/2006/relationships/hyperlink" Target="https://www.irs.gov/pub/irs-pdf/f4506t.pdf" TargetMode="External"/><Relationship Id="rId17" Type="http://schemas.openxmlformats.org/officeDocument/2006/relationships/hyperlink" Target="https://www.irs.gov/pub/irs-pdf/f709.pdf" TargetMode="External"/><Relationship Id="rId25" Type="http://schemas.openxmlformats.org/officeDocument/2006/relationships/hyperlink" Target="https://www.irs.gov/pub/irs-pdf/f8822.pdf" TargetMode="External"/><Relationship Id="rId2" Type="http://schemas.openxmlformats.org/officeDocument/2006/relationships/hyperlink" Target="https://www.irs.gov/forms-instructions" TargetMode="External"/><Relationship Id="rId16" Type="http://schemas.openxmlformats.org/officeDocument/2006/relationships/hyperlink" Target="https://www.irs.gov/pub/irs-pdf/f4506.pdf" TargetMode="External"/><Relationship Id="rId20" Type="http://schemas.openxmlformats.org/officeDocument/2006/relationships/hyperlink" Target="https://www.irs.gov/pub/irs-pdf/f8822.pdf" TargetMode="External"/><Relationship Id="rId1" Type="http://schemas.openxmlformats.org/officeDocument/2006/relationships/hyperlink" Target="http://www.unclefed.com/" TargetMode="External"/><Relationship Id="rId6" Type="http://schemas.openxmlformats.org/officeDocument/2006/relationships/hyperlink" Target="https://www.irs.gov/pub/irs-pdf/f1040es.pdf" TargetMode="External"/><Relationship Id="rId11" Type="http://schemas.openxmlformats.org/officeDocument/2006/relationships/hyperlink" Target="https://www.irs.gov/pub/irs-pdf/f4506t.pdf" TargetMode="External"/><Relationship Id="rId24" Type="http://schemas.openxmlformats.org/officeDocument/2006/relationships/hyperlink" Target="https://www.irs.gov/pub/irs-pdf/f8822.pdf" TargetMode="External"/><Relationship Id="rId5" Type="http://schemas.openxmlformats.org/officeDocument/2006/relationships/hyperlink" Target="https://www.irs.gov/pub/irs-pdf/f4868.pdf" TargetMode="External"/><Relationship Id="rId15" Type="http://schemas.openxmlformats.org/officeDocument/2006/relationships/hyperlink" Target="https://www.irs.gov/pub/irs-pdf/f4506.pdf" TargetMode="External"/><Relationship Id="rId23" Type="http://schemas.openxmlformats.org/officeDocument/2006/relationships/hyperlink" Target="https://www.irs.gov/pub/irs-pdf/f8822.pdf" TargetMode="External"/><Relationship Id="rId10" Type="http://schemas.openxmlformats.org/officeDocument/2006/relationships/hyperlink" Target="https://www.irs.gov/pub/irs-pdf/f4868.pdf" TargetMode="External"/><Relationship Id="rId19" Type="http://schemas.openxmlformats.org/officeDocument/2006/relationships/hyperlink" Target="https://www.irs.gov/pub/irs-pdf/f941.pdf" TargetMode="External"/><Relationship Id="rId4" Type="http://schemas.openxmlformats.org/officeDocument/2006/relationships/hyperlink" Target="https://www.irs.gov/pub/irs-pdf/f4868.pdf" TargetMode="External"/><Relationship Id="rId9" Type="http://schemas.openxmlformats.org/officeDocument/2006/relationships/hyperlink" Target="https://www.irs.gov/pub/irs-pdf/f4868.pdf" TargetMode="External"/><Relationship Id="rId14" Type="http://schemas.openxmlformats.org/officeDocument/2006/relationships/hyperlink" Target="https://www.irs.gov/pub/irs-pdf/f4506.pdf" TargetMode="External"/><Relationship Id="rId22" Type="http://schemas.openxmlformats.org/officeDocument/2006/relationships/hyperlink" Target="https://www.irs.gov/pub/irs-pdf/f8822.pdf" TargetMode="External"/><Relationship Id="rId27"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3" Type="http://schemas.openxmlformats.org/officeDocument/2006/relationships/hyperlink" Target="https://www.irs.gov/pub/irs-pdf/f1041es.pdf" TargetMode="External"/><Relationship Id="rId2" Type="http://schemas.openxmlformats.org/officeDocument/2006/relationships/hyperlink" Target="https://www.irs.gov/pub/irs-pdf/f1041.pdf" TargetMode="External"/><Relationship Id="rId1" Type="http://schemas.openxmlformats.org/officeDocument/2006/relationships/hyperlink" Target="https://www.irs.gov/pub/irs-pdf/f1041.pdf" TargetMode="External"/><Relationship Id="rId6" Type="http://schemas.openxmlformats.org/officeDocument/2006/relationships/drawing" Target="../drawings/drawing77.xml"/><Relationship Id="rId5" Type="http://schemas.openxmlformats.org/officeDocument/2006/relationships/printerSettings" Target="../printerSettings/printerSettings77.bin"/><Relationship Id="rId4" Type="http://schemas.openxmlformats.org/officeDocument/2006/relationships/hyperlink" Target="https://www.irs.gov/pub/irs-pdf/f8822.pdf" TargetMode="External"/></Relationships>
</file>

<file path=xl/worksheets/_rels/sheet78.xml.rels><?xml version="1.0" encoding="UTF-8" standalone="yes"?>
<Relationships xmlns="http://schemas.openxmlformats.org/package/2006/relationships"><Relationship Id="rId3" Type="http://schemas.openxmlformats.org/officeDocument/2006/relationships/drawing" Target="../drawings/drawing78.xml"/><Relationship Id="rId2" Type="http://schemas.openxmlformats.org/officeDocument/2006/relationships/printerSettings" Target="../printerSettings/printerSettings78.bin"/><Relationship Id="rId1" Type="http://schemas.openxmlformats.org/officeDocument/2006/relationships/hyperlink" Target="https://www.irs.gov/pub/irs-pdf/f706.pdf" TargetMode="Externa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s://www.irs.gov/pub/irs-pdf/f706ce.pdf" TargetMode="External"/><Relationship Id="rId7" Type="http://schemas.openxmlformats.org/officeDocument/2006/relationships/drawing" Target="../drawings/drawing80.xml"/><Relationship Id="rId2" Type="http://schemas.openxmlformats.org/officeDocument/2006/relationships/hyperlink" Target="https://www.irs.gov/pub/irs-pdf/f4422.pdf" TargetMode="External"/><Relationship Id="rId1" Type="http://schemas.openxmlformats.org/officeDocument/2006/relationships/hyperlink" Target="https://hhs.texas.gov/sites/default/files/documents/services/aging/txmerpcertificationform.pdf" TargetMode="External"/><Relationship Id="rId6" Type="http://schemas.openxmlformats.org/officeDocument/2006/relationships/printerSettings" Target="../printerSettings/printerSettings80.bin"/><Relationship Id="rId5" Type="http://schemas.openxmlformats.org/officeDocument/2006/relationships/hyperlink" Target="https://www.irs.gov/pub/irs-pdf/f1041.pdf" TargetMode="External"/><Relationship Id="rId4" Type="http://schemas.openxmlformats.org/officeDocument/2006/relationships/hyperlink" Target="https://www.irs.gov/pub/irs-pdf/f706.pdf" TargetMode="External"/></Relationships>
</file>

<file path=xl/worksheets/_rels/sheet81.xml.rels><?xml version="1.0" encoding="UTF-8" standalone="yes"?>
<Relationships xmlns="http://schemas.openxmlformats.org/package/2006/relationships"><Relationship Id="rId8" Type="http://schemas.openxmlformats.org/officeDocument/2006/relationships/hyperlink" Target="https://www.irs.gov/pub/irs-pdf/fw9.pdf" TargetMode="External"/><Relationship Id="rId13" Type="http://schemas.openxmlformats.org/officeDocument/2006/relationships/printerSettings" Target="../printerSettings/printerSettings81.bin"/><Relationship Id="rId3" Type="http://schemas.openxmlformats.org/officeDocument/2006/relationships/hyperlink" Target="https://www.irs.gov/pub/irs-pdf/fw9.pdf" TargetMode="External"/><Relationship Id="rId7" Type="http://schemas.openxmlformats.org/officeDocument/2006/relationships/hyperlink" Target="https://www.irs.gov/pub/irs-pdf/fw9.pdf" TargetMode="External"/><Relationship Id="rId12" Type="http://schemas.openxmlformats.org/officeDocument/2006/relationships/hyperlink" Target="https://www.irs.gov/pub/irs-pdf/fw9.pdf" TargetMode="External"/><Relationship Id="rId2" Type="http://schemas.openxmlformats.org/officeDocument/2006/relationships/hyperlink" Target="https://www.irs.gov/pub/irs-pdf/fw9.pdf" TargetMode="External"/><Relationship Id="rId1" Type="http://schemas.openxmlformats.org/officeDocument/2006/relationships/hyperlink" Target="https://www.irs.gov/pub/irs-pdf/fw9.pdf" TargetMode="External"/><Relationship Id="rId6" Type="http://schemas.openxmlformats.org/officeDocument/2006/relationships/hyperlink" Target="https://www.irs.gov/pub/irs-pdf/fw9.pdf" TargetMode="External"/><Relationship Id="rId11" Type="http://schemas.openxmlformats.org/officeDocument/2006/relationships/hyperlink" Target="https://www.irs.gov/pub/irs-pdf/fw9.pdf" TargetMode="External"/><Relationship Id="rId5" Type="http://schemas.openxmlformats.org/officeDocument/2006/relationships/hyperlink" Target="https://www.irs.gov/pub/irs-pdf/fw9.pdf" TargetMode="External"/><Relationship Id="rId10" Type="http://schemas.openxmlformats.org/officeDocument/2006/relationships/hyperlink" Target="https://www.irs.gov/pub/irs-pdf/fw9.pdf" TargetMode="External"/><Relationship Id="rId4" Type="http://schemas.openxmlformats.org/officeDocument/2006/relationships/hyperlink" Target="https://www.irs.gov/pub/irs-pdf/fw9.pdf" TargetMode="External"/><Relationship Id="rId9" Type="http://schemas.openxmlformats.org/officeDocument/2006/relationships/hyperlink" Target="https://www.irs.gov/pub/irs-pdf/fw9.pdf" TargetMode="External"/><Relationship Id="rId14" Type="http://schemas.openxmlformats.org/officeDocument/2006/relationships/drawing" Target="../drawings/drawing81.xml"/></Relationships>
</file>

<file path=xl/worksheets/_rels/sheet82.xml.rels><?xml version="1.0" encoding="UTF-8" standalone="yes"?>
<Relationships xmlns="http://schemas.openxmlformats.org/package/2006/relationships"><Relationship Id="rId3" Type="http://schemas.openxmlformats.org/officeDocument/2006/relationships/drawing" Target="../drawings/drawing82.xml"/><Relationship Id="rId2" Type="http://schemas.openxmlformats.org/officeDocument/2006/relationships/printerSettings" Target="../printerSettings/printerSettings82.bin"/><Relationship Id="rId1" Type="http://schemas.openxmlformats.org/officeDocument/2006/relationships/hyperlink" Target="https://www.irs.gov/pub/irs-pdf/f712.pdf" TargetMode="External"/></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drawing" Target="../drawings/drawing86.xml"/><Relationship Id="rId2" Type="http://schemas.openxmlformats.org/officeDocument/2006/relationships/printerSettings" Target="../printerSettings/printerSettings86.bin"/><Relationship Id="rId1" Type="http://schemas.openxmlformats.org/officeDocument/2006/relationships/hyperlink" Target="https://www.irs.gov/pub/irs-pdf/f4422.pdf" TargetMode="External"/></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s://www.irs.gov/pub/irs-pdf/f706.pdf" TargetMode="External"/><Relationship Id="rId2" Type="http://schemas.openxmlformats.org/officeDocument/2006/relationships/hyperlink" Target="https://www.irs.gov/pub/irs-pdf/f706.pdf" TargetMode="External"/><Relationship Id="rId1" Type="http://schemas.openxmlformats.org/officeDocument/2006/relationships/hyperlink" Target="https://www.irs.gov/pub/irs-pdf/f706.pdf" TargetMode="External"/><Relationship Id="rId6" Type="http://schemas.openxmlformats.org/officeDocument/2006/relationships/drawing" Target="../drawings/drawing90.xml"/><Relationship Id="rId5" Type="http://schemas.openxmlformats.org/officeDocument/2006/relationships/printerSettings" Target="../printerSettings/printerSettings90.bin"/><Relationship Id="rId4" Type="http://schemas.openxmlformats.org/officeDocument/2006/relationships/hyperlink" Target="https://www.irs.gov/pub/irs-pdf/f706.pdf" TargetMode="External"/></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s://www.irs.gov/pub/irs-pdf/f56.pdf" TargetMode="External"/><Relationship Id="rId2" Type="http://schemas.openxmlformats.org/officeDocument/2006/relationships/hyperlink" Target="https://www.irs.gov/pub/irs-pdf/f56.pdf" TargetMode="External"/><Relationship Id="rId1" Type="http://schemas.openxmlformats.org/officeDocument/2006/relationships/hyperlink" Target="https://www.irs.gov/pub/irs-pdf/f56.pdf" TargetMode="External"/><Relationship Id="rId5" Type="http://schemas.openxmlformats.org/officeDocument/2006/relationships/drawing" Target="../drawings/drawing99.xm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s://www.irs.gov/pub/irs-pdf/f1041.pdf" TargetMode="External"/><Relationship Id="rId1" Type="http://schemas.openxmlformats.org/officeDocument/2006/relationships/hyperlink" Target="https://www.irs.gov/pub/irs-pdf/f1041.pdf" TargetMode="External"/><Relationship Id="rId4" Type="http://schemas.openxmlformats.org/officeDocument/2006/relationships/drawing" Target="../drawings/drawing100.xml"/></Relationships>
</file>

<file path=xl/worksheets/_rels/sheet10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01.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outlinePr summaryBelow="0"/>
  </sheetPr>
  <dimension ref="A3:H23"/>
  <sheetViews>
    <sheetView tabSelected="1" workbookViewId="0"/>
  </sheetViews>
  <sheetFormatPr defaultRowHeight="15" x14ac:dyDescent="0.25"/>
  <cols>
    <col min="1" max="2" width="3.7109375" customWidth="1"/>
    <col min="3" max="3" width="30.7109375" customWidth="1"/>
    <col min="4" max="4" width="3.7109375" customWidth="1"/>
    <col min="5" max="5" width="35.7109375" customWidth="1"/>
    <col min="6" max="8" width="3.7109375" customWidth="1"/>
  </cols>
  <sheetData>
    <row r="3" spans="1:8" x14ac:dyDescent="0.25">
      <c r="A3" s="63"/>
      <c r="B3" s="63"/>
    </row>
    <row r="4" spans="1:8" ht="14.45" customHeight="1" thickBot="1" x14ac:dyDescent="0.3">
      <c r="B4" s="128" t="s">
        <v>6592</v>
      </c>
      <c r="C4" s="128"/>
      <c r="D4" s="128"/>
      <c r="E4" s="128"/>
      <c r="F4" s="128"/>
      <c r="G4" s="128"/>
      <c r="H4" s="128"/>
    </row>
    <row r="5" spans="1:8" ht="30" customHeight="1" thickBot="1" x14ac:dyDescent="0.3">
      <c r="B5" s="129" t="str">
        <f>IF(mil06.02="","",mil06.02)</f>
        <v/>
      </c>
      <c r="C5" s="130"/>
      <c r="D5" s="130"/>
      <c r="E5" s="130"/>
      <c r="F5" s="130"/>
      <c r="G5" s="130"/>
      <c r="H5" s="131"/>
    </row>
    <row r="6" spans="1:8" ht="15" customHeight="1" x14ac:dyDescent="0.25">
      <c r="B6" s="135" t="s">
        <v>6934</v>
      </c>
      <c r="C6" s="135"/>
      <c r="D6" s="119"/>
      <c r="E6" s="119"/>
      <c r="F6" s="119"/>
      <c r="G6" s="119"/>
      <c r="H6" s="119"/>
    </row>
    <row r="7" spans="1:8" ht="15.75" thickBot="1" x14ac:dyDescent="0.3"/>
    <row r="8" spans="1:8" s="60" customFormat="1" x14ac:dyDescent="0.25">
      <c r="A8" s="71"/>
      <c r="B8" s="1" t="s">
        <v>6617</v>
      </c>
      <c r="C8" s="126"/>
      <c r="D8" s="126"/>
      <c r="E8" s="126"/>
      <c r="F8" s="126"/>
      <c r="G8" s="126"/>
      <c r="H8" s="127"/>
    </row>
    <row r="9" spans="1:8" x14ac:dyDescent="0.25">
      <c r="B9" s="72"/>
      <c r="C9" s="73"/>
      <c r="D9" s="73"/>
      <c r="E9" s="73"/>
      <c r="F9" s="73"/>
      <c r="G9" s="73"/>
      <c r="H9" s="74"/>
    </row>
    <row r="10" spans="1:8" ht="15.75" thickBot="1" x14ac:dyDescent="0.3">
      <c r="B10" s="72"/>
      <c r="C10" s="142" t="s">
        <v>6588</v>
      </c>
      <c r="D10" s="142"/>
      <c r="E10" s="142"/>
      <c r="F10" s="73"/>
      <c r="G10" s="73"/>
      <c r="H10" s="74"/>
    </row>
    <row r="11" spans="1:8" ht="15.75" thickBot="1" x14ac:dyDescent="0.3">
      <c r="B11" s="72"/>
      <c r="C11" s="132" t="s">
        <v>7188</v>
      </c>
      <c r="D11" s="133"/>
      <c r="E11" s="134"/>
      <c r="F11" s="73"/>
      <c r="G11" s="79" t="str">
        <f>IF(C11="Click to activate a drop-down list arrow at right.","",IF(VLOOKUP(home!C11,datanav!A4:C19,3,0)="reserved","",HYPERLINK("#"&amp;VLOOKUP(home!C11,datanav!A4:C19,3,0),"Go")))</f>
        <v/>
      </c>
      <c r="H11" s="74"/>
    </row>
    <row r="12" spans="1:8" x14ac:dyDescent="0.25">
      <c r="B12" s="72"/>
      <c r="C12" s="73"/>
      <c r="D12" s="73"/>
      <c r="E12" s="73"/>
      <c r="F12" s="73"/>
      <c r="G12" s="73"/>
      <c r="H12" s="74"/>
    </row>
    <row r="13" spans="1:8" ht="15.75" thickBot="1" x14ac:dyDescent="0.3">
      <c r="B13" s="72"/>
      <c r="C13" s="142" t="s">
        <v>7061</v>
      </c>
      <c r="D13" s="142"/>
      <c r="E13" s="142"/>
      <c r="F13" s="73"/>
      <c r="G13" s="73"/>
      <c r="H13" s="74"/>
    </row>
    <row r="14" spans="1:8" ht="15.75" thickBot="1" x14ac:dyDescent="0.3">
      <c r="B14" s="72"/>
      <c r="C14" s="132" t="s">
        <v>7188</v>
      </c>
      <c r="D14" s="133"/>
      <c r="E14" s="134"/>
      <c r="F14" s="73"/>
      <c r="G14" s="79" t="str">
        <f>IF(C14="Click to activate a drop-down list arrow at right.","",IF(VLOOKUP(home!C14,datanav!E5:G31,3,0)="reserved","",HYPERLINK("#"&amp;VLOOKUP(home!C14,datanav!E5:G31,3,0),"Go")))</f>
        <v/>
      </c>
      <c r="H14" s="74"/>
    </row>
    <row r="15" spans="1:8" x14ac:dyDescent="0.25">
      <c r="B15" s="72"/>
      <c r="C15" s="73"/>
      <c r="D15" s="73"/>
      <c r="E15" s="73"/>
      <c r="F15" s="73"/>
      <c r="G15" s="73"/>
      <c r="H15" s="74"/>
    </row>
    <row r="16" spans="1:8" ht="15.75" thickBot="1" x14ac:dyDescent="0.3">
      <c r="B16" s="72"/>
      <c r="C16" s="142" t="s">
        <v>7062</v>
      </c>
      <c r="D16" s="142"/>
      <c r="E16" s="142"/>
      <c r="F16" s="73"/>
      <c r="G16" s="73"/>
      <c r="H16" s="74"/>
    </row>
    <row r="17" spans="1:8" ht="15.75" thickBot="1" x14ac:dyDescent="0.3">
      <c r="B17" s="72"/>
      <c r="C17" s="132" t="s">
        <v>7188</v>
      </c>
      <c r="D17" s="133"/>
      <c r="E17" s="134"/>
      <c r="F17" s="73"/>
      <c r="G17" s="79" t="str">
        <f>IF(C17="Click to activate a drop-down list arrow at right.","",IF(VLOOKUP(home!C17,datanav!I4:K65,3,0)="reserved","",HYPERLINK("#"&amp;VLOOKUP(home!C17,datanav!I4:K65,3,0),"Go")))</f>
        <v/>
      </c>
      <c r="H17" s="74"/>
    </row>
    <row r="18" spans="1:8" ht="19.899999999999999" customHeight="1" thickBot="1" x14ac:dyDescent="0.3">
      <c r="B18" s="72"/>
      <c r="C18" s="73"/>
      <c r="D18" s="73"/>
      <c r="E18" s="73"/>
      <c r="F18" s="73"/>
      <c r="G18" s="73"/>
      <c r="H18" s="74"/>
    </row>
    <row r="19" spans="1:8" ht="15.75" thickBot="1" x14ac:dyDescent="0.3">
      <c r="B19" s="72"/>
      <c r="C19" s="73" t="s">
        <v>6587</v>
      </c>
      <c r="D19" s="80" t="s">
        <v>6586</v>
      </c>
      <c r="E19" s="73"/>
      <c r="F19" s="73"/>
      <c r="G19" s="75"/>
      <c r="H19" s="74"/>
    </row>
    <row r="20" spans="1:8" ht="15.75" thickBot="1" x14ac:dyDescent="0.3">
      <c r="B20" s="76"/>
      <c r="C20" s="77"/>
      <c r="D20" s="77"/>
      <c r="E20" s="77"/>
      <c r="F20" s="77"/>
      <c r="G20" s="77"/>
      <c r="H20" s="78"/>
    </row>
    <row r="21" spans="1:8" s="64" customFormat="1" x14ac:dyDescent="0.25">
      <c r="A21"/>
      <c r="B21"/>
      <c r="C21"/>
      <c r="D21"/>
      <c r="E21"/>
      <c r="F21"/>
      <c r="G21"/>
      <c r="H21"/>
    </row>
    <row r="22" spans="1:8" s="64" customFormat="1" ht="30" customHeight="1" x14ac:dyDescent="0.25">
      <c r="A22"/>
      <c r="B22" s="139" t="s">
        <v>6618</v>
      </c>
      <c r="C22" s="140"/>
      <c r="D22" s="140"/>
      <c r="E22" s="140"/>
      <c r="F22" s="140"/>
      <c r="G22" s="140"/>
      <c r="H22" s="141"/>
    </row>
    <row r="23" spans="1:8" s="64" customFormat="1" ht="150" customHeight="1" x14ac:dyDescent="0.25">
      <c r="A23"/>
      <c r="B23" s="136" t="s">
        <v>6619</v>
      </c>
      <c r="C23" s="137"/>
      <c r="D23" s="137"/>
      <c r="E23" s="137"/>
      <c r="F23" s="137"/>
      <c r="G23" s="137"/>
      <c r="H23" s="138"/>
    </row>
  </sheetData>
  <sheetProtection sheet="1" objects="1" scenarios="1"/>
  <mergeCells count="12">
    <mergeCell ref="B23:H23"/>
    <mergeCell ref="B22:H22"/>
    <mergeCell ref="C10:E10"/>
    <mergeCell ref="C13:E13"/>
    <mergeCell ref="C16:E16"/>
    <mergeCell ref="C17:E17"/>
    <mergeCell ref="B8:H8"/>
    <mergeCell ref="B4:H4"/>
    <mergeCell ref="B5:H5"/>
    <mergeCell ref="C11:E11"/>
    <mergeCell ref="C14:E14"/>
    <mergeCell ref="B6:C6"/>
  </mergeCells>
  <conditionalFormatting sqref="A3">
    <cfRule type="cellIs" dxfId="2" priority="1" operator="equal">
      <formula>"Go"</formula>
    </cfRule>
  </conditionalFormatting>
  <conditionalFormatting sqref="G11 G14 G17">
    <cfRule type="cellIs" dxfId="1" priority="2" operator="equal">
      <formula>"Go"</formula>
    </cfRule>
  </conditionalFormatting>
  <hyperlinks>
    <hyperlink ref="D19" location="sdl_00" display="Go" xr:uid="{00000000-0004-0000-0000-000000000000}"/>
    <hyperlink ref="B6:C6" location="mil06.02" display="Click here to go to MIL Item 6.02." xr:uid="{00000000-0004-0000-0000-000001000000}"/>
  </hyperlink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xr:uid="{00000000-0002-0000-0000-000000000000}">
          <x14:formula1>
            <xm:f>datanav!$A$4:$A$19</xm:f>
          </x14:formula1>
          <xm:sqref>C11</xm:sqref>
        </x14:dataValidation>
        <x14:dataValidation type="list" allowBlank="1" xr:uid="{00000000-0002-0000-0000-000001000000}">
          <x14:formula1>
            <xm:f>datanav!$E$4:$E$31</xm:f>
          </x14:formula1>
          <xm:sqref>C14</xm:sqref>
        </x14:dataValidation>
        <x14:dataValidation type="list" allowBlank="1" xr:uid="{00000000-0002-0000-0000-000002000000}">
          <x14:formula1>
            <xm:f>datanav!$I$4:$I$65</xm:f>
          </x14:formula1>
          <xm:sqref>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2"/>
  <dimension ref="A3:B31"/>
  <sheetViews>
    <sheetView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80.7109375" customWidth="1"/>
  </cols>
  <sheetData>
    <row r="3" spans="1:2" x14ac:dyDescent="0.25">
      <c r="A3" s="128" t="s">
        <v>0</v>
      </c>
      <c r="B3" s="128"/>
    </row>
    <row r="4" spans="1:2" x14ac:dyDescent="0.25">
      <c r="A4" s="3"/>
      <c r="B4" s="3"/>
    </row>
    <row r="5" spans="1:2" x14ac:dyDescent="0.25">
      <c r="A5" s="12">
        <v>1</v>
      </c>
      <c r="B5" s="2" t="s">
        <v>6273</v>
      </c>
    </row>
    <row r="6" spans="1:2" x14ac:dyDescent="0.25">
      <c r="A6" s="12"/>
      <c r="B6" s="3"/>
    </row>
    <row r="7" spans="1:2" x14ac:dyDescent="0.25">
      <c r="A7" s="12">
        <v>2</v>
      </c>
      <c r="B7" s="2" t="s">
        <v>151</v>
      </c>
    </row>
    <row r="8" spans="1:2" x14ac:dyDescent="0.25">
      <c r="A8" s="12"/>
      <c r="B8" s="3"/>
    </row>
    <row r="9" spans="1:2" x14ac:dyDescent="0.25">
      <c r="A9" s="12">
        <v>3</v>
      </c>
      <c r="B9" s="2" t="s">
        <v>6272</v>
      </c>
    </row>
    <row r="10" spans="1:2" x14ac:dyDescent="0.25">
      <c r="A10" s="12"/>
      <c r="B10" s="3"/>
    </row>
    <row r="11" spans="1:2" x14ac:dyDescent="0.25">
      <c r="A11" s="12">
        <v>4</v>
      </c>
      <c r="B11" s="2" t="s">
        <v>6271</v>
      </c>
    </row>
    <row r="12" spans="1:2" x14ac:dyDescent="0.25">
      <c r="A12" s="12"/>
      <c r="B12" s="3"/>
    </row>
    <row r="13" spans="1:2" x14ac:dyDescent="0.25">
      <c r="A13" s="12">
        <v>5</v>
      </c>
      <c r="B13" s="2" t="s">
        <v>6270</v>
      </c>
    </row>
    <row r="14" spans="1:2" x14ac:dyDescent="0.25">
      <c r="A14" s="12"/>
      <c r="B14" s="3"/>
    </row>
    <row r="15" spans="1:2" x14ac:dyDescent="0.25">
      <c r="A15" s="12">
        <v>6</v>
      </c>
      <c r="B15" s="2" t="s">
        <v>6269</v>
      </c>
    </row>
    <row r="16" spans="1:2" x14ac:dyDescent="0.25">
      <c r="A16" s="12"/>
      <c r="B16" s="3"/>
    </row>
    <row r="17" spans="1:2" x14ac:dyDescent="0.25">
      <c r="A17" s="12">
        <v>7</v>
      </c>
      <c r="B17" s="2" t="s">
        <v>6268</v>
      </c>
    </row>
    <row r="18" spans="1:2" x14ac:dyDescent="0.25">
      <c r="A18" s="12"/>
      <c r="B18" s="3"/>
    </row>
    <row r="19" spans="1:2" x14ac:dyDescent="0.25">
      <c r="A19" s="12">
        <v>8</v>
      </c>
      <c r="B19" s="2" t="s">
        <v>6267</v>
      </c>
    </row>
    <row r="20" spans="1:2" x14ac:dyDescent="0.25">
      <c r="A20" s="12"/>
      <c r="B20" s="3"/>
    </row>
    <row r="21" spans="1:2" x14ac:dyDescent="0.25">
      <c r="A21" s="12">
        <v>9</v>
      </c>
      <c r="B21" s="2" t="s">
        <v>456</v>
      </c>
    </row>
    <row r="22" spans="1:2" x14ac:dyDescent="0.25">
      <c r="A22" s="12"/>
      <c r="B22" s="3"/>
    </row>
    <row r="23" spans="1:2" x14ac:dyDescent="0.25">
      <c r="A23" s="12">
        <v>10</v>
      </c>
      <c r="B23" s="2" t="s">
        <v>6266</v>
      </c>
    </row>
    <row r="24" spans="1:2" x14ac:dyDescent="0.25">
      <c r="A24" s="12"/>
      <c r="B24" s="3"/>
    </row>
    <row r="25" spans="1:2" x14ac:dyDescent="0.25">
      <c r="A25" s="143" t="s">
        <v>6265</v>
      </c>
      <c r="B25" s="143"/>
    </row>
    <row r="26" spans="1:2" x14ac:dyDescent="0.25">
      <c r="A26" s="50"/>
      <c r="B26" s="50"/>
    </row>
    <row r="27" spans="1:2" x14ac:dyDescent="0.25">
      <c r="A27" s="12">
        <v>13</v>
      </c>
      <c r="B27" s="2" t="s">
        <v>6264</v>
      </c>
    </row>
    <row r="28" spans="1:2" x14ac:dyDescent="0.25">
      <c r="A28" s="12"/>
      <c r="B28" s="3"/>
    </row>
    <row r="29" spans="1:2" x14ac:dyDescent="0.25">
      <c r="A29" s="12">
        <v>14</v>
      </c>
      <c r="B29" s="2" t="s">
        <v>6263</v>
      </c>
    </row>
    <row r="30" spans="1:2" x14ac:dyDescent="0.25">
      <c r="A30" s="12"/>
      <c r="B30" s="3"/>
    </row>
    <row r="31" spans="1:2" x14ac:dyDescent="0.25">
      <c r="A31" s="12">
        <v>15</v>
      </c>
      <c r="B31" s="2" t="s">
        <v>6262</v>
      </c>
    </row>
  </sheetData>
  <mergeCells count="2">
    <mergeCell ref="A3:B3"/>
    <mergeCell ref="A25:B25"/>
  </mergeCells>
  <dataValidations count="5">
    <dataValidation allowBlank="1" showInputMessage="1" showErrorMessage="1" promptTitle="Changing Cell Color (Macintosh)" prompt="To change the background color of a cell, right-click over the cell; from the options that appear, select &quot;Format Cells&quot;; select the &quot;Patterns&quot; tab; and change the background to the desired color. The default is usually &quot;No Color&quot; or white." sqref="A65539 IW65539 SS65539 ACO65539 AMK65539 AWG65539 BGC65539 BPY65539 BZU65539 CJQ65539 CTM65539 DDI65539 DNE65539 DXA65539 EGW65539 EQS65539 FAO65539 FKK65539 FUG65539 GEC65539 GNY65539 GXU65539 HHQ65539 HRM65539 IBI65539 ILE65539 IVA65539 JEW65539 JOS65539 JYO65539 KIK65539 KSG65539 LCC65539 LLY65539 LVU65539 MFQ65539 MPM65539 MZI65539 NJE65539 NTA65539 OCW65539 OMS65539 OWO65539 PGK65539 PQG65539 QAC65539 QJY65539 QTU65539 RDQ65539 RNM65539 RXI65539 SHE65539 SRA65539 TAW65539 TKS65539 TUO65539 UEK65539 UOG65539 UYC65539 VHY65539 VRU65539 WBQ65539 WLM65539 WVI65539 A131075 IW131075 SS131075 ACO131075 AMK131075 AWG131075 BGC131075 BPY131075 BZU131075 CJQ131075 CTM131075 DDI131075 DNE131075 DXA131075 EGW131075 EQS131075 FAO131075 FKK131075 FUG131075 GEC131075 GNY131075 GXU131075 HHQ131075 HRM131075 IBI131075 ILE131075 IVA131075 JEW131075 JOS131075 JYO131075 KIK131075 KSG131075 LCC131075 LLY131075 LVU131075 MFQ131075 MPM131075 MZI131075 NJE131075 NTA131075 OCW131075 OMS131075 OWO131075 PGK131075 PQG131075 QAC131075 QJY131075 QTU131075 RDQ131075 RNM131075 RXI131075 SHE131075 SRA131075 TAW131075 TKS131075 TUO131075 UEK131075 UOG131075 UYC131075 VHY131075 VRU131075 WBQ131075 WLM131075 WVI131075 A196611 IW196611 SS196611 ACO196611 AMK196611 AWG196611 BGC196611 BPY196611 BZU196611 CJQ196611 CTM196611 DDI196611 DNE196611 DXA196611 EGW196611 EQS196611 FAO196611 FKK196611 FUG196611 GEC196611 GNY196611 GXU196611 HHQ196611 HRM196611 IBI196611 ILE196611 IVA196611 JEW196611 JOS196611 JYO196611 KIK196611 KSG196611 LCC196611 LLY196611 LVU196611 MFQ196611 MPM196611 MZI196611 NJE196611 NTA196611 OCW196611 OMS196611 OWO196611 PGK196611 PQG196611 QAC196611 QJY196611 QTU196611 RDQ196611 RNM196611 RXI196611 SHE196611 SRA196611 TAW196611 TKS196611 TUO196611 UEK196611 UOG196611 UYC196611 VHY196611 VRU196611 WBQ196611 WLM196611 WVI196611 A262147 IW262147 SS262147 ACO262147 AMK262147 AWG262147 BGC262147 BPY262147 BZU262147 CJQ262147 CTM262147 DDI262147 DNE262147 DXA262147 EGW262147 EQS262147 FAO262147 FKK262147 FUG262147 GEC262147 GNY262147 GXU262147 HHQ262147 HRM262147 IBI262147 ILE262147 IVA262147 JEW262147 JOS262147 JYO262147 KIK262147 KSG262147 LCC262147 LLY262147 LVU262147 MFQ262147 MPM262147 MZI262147 NJE262147 NTA262147 OCW262147 OMS262147 OWO262147 PGK262147 PQG262147 QAC262147 QJY262147 QTU262147 RDQ262147 RNM262147 RXI262147 SHE262147 SRA262147 TAW262147 TKS262147 TUO262147 UEK262147 UOG262147 UYC262147 VHY262147 VRU262147 WBQ262147 WLM262147 WVI262147 A327683 IW327683 SS327683 ACO327683 AMK327683 AWG327683 BGC327683 BPY327683 BZU327683 CJQ327683 CTM327683 DDI327683 DNE327683 DXA327683 EGW327683 EQS327683 FAO327683 FKK327683 FUG327683 GEC327683 GNY327683 GXU327683 HHQ327683 HRM327683 IBI327683 ILE327683 IVA327683 JEW327683 JOS327683 JYO327683 KIK327683 KSG327683 LCC327683 LLY327683 LVU327683 MFQ327683 MPM327683 MZI327683 NJE327683 NTA327683 OCW327683 OMS327683 OWO327683 PGK327683 PQG327683 QAC327683 QJY327683 QTU327683 RDQ327683 RNM327683 RXI327683 SHE327683 SRA327683 TAW327683 TKS327683 TUO327683 UEK327683 UOG327683 UYC327683 VHY327683 VRU327683 WBQ327683 WLM327683 WVI327683 A393219 IW393219 SS393219 ACO393219 AMK393219 AWG393219 BGC393219 BPY393219 BZU393219 CJQ393219 CTM393219 DDI393219 DNE393219 DXA393219 EGW393219 EQS393219 FAO393219 FKK393219 FUG393219 GEC393219 GNY393219 GXU393219 HHQ393219 HRM393219 IBI393219 ILE393219 IVA393219 JEW393219 JOS393219 JYO393219 KIK393219 KSG393219 LCC393219 LLY393219 LVU393219 MFQ393219 MPM393219 MZI393219 NJE393219 NTA393219 OCW393219 OMS393219 OWO393219 PGK393219 PQG393219 QAC393219 QJY393219 QTU393219 RDQ393219 RNM393219 RXI393219 SHE393219 SRA393219 TAW393219 TKS393219 TUO393219 UEK393219 UOG393219 UYC393219 VHY393219 VRU393219 WBQ393219 WLM393219 WVI393219 A458755 IW458755 SS458755 ACO458755 AMK458755 AWG458755 BGC458755 BPY458755 BZU458755 CJQ458755 CTM458755 DDI458755 DNE458755 DXA458755 EGW458755 EQS458755 FAO458755 FKK458755 FUG458755 GEC458755 GNY458755 GXU458755 HHQ458755 HRM458755 IBI458755 ILE458755 IVA458755 JEW458755 JOS458755 JYO458755 KIK458755 KSG458755 LCC458755 LLY458755 LVU458755 MFQ458755 MPM458755 MZI458755 NJE458755 NTA458755 OCW458755 OMS458755 OWO458755 PGK458755 PQG458755 QAC458755 QJY458755 QTU458755 RDQ458755 RNM458755 RXI458755 SHE458755 SRA458755 TAW458755 TKS458755 TUO458755 UEK458755 UOG458755 UYC458755 VHY458755 VRU458755 WBQ458755 WLM458755 WVI458755 A524291 IW524291 SS524291 ACO524291 AMK524291 AWG524291 BGC524291 BPY524291 BZU524291 CJQ524291 CTM524291 DDI524291 DNE524291 DXA524291 EGW524291 EQS524291 FAO524291 FKK524291 FUG524291 GEC524291 GNY524291 GXU524291 HHQ524291 HRM524291 IBI524291 ILE524291 IVA524291 JEW524291 JOS524291 JYO524291 KIK524291 KSG524291 LCC524291 LLY524291 LVU524291 MFQ524291 MPM524291 MZI524291 NJE524291 NTA524291 OCW524291 OMS524291 OWO524291 PGK524291 PQG524291 QAC524291 QJY524291 QTU524291 RDQ524291 RNM524291 RXI524291 SHE524291 SRA524291 TAW524291 TKS524291 TUO524291 UEK524291 UOG524291 UYC524291 VHY524291 VRU524291 WBQ524291 WLM524291 WVI524291 A589827 IW589827 SS589827 ACO589827 AMK589827 AWG589827 BGC589827 BPY589827 BZU589827 CJQ589827 CTM589827 DDI589827 DNE589827 DXA589827 EGW589827 EQS589827 FAO589827 FKK589827 FUG589827 GEC589827 GNY589827 GXU589827 HHQ589827 HRM589827 IBI589827 ILE589827 IVA589827 JEW589827 JOS589827 JYO589827 KIK589827 KSG589827 LCC589827 LLY589827 LVU589827 MFQ589827 MPM589827 MZI589827 NJE589827 NTA589827 OCW589827 OMS589827 OWO589827 PGK589827 PQG589827 QAC589827 QJY589827 QTU589827 RDQ589827 RNM589827 RXI589827 SHE589827 SRA589827 TAW589827 TKS589827 TUO589827 UEK589827 UOG589827 UYC589827 VHY589827 VRU589827 WBQ589827 WLM589827 WVI589827 A655363 IW655363 SS655363 ACO655363 AMK655363 AWG655363 BGC655363 BPY655363 BZU655363 CJQ655363 CTM655363 DDI655363 DNE655363 DXA655363 EGW655363 EQS655363 FAO655363 FKK655363 FUG655363 GEC655363 GNY655363 GXU655363 HHQ655363 HRM655363 IBI655363 ILE655363 IVA655363 JEW655363 JOS655363 JYO655363 KIK655363 KSG655363 LCC655363 LLY655363 LVU655363 MFQ655363 MPM655363 MZI655363 NJE655363 NTA655363 OCW655363 OMS655363 OWO655363 PGK655363 PQG655363 QAC655363 QJY655363 QTU655363 RDQ655363 RNM655363 RXI655363 SHE655363 SRA655363 TAW655363 TKS655363 TUO655363 UEK655363 UOG655363 UYC655363 VHY655363 VRU655363 WBQ655363 WLM655363 WVI655363 A720899 IW720899 SS720899 ACO720899 AMK720899 AWG720899 BGC720899 BPY720899 BZU720899 CJQ720899 CTM720899 DDI720899 DNE720899 DXA720899 EGW720899 EQS720899 FAO720899 FKK720899 FUG720899 GEC720899 GNY720899 GXU720899 HHQ720899 HRM720899 IBI720899 ILE720899 IVA720899 JEW720899 JOS720899 JYO720899 KIK720899 KSG720899 LCC720899 LLY720899 LVU720899 MFQ720899 MPM720899 MZI720899 NJE720899 NTA720899 OCW720899 OMS720899 OWO720899 PGK720899 PQG720899 QAC720899 QJY720899 QTU720899 RDQ720899 RNM720899 RXI720899 SHE720899 SRA720899 TAW720899 TKS720899 TUO720899 UEK720899 UOG720899 UYC720899 VHY720899 VRU720899 WBQ720899 WLM720899 WVI720899 A786435 IW786435 SS786435 ACO786435 AMK786435 AWG786435 BGC786435 BPY786435 BZU786435 CJQ786435 CTM786435 DDI786435 DNE786435 DXA786435 EGW786435 EQS786435 FAO786435 FKK786435 FUG786435 GEC786435 GNY786435 GXU786435 HHQ786435 HRM786435 IBI786435 ILE786435 IVA786435 JEW786435 JOS786435 JYO786435 KIK786435 KSG786435 LCC786435 LLY786435 LVU786435 MFQ786435 MPM786435 MZI786435 NJE786435 NTA786435 OCW786435 OMS786435 OWO786435 PGK786435 PQG786435 QAC786435 QJY786435 QTU786435 RDQ786435 RNM786435 RXI786435 SHE786435 SRA786435 TAW786435 TKS786435 TUO786435 UEK786435 UOG786435 UYC786435 VHY786435 VRU786435 WBQ786435 WLM786435 WVI786435 A851971 IW851971 SS851971 ACO851971 AMK851971 AWG851971 BGC851971 BPY851971 BZU851971 CJQ851971 CTM851971 DDI851971 DNE851971 DXA851971 EGW851971 EQS851971 FAO851971 FKK851971 FUG851971 GEC851971 GNY851971 GXU851971 HHQ851971 HRM851971 IBI851971 ILE851971 IVA851971 JEW851971 JOS851971 JYO851971 KIK851971 KSG851971 LCC851971 LLY851971 LVU851971 MFQ851971 MPM851971 MZI851971 NJE851971 NTA851971 OCW851971 OMS851971 OWO851971 PGK851971 PQG851971 QAC851971 QJY851971 QTU851971 RDQ851971 RNM851971 RXI851971 SHE851971 SRA851971 TAW851971 TKS851971 TUO851971 UEK851971 UOG851971 UYC851971 VHY851971 VRU851971 WBQ851971 WLM851971 WVI851971 A917507 IW917507 SS917507 ACO917507 AMK917507 AWG917507 BGC917507 BPY917507 BZU917507 CJQ917507 CTM917507 DDI917507 DNE917507 DXA917507 EGW917507 EQS917507 FAO917507 FKK917507 FUG917507 GEC917507 GNY917507 GXU917507 HHQ917507 HRM917507 IBI917507 ILE917507 IVA917507 JEW917507 JOS917507 JYO917507 KIK917507 KSG917507 LCC917507 LLY917507 LVU917507 MFQ917507 MPM917507 MZI917507 NJE917507 NTA917507 OCW917507 OMS917507 OWO917507 PGK917507 PQG917507 QAC917507 QJY917507 QTU917507 RDQ917507 RNM917507 RXI917507 SHE917507 SRA917507 TAW917507 TKS917507 TUO917507 UEK917507 UOG917507 UYC917507 VHY917507 VRU917507 WBQ917507 WLM917507 WVI917507 A983043 IW983043 SS983043 ACO983043 AMK983043 AWG983043 BGC983043 BPY983043 BZU983043 CJQ983043 CTM983043 DDI983043 DNE983043 DXA983043 EGW983043 EQS983043 FAO983043 FKK983043 FUG983043 GEC983043 GNY983043 GXU983043 HHQ983043 HRM983043 IBI983043 ILE983043 IVA983043 JEW983043 JOS983043 JYO983043 KIK983043 KSG983043 LCC983043 LLY983043 LVU983043 MFQ983043 MPM983043 MZI983043 NJE983043 NTA983043 OCW983043 OMS983043 OWO983043 PGK983043 PQG983043 QAC983043 QJY983043 QTU983043 RDQ983043 RNM983043 RXI983043 SHE983043 SRA983043 TAW983043 TKS983043 TUO983043 UEK983043 UOG983043 UYC983043 VHY983043 VRU983043 WBQ983043 WLM983043 WVI983043" xr:uid="{00000000-0002-0000-0100-000000000000}"/>
    <dataValidation allowBlank="1" showInputMessage="1" showErrorMessage="1" promptTitle="Requirements for Autofill" prompt="For this file's data to automatically update from the MIL, either both must be open or this file must be enabled for automatic updates of links. Also, the MIL for this estate should not be moved or renamed unless this file is also open or link-enabled." sqref="A65533 IW65533 SS65533 ACO65533 AMK65533 AWG65533 BGC65533 BPY65533 BZU65533 CJQ65533 CTM65533 DDI65533 DNE65533 DXA65533 EGW65533 EQS65533 FAO65533 FKK65533 FUG65533 GEC65533 GNY65533 GXU65533 HHQ65533 HRM65533 IBI65533 ILE65533 IVA65533 JEW65533 JOS65533 JYO65533 KIK65533 KSG65533 LCC65533 LLY65533 LVU65533 MFQ65533 MPM65533 MZI65533 NJE65533 NTA65533 OCW65533 OMS65533 OWO65533 PGK65533 PQG65533 QAC65533 QJY65533 QTU65533 RDQ65533 RNM65533 RXI65533 SHE65533 SRA65533 TAW65533 TKS65533 TUO65533 UEK65533 UOG65533 UYC65533 VHY65533 VRU65533 WBQ65533 WLM65533 WVI65533 A131069 IW131069 SS131069 ACO131069 AMK131069 AWG131069 BGC131069 BPY131069 BZU131069 CJQ131069 CTM131069 DDI131069 DNE131069 DXA131069 EGW131069 EQS131069 FAO131069 FKK131069 FUG131069 GEC131069 GNY131069 GXU131069 HHQ131069 HRM131069 IBI131069 ILE131069 IVA131069 JEW131069 JOS131069 JYO131069 KIK131069 KSG131069 LCC131069 LLY131069 LVU131069 MFQ131069 MPM131069 MZI131069 NJE131069 NTA131069 OCW131069 OMS131069 OWO131069 PGK131069 PQG131069 QAC131069 QJY131069 QTU131069 RDQ131069 RNM131069 RXI131069 SHE131069 SRA131069 TAW131069 TKS131069 TUO131069 UEK131069 UOG131069 UYC131069 VHY131069 VRU131069 WBQ131069 WLM131069 WVI131069 A196605 IW196605 SS196605 ACO196605 AMK196605 AWG196605 BGC196605 BPY196605 BZU196605 CJQ196605 CTM196605 DDI196605 DNE196605 DXA196605 EGW196605 EQS196605 FAO196605 FKK196605 FUG196605 GEC196605 GNY196605 GXU196605 HHQ196605 HRM196605 IBI196605 ILE196605 IVA196605 JEW196605 JOS196605 JYO196605 KIK196605 KSG196605 LCC196605 LLY196605 LVU196605 MFQ196605 MPM196605 MZI196605 NJE196605 NTA196605 OCW196605 OMS196605 OWO196605 PGK196605 PQG196605 QAC196605 QJY196605 QTU196605 RDQ196605 RNM196605 RXI196605 SHE196605 SRA196605 TAW196605 TKS196605 TUO196605 UEK196605 UOG196605 UYC196605 VHY196605 VRU196605 WBQ196605 WLM196605 WVI196605 A262141 IW262141 SS262141 ACO262141 AMK262141 AWG262141 BGC262141 BPY262141 BZU262141 CJQ262141 CTM262141 DDI262141 DNE262141 DXA262141 EGW262141 EQS262141 FAO262141 FKK262141 FUG262141 GEC262141 GNY262141 GXU262141 HHQ262141 HRM262141 IBI262141 ILE262141 IVA262141 JEW262141 JOS262141 JYO262141 KIK262141 KSG262141 LCC262141 LLY262141 LVU262141 MFQ262141 MPM262141 MZI262141 NJE262141 NTA262141 OCW262141 OMS262141 OWO262141 PGK262141 PQG262141 QAC262141 QJY262141 QTU262141 RDQ262141 RNM262141 RXI262141 SHE262141 SRA262141 TAW262141 TKS262141 TUO262141 UEK262141 UOG262141 UYC262141 VHY262141 VRU262141 WBQ262141 WLM262141 WVI262141 A327677 IW327677 SS327677 ACO327677 AMK327677 AWG327677 BGC327677 BPY327677 BZU327677 CJQ327677 CTM327677 DDI327677 DNE327677 DXA327677 EGW327677 EQS327677 FAO327677 FKK327677 FUG327677 GEC327677 GNY327677 GXU327677 HHQ327677 HRM327677 IBI327677 ILE327677 IVA327677 JEW327677 JOS327677 JYO327677 KIK327677 KSG327677 LCC327677 LLY327677 LVU327677 MFQ327677 MPM327677 MZI327677 NJE327677 NTA327677 OCW327677 OMS327677 OWO327677 PGK327677 PQG327677 QAC327677 QJY327677 QTU327677 RDQ327677 RNM327677 RXI327677 SHE327677 SRA327677 TAW327677 TKS327677 TUO327677 UEK327677 UOG327677 UYC327677 VHY327677 VRU327677 WBQ327677 WLM327677 WVI327677 A393213 IW393213 SS393213 ACO393213 AMK393213 AWG393213 BGC393213 BPY393213 BZU393213 CJQ393213 CTM393213 DDI393213 DNE393213 DXA393213 EGW393213 EQS393213 FAO393213 FKK393213 FUG393213 GEC393213 GNY393213 GXU393213 HHQ393213 HRM393213 IBI393213 ILE393213 IVA393213 JEW393213 JOS393213 JYO393213 KIK393213 KSG393213 LCC393213 LLY393213 LVU393213 MFQ393213 MPM393213 MZI393213 NJE393213 NTA393213 OCW393213 OMS393213 OWO393213 PGK393213 PQG393213 QAC393213 QJY393213 QTU393213 RDQ393213 RNM393213 RXI393213 SHE393213 SRA393213 TAW393213 TKS393213 TUO393213 UEK393213 UOG393213 UYC393213 VHY393213 VRU393213 WBQ393213 WLM393213 WVI393213 A458749 IW458749 SS458749 ACO458749 AMK458749 AWG458749 BGC458749 BPY458749 BZU458749 CJQ458749 CTM458749 DDI458749 DNE458749 DXA458749 EGW458749 EQS458749 FAO458749 FKK458749 FUG458749 GEC458749 GNY458749 GXU458749 HHQ458749 HRM458749 IBI458749 ILE458749 IVA458749 JEW458749 JOS458749 JYO458749 KIK458749 KSG458749 LCC458749 LLY458749 LVU458749 MFQ458749 MPM458749 MZI458749 NJE458749 NTA458749 OCW458749 OMS458749 OWO458749 PGK458749 PQG458749 QAC458749 QJY458749 QTU458749 RDQ458749 RNM458749 RXI458749 SHE458749 SRA458749 TAW458749 TKS458749 TUO458749 UEK458749 UOG458749 UYC458749 VHY458749 VRU458749 WBQ458749 WLM458749 WVI458749 A524285 IW524285 SS524285 ACO524285 AMK524285 AWG524285 BGC524285 BPY524285 BZU524285 CJQ524285 CTM524285 DDI524285 DNE524285 DXA524285 EGW524285 EQS524285 FAO524285 FKK524285 FUG524285 GEC524285 GNY524285 GXU524285 HHQ524285 HRM524285 IBI524285 ILE524285 IVA524285 JEW524285 JOS524285 JYO524285 KIK524285 KSG524285 LCC524285 LLY524285 LVU524285 MFQ524285 MPM524285 MZI524285 NJE524285 NTA524285 OCW524285 OMS524285 OWO524285 PGK524285 PQG524285 QAC524285 QJY524285 QTU524285 RDQ524285 RNM524285 RXI524285 SHE524285 SRA524285 TAW524285 TKS524285 TUO524285 UEK524285 UOG524285 UYC524285 VHY524285 VRU524285 WBQ524285 WLM524285 WVI524285 A589821 IW589821 SS589821 ACO589821 AMK589821 AWG589821 BGC589821 BPY589821 BZU589821 CJQ589821 CTM589821 DDI589821 DNE589821 DXA589821 EGW589821 EQS589821 FAO589821 FKK589821 FUG589821 GEC589821 GNY589821 GXU589821 HHQ589821 HRM589821 IBI589821 ILE589821 IVA589821 JEW589821 JOS589821 JYO589821 KIK589821 KSG589821 LCC589821 LLY589821 LVU589821 MFQ589821 MPM589821 MZI589821 NJE589821 NTA589821 OCW589821 OMS589821 OWO589821 PGK589821 PQG589821 QAC589821 QJY589821 QTU589821 RDQ589821 RNM589821 RXI589821 SHE589821 SRA589821 TAW589821 TKS589821 TUO589821 UEK589821 UOG589821 UYC589821 VHY589821 VRU589821 WBQ589821 WLM589821 WVI589821 A655357 IW655357 SS655357 ACO655357 AMK655357 AWG655357 BGC655357 BPY655357 BZU655357 CJQ655357 CTM655357 DDI655357 DNE655357 DXA655357 EGW655357 EQS655357 FAO655357 FKK655357 FUG655357 GEC655357 GNY655357 GXU655357 HHQ655357 HRM655357 IBI655357 ILE655357 IVA655357 JEW655357 JOS655357 JYO655357 KIK655357 KSG655357 LCC655357 LLY655357 LVU655357 MFQ655357 MPM655357 MZI655357 NJE655357 NTA655357 OCW655357 OMS655357 OWO655357 PGK655357 PQG655357 QAC655357 QJY655357 QTU655357 RDQ655357 RNM655357 RXI655357 SHE655357 SRA655357 TAW655357 TKS655357 TUO655357 UEK655357 UOG655357 UYC655357 VHY655357 VRU655357 WBQ655357 WLM655357 WVI655357 A720893 IW720893 SS720893 ACO720893 AMK720893 AWG720893 BGC720893 BPY720893 BZU720893 CJQ720893 CTM720893 DDI720893 DNE720893 DXA720893 EGW720893 EQS720893 FAO720893 FKK720893 FUG720893 GEC720893 GNY720893 GXU720893 HHQ720893 HRM720893 IBI720893 ILE720893 IVA720893 JEW720893 JOS720893 JYO720893 KIK720893 KSG720893 LCC720893 LLY720893 LVU720893 MFQ720893 MPM720893 MZI720893 NJE720893 NTA720893 OCW720893 OMS720893 OWO720893 PGK720893 PQG720893 QAC720893 QJY720893 QTU720893 RDQ720893 RNM720893 RXI720893 SHE720893 SRA720893 TAW720893 TKS720893 TUO720893 UEK720893 UOG720893 UYC720893 VHY720893 VRU720893 WBQ720893 WLM720893 WVI720893 A786429 IW786429 SS786429 ACO786429 AMK786429 AWG786429 BGC786429 BPY786429 BZU786429 CJQ786429 CTM786429 DDI786429 DNE786429 DXA786429 EGW786429 EQS786429 FAO786429 FKK786429 FUG786429 GEC786429 GNY786429 GXU786429 HHQ786429 HRM786429 IBI786429 ILE786429 IVA786429 JEW786429 JOS786429 JYO786429 KIK786429 KSG786429 LCC786429 LLY786429 LVU786429 MFQ786429 MPM786429 MZI786429 NJE786429 NTA786429 OCW786429 OMS786429 OWO786429 PGK786429 PQG786429 QAC786429 QJY786429 QTU786429 RDQ786429 RNM786429 RXI786429 SHE786429 SRA786429 TAW786429 TKS786429 TUO786429 UEK786429 UOG786429 UYC786429 VHY786429 VRU786429 WBQ786429 WLM786429 WVI786429 A851965 IW851965 SS851965 ACO851965 AMK851965 AWG851965 BGC851965 BPY851965 BZU851965 CJQ851965 CTM851965 DDI851965 DNE851965 DXA851965 EGW851965 EQS851965 FAO851965 FKK851965 FUG851965 GEC851965 GNY851965 GXU851965 HHQ851965 HRM851965 IBI851965 ILE851965 IVA851965 JEW851965 JOS851965 JYO851965 KIK851965 KSG851965 LCC851965 LLY851965 LVU851965 MFQ851965 MPM851965 MZI851965 NJE851965 NTA851965 OCW851965 OMS851965 OWO851965 PGK851965 PQG851965 QAC851965 QJY851965 QTU851965 RDQ851965 RNM851965 RXI851965 SHE851965 SRA851965 TAW851965 TKS851965 TUO851965 UEK851965 UOG851965 UYC851965 VHY851965 VRU851965 WBQ851965 WLM851965 WVI851965 A917501 IW917501 SS917501 ACO917501 AMK917501 AWG917501 BGC917501 BPY917501 BZU917501 CJQ917501 CTM917501 DDI917501 DNE917501 DXA917501 EGW917501 EQS917501 FAO917501 FKK917501 FUG917501 GEC917501 GNY917501 GXU917501 HHQ917501 HRM917501 IBI917501 ILE917501 IVA917501 JEW917501 JOS917501 JYO917501 KIK917501 KSG917501 LCC917501 LLY917501 LVU917501 MFQ917501 MPM917501 MZI917501 NJE917501 NTA917501 OCW917501 OMS917501 OWO917501 PGK917501 PQG917501 QAC917501 QJY917501 QTU917501 RDQ917501 RNM917501 RXI917501 SHE917501 SRA917501 TAW917501 TKS917501 TUO917501 UEK917501 UOG917501 UYC917501 VHY917501 VRU917501 WBQ917501 WLM917501 WVI917501 A983037 IW983037 SS983037 ACO983037 AMK983037 AWG983037 BGC983037 BPY983037 BZU983037 CJQ983037 CTM983037 DDI983037 DNE983037 DXA983037 EGW983037 EQS983037 FAO983037 FKK983037 FUG983037 GEC983037 GNY983037 GXU983037 HHQ983037 HRM983037 IBI983037 ILE983037 IVA983037 JEW983037 JOS983037 JYO983037 KIK983037 KSG983037 LCC983037 LLY983037 LVU983037 MFQ983037 MPM983037 MZI983037 NJE983037 NTA983037 OCW983037 OMS983037 OWO983037 PGK983037 PQG983037 QAC983037 QJY983037 QTU983037 RDQ983037 RNM983037 RXI983037 SHE983037 SRA983037 TAW983037 TKS983037 TUO983037 UEK983037 UOG983037 UYC983037 VHY983037 VRU983037 WBQ983037 WLM983037 WVI983037" xr:uid="{00000000-0002-0000-0100-000001000000}"/>
    <dataValidation allowBlank="1" showInputMessage="1" showErrorMessage="1" promptTitle="Manage MIL Data (Windows)" prompt="To manage data from the MIL, from this file's Excel ribbon, select the Data tab. Then select Refresh, or to (re)connect this file to a lost or new MIL, select Edit Links &gt; Change Source (or use Alt + A + K + N), and then select the desired MIL Excel file." sqref="A65535 IW65535 SS65535 ACO65535 AMK65535 AWG65535 BGC65535 BPY65535 BZU65535 CJQ65535 CTM65535 DDI65535 DNE65535 DXA65535 EGW65535 EQS65535 FAO65535 FKK65535 FUG65535 GEC65535 GNY65535 GXU65535 HHQ65535 HRM65535 IBI65535 ILE65535 IVA65535 JEW65535 JOS65535 JYO65535 KIK65535 KSG65535 LCC65535 LLY65535 LVU65535 MFQ65535 MPM65535 MZI65535 NJE65535 NTA65535 OCW65535 OMS65535 OWO65535 PGK65535 PQG65535 QAC65535 QJY65535 QTU65535 RDQ65535 RNM65535 RXI65535 SHE65535 SRA65535 TAW65535 TKS65535 TUO65535 UEK65535 UOG65535 UYC65535 VHY65535 VRU65535 WBQ65535 WLM65535 WVI65535 A131071 IW131071 SS131071 ACO131071 AMK131071 AWG131071 BGC131071 BPY131071 BZU131071 CJQ131071 CTM131071 DDI131071 DNE131071 DXA131071 EGW131071 EQS131071 FAO131071 FKK131071 FUG131071 GEC131071 GNY131071 GXU131071 HHQ131071 HRM131071 IBI131071 ILE131071 IVA131071 JEW131071 JOS131071 JYO131071 KIK131071 KSG131071 LCC131071 LLY131071 LVU131071 MFQ131071 MPM131071 MZI131071 NJE131071 NTA131071 OCW131071 OMS131071 OWO131071 PGK131071 PQG131071 QAC131071 QJY131071 QTU131071 RDQ131071 RNM131071 RXI131071 SHE131071 SRA131071 TAW131071 TKS131071 TUO131071 UEK131071 UOG131071 UYC131071 VHY131071 VRU131071 WBQ131071 WLM131071 WVI131071 A196607 IW196607 SS196607 ACO196607 AMK196607 AWG196607 BGC196607 BPY196607 BZU196607 CJQ196607 CTM196607 DDI196607 DNE196607 DXA196607 EGW196607 EQS196607 FAO196607 FKK196607 FUG196607 GEC196607 GNY196607 GXU196607 HHQ196607 HRM196607 IBI196607 ILE196607 IVA196607 JEW196607 JOS196607 JYO196607 KIK196607 KSG196607 LCC196607 LLY196607 LVU196607 MFQ196607 MPM196607 MZI196607 NJE196607 NTA196607 OCW196607 OMS196607 OWO196607 PGK196607 PQG196607 QAC196607 QJY196607 QTU196607 RDQ196607 RNM196607 RXI196607 SHE196607 SRA196607 TAW196607 TKS196607 TUO196607 UEK196607 UOG196607 UYC196607 VHY196607 VRU196607 WBQ196607 WLM196607 WVI196607 A262143 IW262143 SS262143 ACO262143 AMK262143 AWG262143 BGC262143 BPY262143 BZU262143 CJQ262143 CTM262143 DDI262143 DNE262143 DXA262143 EGW262143 EQS262143 FAO262143 FKK262143 FUG262143 GEC262143 GNY262143 GXU262143 HHQ262143 HRM262143 IBI262143 ILE262143 IVA262143 JEW262143 JOS262143 JYO262143 KIK262143 KSG262143 LCC262143 LLY262143 LVU262143 MFQ262143 MPM262143 MZI262143 NJE262143 NTA262143 OCW262143 OMS262143 OWO262143 PGK262143 PQG262143 QAC262143 QJY262143 QTU262143 RDQ262143 RNM262143 RXI262143 SHE262143 SRA262143 TAW262143 TKS262143 TUO262143 UEK262143 UOG262143 UYC262143 VHY262143 VRU262143 WBQ262143 WLM262143 WVI262143 A327679 IW327679 SS327679 ACO327679 AMK327679 AWG327679 BGC327679 BPY327679 BZU327679 CJQ327679 CTM327679 DDI327679 DNE327679 DXA327679 EGW327679 EQS327679 FAO327679 FKK327679 FUG327679 GEC327679 GNY327679 GXU327679 HHQ327679 HRM327679 IBI327679 ILE327679 IVA327679 JEW327679 JOS327679 JYO327679 KIK327679 KSG327679 LCC327679 LLY327679 LVU327679 MFQ327679 MPM327679 MZI327679 NJE327679 NTA327679 OCW327679 OMS327679 OWO327679 PGK327679 PQG327679 QAC327679 QJY327679 QTU327679 RDQ327679 RNM327679 RXI327679 SHE327679 SRA327679 TAW327679 TKS327679 TUO327679 UEK327679 UOG327679 UYC327679 VHY327679 VRU327679 WBQ327679 WLM327679 WVI327679 A393215 IW393215 SS393215 ACO393215 AMK393215 AWG393215 BGC393215 BPY393215 BZU393215 CJQ393215 CTM393215 DDI393215 DNE393215 DXA393215 EGW393215 EQS393215 FAO393215 FKK393215 FUG393215 GEC393215 GNY393215 GXU393215 HHQ393215 HRM393215 IBI393215 ILE393215 IVA393215 JEW393215 JOS393215 JYO393215 KIK393215 KSG393215 LCC393215 LLY393215 LVU393215 MFQ393215 MPM393215 MZI393215 NJE393215 NTA393215 OCW393215 OMS393215 OWO393215 PGK393215 PQG393215 QAC393215 QJY393215 QTU393215 RDQ393215 RNM393215 RXI393215 SHE393215 SRA393215 TAW393215 TKS393215 TUO393215 UEK393215 UOG393215 UYC393215 VHY393215 VRU393215 WBQ393215 WLM393215 WVI393215 A458751 IW458751 SS458751 ACO458751 AMK458751 AWG458751 BGC458751 BPY458751 BZU458751 CJQ458751 CTM458751 DDI458751 DNE458751 DXA458751 EGW458751 EQS458751 FAO458751 FKK458751 FUG458751 GEC458751 GNY458751 GXU458751 HHQ458751 HRM458751 IBI458751 ILE458751 IVA458751 JEW458751 JOS458751 JYO458751 KIK458751 KSG458751 LCC458751 LLY458751 LVU458751 MFQ458751 MPM458751 MZI458751 NJE458751 NTA458751 OCW458751 OMS458751 OWO458751 PGK458751 PQG458751 QAC458751 QJY458751 QTU458751 RDQ458751 RNM458751 RXI458751 SHE458751 SRA458751 TAW458751 TKS458751 TUO458751 UEK458751 UOG458751 UYC458751 VHY458751 VRU458751 WBQ458751 WLM458751 WVI458751 A524287 IW524287 SS524287 ACO524287 AMK524287 AWG524287 BGC524287 BPY524287 BZU524287 CJQ524287 CTM524287 DDI524287 DNE524287 DXA524287 EGW524287 EQS524287 FAO524287 FKK524287 FUG524287 GEC524287 GNY524287 GXU524287 HHQ524287 HRM524287 IBI524287 ILE524287 IVA524287 JEW524287 JOS524287 JYO524287 KIK524287 KSG524287 LCC524287 LLY524287 LVU524287 MFQ524287 MPM524287 MZI524287 NJE524287 NTA524287 OCW524287 OMS524287 OWO524287 PGK524287 PQG524287 QAC524287 QJY524287 QTU524287 RDQ524287 RNM524287 RXI524287 SHE524287 SRA524287 TAW524287 TKS524287 TUO524287 UEK524287 UOG524287 UYC524287 VHY524287 VRU524287 WBQ524287 WLM524287 WVI524287 A589823 IW589823 SS589823 ACO589823 AMK589823 AWG589823 BGC589823 BPY589823 BZU589823 CJQ589823 CTM589823 DDI589823 DNE589823 DXA589823 EGW589823 EQS589823 FAO589823 FKK589823 FUG589823 GEC589823 GNY589823 GXU589823 HHQ589823 HRM589823 IBI589823 ILE589823 IVA589823 JEW589823 JOS589823 JYO589823 KIK589823 KSG589823 LCC589823 LLY589823 LVU589823 MFQ589823 MPM589823 MZI589823 NJE589823 NTA589823 OCW589823 OMS589823 OWO589823 PGK589823 PQG589823 QAC589823 QJY589823 QTU589823 RDQ589823 RNM589823 RXI589823 SHE589823 SRA589823 TAW589823 TKS589823 TUO589823 UEK589823 UOG589823 UYC589823 VHY589823 VRU589823 WBQ589823 WLM589823 WVI589823 A655359 IW655359 SS655359 ACO655359 AMK655359 AWG655359 BGC655359 BPY655359 BZU655359 CJQ655359 CTM655359 DDI655359 DNE655359 DXA655359 EGW655359 EQS655359 FAO655359 FKK655359 FUG655359 GEC655359 GNY655359 GXU655359 HHQ655359 HRM655359 IBI655359 ILE655359 IVA655359 JEW655359 JOS655359 JYO655359 KIK655359 KSG655359 LCC655359 LLY655359 LVU655359 MFQ655359 MPM655359 MZI655359 NJE655359 NTA655359 OCW655359 OMS655359 OWO655359 PGK655359 PQG655359 QAC655359 QJY655359 QTU655359 RDQ655359 RNM655359 RXI655359 SHE655359 SRA655359 TAW655359 TKS655359 TUO655359 UEK655359 UOG655359 UYC655359 VHY655359 VRU655359 WBQ655359 WLM655359 WVI655359 A720895 IW720895 SS720895 ACO720895 AMK720895 AWG720895 BGC720895 BPY720895 BZU720895 CJQ720895 CTM720895 DDI720895 DNE720895 DXA720895 EGW720895 EQS720895 FAO720895 FKK720895 FUG720895 GEC720895 GNY720895 GXU720895 HHQ720895 HRM720895 IBI720895 ILE720895 IVA720895 JEW720895 JOS720895 JYO720895 KIK720895 KSG720895 LCC720895 LLY720895 LVU720895 MFQ720895 MPM720895 MZI720895 NJE720895 NTA720895 OCW720895 OMS720895 OWO720895 PGK720895 PQG720895 QAC720895 QJY720895 QTU720895 RDQ720895 RNM720895 RXI720895 SHE720895 SRA720895 TAW720895 TKS720895 TUO720895 UEK720895 UOG720895 UYC720895 VHY720895 VRU720895 WBQ720895 WLM720895 WVI720895 A786431 IW786431 SS786431 ACO786431 AMK786431 AWG786431 BGC786431 BPY786431 BZU786431 CJQ786431 CTM786431 DDI786431 DNE786431 DXA786431 EGW786431 EQS786431 FAO786431 FKK786431 FUG786431 GEC786431 GNY786431 GXU786431 HHQ786431 HRM786431 IBI786431 ILE786431 IVA786431 JEW786431 JOS786431 JYO786431 KIK786431 KSG786431 LCC786431 LLY786431 LVU786431 MFQ786431 MPM786431 MZI786431 NJE786431 NTA786431 OCW786431 OMS786431 OWO786431 PGK786431 PQG786431 QAC786431 QJY786431 QTU786431 RDQ786431 RNM786431 RXI786431 SHE786431 SRA786431 TAW786431 TKS786431 TUO786431 UEK786431 UOG786431 UYC786431 VHY786431 VRU786431 WBQ786431 WLM786431 WVI786431 A851967 IW851967 SS851967 ACO851967 AMK851967 AWG851967 BGC851967 BPY851967 BZU851967 CJQ851967 CTM851967 DDI851967 DNE851967 DXA851967 EGW851967 EQS851967 FAO851967 FKK851967 FUG851967 GEC851967 GNY851967 GXU851967 HHQ851967 HRM851967 IBI851967 ILE851967 IVA851967 JEW851967 JOS851967 JYO851967 KIK851967 KSG851967 LCC851967 LLY851967 LVU851967 MFQ851967 MPM851967 MZI851967 NJE851967 NTA851967 OCW851967 OMS851967 OWO851967 PGK851967 PQG851967 QAC851967 QJY851967 QTU851967 RDQ851967 RNM851967 RXI851967 SHE851967 SRA851967 TAW851967 TKS851967 TUO851967 UEK851967 UOG851967 UYC851967 VHY851967 VRU851967 WBQ851967 WLM851967 WVI851967 A917503 IW917503 SS917503 ACO917503 AMK917503 AWG917503 BGC917503 BPY917503 BZU917503 CJQ917503 CTM917503 DDI917503 DNE917503 DXA917503 EGW917503 EQS917503 FAO917503 FKK917503 FUG917503 GEC917503 GNY917503 GXU917503 HHQ917503 HRM917503 IBI917503 ILE917503 IVA917503 JEW917503 JOS917503 JYO917503 KIK917503 KSG917503 LCC917503 LLY917503 LVU917503 MFQ917503 MPM917503 MZI917503 NJE917503 NTA917503 OCW917503 OMS917503 OWO917503 PGK917503 PQG917503 QAC917503 QJY917503 QTU917503 RDQ917503 RNM917503 RXI917503 SHE917503 SRA917503 TAW917503 TKS917503 TUO917503 UEK917503 UOG917503 UYC917503 VHY917503 VRU917503 WBQ917503 WLM917503 WVI917503 A983039 IW983039 SS983039 ACO983039 AMK983039 AWG983039 BGC983039 BPY983039 BZU983039 CJQ983039 CTM983039 DDI983039 DNE983039 DXA983039 EGW983039 EQS983039 FAO983039 FKK983039 FUG983039 GEC983039 GNY983039 GXU983039 HHQ983039 HRM983039 IBI983039 ILE983039 IVA983039 JEW983039 JOS983039 JYO983039 KIK983039 KSG983039 LCC983039 LLY983039 LVU983039 MFQ983039 MPM983039 MZI983039 NJE983039 NTA983039 OCW983039 OMS983039 OWO983039 PGK983039 PQG983039 QAC983039 QJY983039 QTU983039 RDQ983039 RNM983039 RXI983039 SHE983039 SRA983039 TAW983039 TKS983039 TUO983039 UEK983039 UOG983039 UYC983039 VHY983039 VRU983039 WBQ983039 WLM983039 WVI983039" xr:uid="{00000000-0002-0000-0100-000002000000}"/>
    <dataValidation allowBlank="1" showInputMessage="1" showErrorMessage="1" promptTitle="Manage MIL Data (Macintosh)" prompt="To manage data from the MIL, from this file's Excel menu, either select Data &gt; Refresh or, to (re)connect this file to a lost or new MIL, select Edit &gt; Links &gt; Change Source, and then browse for and select the desired MIL Excel file." sqref="A65536 IW65536 SS65536 ACO65536 AMK65536 AWG65536 BGC65536 BPY65536 BZU65536 CJQ65536 CTM65536 DDI65536 DNE65536 DXA65536 EGW65536 EQS65536 FAO65536 FKK65536 FUG65536 GEC65536 GNY65536 GXU65536 HHQ65536 HRM65536 IBI65536 ILE65536 IVA65536 JEW65536 JOS65536 JYO65536 KIK65536 KSG65536 LCC65536 LLY65536 LVU65536 MFQ65536 MPM65536 MZI65536 NJE65536 NTA65536 OCW65536 OMS65536 OWO65536 PGK65536 PQG65536 QAC65536 QJY65536 QTU65536 RDQ65536 RNM65536 RXI65536 SHE65536 SRA65536 TAW65536 TKS65536 TUO65536 UEK65536 UOG65536 UYC65536 VHY65536 VRU65536 WBQ65536 WLM65536 WVI65536 A131072 IW131072 SS131072 ACO131072 AMK131072 AWG131072 BGC131072 BPY131072 BZU131072 CJQ131072 CTM131072 DDI131072 DNE131072 DXA131072 EGW131072 EQS131072 FAO131072 FKK131072 FUG131072 GEC131072 GNY131072 GXU131072 HHQ131072 HRM131072 IBI131072 ILE131072 IVA131072 JEW131072 JOS131072 JYO131072 KIK131072 KSG131072 LCC131072 LLY131072 LVU131072 MFQ131072 MPM131072 MZI131072 NJE131072 NTA131072 OCW131072 OMS131072 OWO131072 PGK131072 PQG131072 QAC131072 QJY131072 QTU131072 RDQ131072 RNM131072 RXI131072 SHE131072 SRA131072 TAW131072 TKS131072 TUO131072 UEK131072 UOG131072 UYC131072 VHY131072 VRU131072 WBQ131072 WLM131072 WVI131072 A196608 IW196608 SS196608 ACO196608 AMK196608 AWG196608 BGC196608 BPY196608 BZU196608 CJQ196608 CTM196608 DDI196608 DNE196608 DXA196608 EGW196608 EQS196608 FAO196608 FKK196608 FUG196608 GEC196608 GNY196608 GXU196608 HHQ196608 HRM196608 IBI196608 ILE196608 IVA196608 JEW196608 JOS196608 JYO196608 KIK196608 KSG196608 LCC196608 LLY196608 LVU196608 MFQ196608 MPM196608 MZI196608 NJE196608 NTA196608 OCW196608 OMS196608 OWO196608 PGK196608 PQG196608 QAC196608 QJY196608 QTU196608 RDQ196608 RNM196608 RXI196608 SHE196608 SRA196608 TAW196608 TKS196608 TUO196608 UEK196608 UOG196608 UYC196608 VHY196608 VRU196608 WBQ196608 WLM196608 WVI196608 A262144 IW262144 SS262144 ACO262144 AMK262144 AWG262144 BGC262144 BPY262144 BZU262144 CJQ262144 CTM262144 DDI262144 DNE262144 DXA262144 EGW262144 EQS262144 FAO262144 FKK262144 FUG262144 GEC262144 GNY262144 GXU262144 HHQ262144 HRM262144 IBI262144 ILE262144 IVA262144 JEW262144 JOS262144 JYO262144 KIK262144 KSG262144 LCC262144 LLY262144 LVU262144 MFQ262144 MPM262144 MZI262144 NJE262144 NTA262144 OCW262144 OMS262144 OWO262144 PGK262144 PQG262144 QAC262144 QJY262144 QTU262144 RDQ262144 RNM262144 RXI262144 SHE262144 SRA262144 TAW262144 TKS262144 TUO262144 UEK262144 UOG262144 UYC262144 VHY262144 VRU262144 WBQ262144 WLM262144 WVI262144 A327680 IW327680 SS327680 ACO327680 AMK327680 AWG327680 BGC327680 BPY327680 BZU327680 CJQ327680 CTM327680 DDI327680 DNE327680 DXA327680 EGW327680 EQS327680 FAO327680 FKK327680 FUG327680 GEC327680 GNY327680 GXU327680 HHQ327680 HRM327680 IBI327680 ILE327680 IVA327680 JEW327680 JOS327680 JYO327680 KIK327680 KSG327680 LCC327680 LLY327680 LVU327680 MFQ327680 MPM327680 MZI327680 NJE327680 NTA327680 OCW327680 OMS327680 OWO327680 PGK327680 PQG327680 QAC327680 QJY327680 QTU327680 RDQ327680 RNM327680 RXI327680 SHE327680 SRA327680 TAW327680 TKS327680 TUO327680 UEK327680 UOG327680 UYC327680 VHY327680 VRU327680 WBQ327680 WLM327680 WVI327680 A393216 IW393216 SS393216 ACO393216 AMK393216 AWG393216 BGC393216 BPY393216 BZU393216 CJQ393216 CTM393216 DDI393216 DNE393216 DXA393216 EGW393216 EQS393216 FAO393216 FKK393216 FUG393216 GEC393216 GNY393216 GXU393216 HHQ393216 HRM393216 IBI393216 ILE393216 IVA393216 JEW393216 JOS393216 JYO393216 KIK393216 KSG393216 LCC393216 LLY393216 LVU393216 MFQ393216 MPM393216 MZI393216 NJE393216 NTA393216 OCW393216 OMS393216 OWO393216 PGK393216 PQG393216 QAC393216 QJY393216 QTU393216 RDQ393216 RNM393216 RXI393216 SHE393216 SRA393216 TAW393216 TKS393216 TUO393216 UEK393216 UOG393216 UYC393216 VHY393216 VRU393216 WBQ393216 WLM393216 WVI393216 A458752 IW458752 SS458752 ACO458752 AMK458752 AWG458752 BGC458752 BPY458752 BZU458752 CJQ458752 CTM458752 DDI458752 DNE458752 DXA458752 EGW458752 EQS458752 FAO458752 FKK458752 FUG458752 GEC458752 GNY458752 GXU458752 HHQ458752 HRM458752 IBI458752 ILE458752 IVA458752 JEW458752 JOS458752 JYO458752 KIK458752 KSG458752 LCC458752 LLY458752 LVU458752 MFQ458752 MPM458752 MZI458752 NJE458752 NTA458752 OCW458752 OMS458752 OWO458752 PGK458752 PQG458752 QAC458752 QJY458752 QTU458752 RDQ458752 RNM458752 RXI458752 SHE458752 SRA458752 TAW458752 TKS458752 TUO458752 UEK458752 UOG458752 UYC458752 VHY458752 VRU458752 WBQ458752 WLM458752 WVI458752 A524288 IW524288 SS524288 ACO524288 AMK524288 AWG524288 BGC524288 BPY524288 BZU524288 CJQ524288 CTM524288 DDI524288 DNE524288 DXA524288 EGW524288 EQS524288 FAO524288 FKK524288 FUG524288 GEC524288 GNY524288 GXU524288 HHQ524288 HRM524288 IBI524288 ILE524288 IVA524288 JEW524288 JOS524288 JYO524288 KIK524288 KSG524288 LCC524288 LLY524288 LVU524288 MFQ524288 MPM524288 MZI524288 NJE524288 NTA524288 OCW524288 OMS524288 OWO524288 PGK524288 PQG524288 QAC524288 QJY524288 QTU524288 RDQ524288 RNM524288 RXI524288 SHE524288 SRA524288 TAW524288 TKS524288 TUO524288 UEK524288 UOG524288 UYC524288 VHY524288 VRU524288 WBQ524288 WLM524288 WVI524288 A589824 IW589824 SS589824 ACO589824 AMK589824 AWG589824 BGC589824 BPY589824 BZU589824 CJQ589824 CTM589824 DDI589824 DNE589824 DXA589824 EGW589824 EQS589824 FAO589824 FKK589824 FUG589824 GEC589824 GNY589824 GXU589824 HHQ589824 HRM589824 IBI589824 ILE589824 IVA589824 JEW589824 JOS589824 JYO589824 KIK589824 KSG589824 LCC589824 LLY589824 LVU589824 MFQ589824 MPM589824 MZI589824 NJE589824 NTA589824 OCW589824 OMS589824 OWO589824 PGK589824 PQG589824 QAC589824 QJY589824 QTU589824 RDQ589824 RNM589824 RXI589824 SHE589824 SRA589824 TAW589824 TKS589824 TUO589824 UEK589824 UOG589824 UYC589824 VHY589824 VRU589824 WBQ589824 WLM589824 WVI589824 A655360 IW655360 SS655360 ACO655360 AMK655360 AWG655360 BGC655360 BPY655360 BZU655360 CJQ655360 CTM655360 DDI655360 DNE655360 DXA655360 EGW655360 EQS655360 FAO655360 FKK655360 FUG655360 GEC655360 GNY655360 GXU655360 HHQ655360 HRM655360 IBI655360 ILE655360 IVA655360 JEW655360 JOS655360 JYO655360 KIK655360 KSG655360 LCC655360 LLY655360 LVU655360 MFQ655360 MPM655360 MZI655360 NJE655360 NTA655360 OCW655360 OMS655360 OWO655360 PGK655360 PQG655360 QAC655360 QJY655360 QTU655360 RDQ655360 RNM655360 RXI655360 SHE655360 SRA655360 TAW655360 TKS655360 TUO655360 UEK655360 UOG655360 UYC655360 VHY655360 VRU655360 WBQ655360 WLM655360 WVI655360 A720896 IW720896 SS720896 ACO720896 AMK720896 AWG720896 BGC720896 BPY720896 BZU720896 CJQ720896 CTM720896 DDI720896 DNE720896 DXA720896 EGW720896 EQS720896 FAO720896 FKK720896 FUG720896 GEC720896 GNY720896 GXU720896 HHQ720896 HRM720896 IBI720896 ILE720896 IVA720896 JEW720896 JOS720896 JYO720896 KIK720896 KSG720896 LCC720896 LLY720896 LVU720896 MFQ720896 MPM720896 MZI720896 NJE720896 NTA720896 OCW720896 OMS720896 OWO720896 PGK720896 PQG720896 QAC720896 QJY720896 QTU720896 RDQ720896 RNM720896 RXI720896 SHE720896 SRA720896 TAW720896 TKS720896 TUO720896 UEK720896 UOG720896 UYC720896 VHY720896 VRU720896 WBQ720896 WLM720896 WVI720896 A786432 IW786432 SS786432 ACO786432 AMK786432 AWG786432 BGC786432 BPY786432 BZU786432 CJQ786432 CTM786432 DDI786432 DNE786432 DXA786432 EGW786432 EQS786432 FAO786432 FKK786432 FUG786432 GEC786432 GNY786432 GXU786432 HHQ786432 HRM786432 IBI786432 ILE786432 IVA786432 JEW786432 JOS786432 JYO786432 KIK786432 KSG786432 LCC786432 LLY786432 LVU786432 MFQ786432 MPM786432 MZI786432 NJE786432 NTA786432 OCW786432 OMS786432 OWO786432 PGK786432 PQG786432 QAC786432 QJY786432 QTU786432 RDQ786432 RNM786432 RXI786432 SHE786432 SRA786432 TAW786432 TKS786432 TUO786432 UEK786432 UOG786432 UYC786432 VHY786432 VRU786432 WBQ786432 WLM786432 WVI786432 A851968 IW851968 SS851968 ACO851968 AMK851968 AWG851968 BGC851968 BPY851968 BZU851968 CJQ851968 CTM851968 DDI851968 DNE851968 DXA851968 EGW851968 EQS851968 FAO851968 FKK851968 FUG851968 GEC851968 GNY851968 GXU851968 HHQ851968 HRM851968 IBI851968 ILE851968 IVA851968 JEW851968 JOS851968 JYO851968 KIK851968 KSG851968 LCC851968 LLY851968 LVU851968 MFQ851968 MPM851968 MZI851968 NJE851968 NTA851968 OCW851968 OMS851968 OWO851968 PGK851968 PQG851968 QAC851968 QJY851968 QTU851968 RDQ851968 RNM851968 RXI851968 SHE851968 SRA851968 TAW851968 TKS851968 TUO851968 UEK851968 UOG851968 UYC851968 VHY851968 VRU851968 WBQ851968 WLM851968 WVI851968 A917504 IW917504 SS917504 ACO917504 AMK917504 AWG917504 BGC917504 BPY917504 BZU917504 CJQ917504 CTM917504 DDI917504 DNE917504 DXA917504 EGW917504 EQS917504 FAO917504 FKK917504 FUG917504 GEC917504 GNY917504 GXU917504 HHQ917504 HRM917504 IBI917504 ILE917504 IVA917504 JEW917504 JOS917504 JYO917504 KIK917504 KSG917504 LCC917504 LLY917504 LVU917504 MFQ917504 MPM917504 MZI917504 NJE917504 NTA917504 OCW917504 OMS917504 OWO917504 PGK917504 PQG917504 QAC917504 QJY917504 QTU917504 RDQ917504 RNM917504 RXI917504 SHE917504 SRA917504 TAW917504 TKS917504 TUO917504 UEK917504 UOG917504 UYC917504 VHY917504 VRU917504 WBQ917504 WLM917504 WVI917504 A983040 IW983040 SS983040 ACO983040 AMK983040 AWG983040 BGC983040 BPY983040 BZU983040 CJQ983040 CTM983040 DDI983040 DNE983040 DXA983040 EGW983040 EQS983040 FAO983040 FKK983040 FUG983040 GEC983040 GNY983040 GXU983040 HHQ983040 HRM983040 IBI983040 ILE983040 IVA983040 JEW983040 JOS983040 JYO983040 KIK983040 KSG983040 LCC983040 LLY983040 LVU983040 MFQ983040 MPM983040 MZI983040 NJE983040 NTA983040 OCW983040 OMS983040 OWO983040 PGK983040 PQG983040 QAC983040 QJY983040 QTU983040 RDQ983040 RNM983040 RXI983040 SHE983040 SRA983040 TAW983040 TKS983040 TUO983040 UEK983040 UOG983040 UYC983040 VHY983040 VRU983040 WBQ983040 WLM983040 WVI983040" xr:uid="{00000000-0002-0000-0100-000003000000}"/>
    <dataValidation allowBlank="1" showInputMessage="1" showErrorMessage="1" promptTitle="Changing Cell Color (Windows)" prompt="To change the background color of a cell, right-click over the cell; from the options that appear, select &quot;Format Cells&quot;; select the &quot;Fill&quot; tab; and change the background to the desired color. The default is usually &quot;No Color&quot; or white." sqref="A65538 IW65538 SS65538 ACO65538 AMK65538 AWG65538 BGC65538 BPY65538 BZU65538 CJQ65538 CTM65538 DDI65538 DNE65538 DXA65538 EGW65538 EQS65538 FAO65538 FKK65538 FUG65538 GEC65538 GNY65538 GXU65538 HHQ65538 HRM65538 IBI65538 ILE65538 IVA65538 JEW65538 JOS65538 JYO65538 KIK65538 KSG65538 LCC65538 LLY65538 LVU65538 MFQ65538 MPM65538 MZI65538 NJE65538 NTA65538 OCW65538 OMS65538 OWO65538 PGK65538 PQG65538 QAC65538 QJY65538 QTU65538 RDQ65538 RNM65538 RXI65538 SHE65538 SRA65538 TAW65538 TKS65538 TUO65538 UEK65538 UOG65538 UYC65538 VHY65538 VRU65538 WBQ65538 WLM65538 WVI65538 A131074 IW131074 SS131074 ACO131074 AMK131074 AWG131074 BGC131074 BPY131074 BZU131074 CJQ131074 CTM131074 DDI131074 DNE131074 DXA131074 EGW131074 EQS131074 FAO131074 FKK131074 FUG131074 GEC131074 GNY131074 GXU131074 HHQ131074 HRM131074 IBI131074 ILE131074 IVA131074 JEW131074 JOS131074 JYO131074 KIK131074 KSG131074 LCC131074 LLY131074 LVU131074 MFQ131074 MPM131074 MZI131074 NJE131074 NTA131074 OCW131074 OMS131074 OWO131074 PGK131074 PQG131074 QAC131074 QJY131074 QTU131074 RDQ131074 RNM131074 RXI131074 SHE131074 SRA131074 TAW131074 TKS131074 TUO131074 UEK131074 UOG131074 UYC131074 VHY131074 VRU131074 WBQ131074 WLM131074 WVI131074 A196610 IW196610 SS196610 ACO196610 AMK196610 AWG196610 BGC196610 BPY196610 BZU196610 CJQ196610 CTM196610 DDI196610 DNE196610 DXA196610 EGW196610 EQS196610 FAO196610 FKK196610 FUG196610 GEC196610 GNY196610 GXU196610 HHQ196610 HRM196610 IBI196610 ILE196610 IVA196610 JEW196610 JOS196610 JYO196610 KIK196610 KSG196610 LCC196610 LLY196610 LVU196610 MFQ196610 MPM196610 MZI196610 NJE196610 NTA196610 OCW196610 OMS196610 OWO196610 PGK196610 PQG196610 QAC196610 QJY196610 QTU196610 RDQ196610 RNM196610 RXI196610 SHE196610 SRA196610 TAW196610 TKS196610 TUO196610 UEK196610 UOG196610 UYC196610 VHY196610 VRU196610 WBQ196610 WLM196610 WVI196610 A262146 IW262146 SS262146 ACO262146 AMK262146 AWG262146 BGC262146 BPY262146 BZU262146 CJQ262146 CTM262146 DDI262146 DNE262146 DXA262146 EGW262146 EQS262146 FAO262146 FKK262146 FUG262146 GEC262146 GNY262146 GXU262146 HHQ262146 HRM262146 IBI262146 ILE262146 IVA262146 JEW262146 JOS262146 JYO262146 KIK262146 KSG262146 LCC262146 LLY262146 LVU262146 MFQ262146 MPM262146 MZI262146 NJE262146 NTA262146 OCW262146 OMS262146 OWO262146 PGK262146 PQG262146 QAC262146 QJY262146 QTU262146 RDQ262146 RNM262146 RXI262146 SHE262146 SRA262146 TAW262146 TKS262146 TUO262146 UEK262146 UOG262146 UYC262146 VHY262146 VRU262146 WBQ262146 WLM262146 WVI262146 A327682 IW327682 SS327682 ACO327682 AMK327682 AWG327682 BGC327682 BPY327682 BZU327682 CJQ327682 CTM327682 DDI327682 DNE327682 DXA327682 EGW327682 EQS327682 FAO327682 FKK327682 FUG327682 GEC327682 GNY327682 GXU327682 HHQ327682 HRM327682 IBI327682 ILE327682 IVA327682 JEW327682 JOS327682 JYO327682 KIK327682 KSG327682 LCC327682 LLY327682 LVU327682 MFQ327682 MPM327682 MZI327682 NJE327682 NTA327682 OCW327682 OMS327682 OWO327682 PGK327682 PQG327682 QAC327682 QJY327682 QTU327682 RDQ327682 RNM327682 RXI327682 SHE327682 SRA327682 TAW327682 TKS327682 TUO327682 UEK327682 UOG327682 UYC327682 VHY327682 VRU327682 WBQ327682 WLM327682 WVI327682 A393218 IW393218 SS393218 ACO393218 AMK393218 AWG393218 BGC393218 BPY393218 BZU393218 CJQ393218 CTM393218 DDI393218 DNE393218 DXA393218 EGW393218 EQS393218 FAO393218 FKK393218 FUG393218 GEC393218 GNY393218 GXU393218 HHQ393218 HRM393218 IBI393218 ILE393218 IVA393218 JEW393218 JOS393218 JYO393218 KIK393218 KSG393218 LCC393218 LLY393218 LVU393218 MFQ393218 MPM393218 MZI393218 NJE393218 NTA393218 OCW393218 OMS393218 OWO393218 PGK393218 PQG393218 QAC393218 QJY393218 QTU393218 RDQ393218 RNM393218 RXI393218 SHE393218 SRA393218 TAW393218 TKS393218 TUO393218 UEK393218 UOG393218 UYC393218 VHY393218 VRU393218 WBQ393218 WLM393218 WVI393218 A458754 IW458754 SS458754 ACO458754 AMK458754 AWG458754 BGC458754 BPY458754 BZU458754 CJQ458754 CTM458754 DDI458754 DNE458754 DXA458754 EGW458754 EQS458754 FAO458754 FKK458754 FUG458754 GEC458754 GNY458754 GXU458754 HHQ458754 HRM458754 IBI458754 ILE458754 IVA458754 JEW458754 JOS458754 JYO458754 KIK458754 KSG458754 LCC458754 LLY458754 LVU458754 MFQ458754 MPM458754 MZI458754 NJE458754 NTA458754 OCW458754 OMS458754 OWO458754 PGK458754 PQG458754 QAC458754 QJY458754 QTU458754 RDQ458754 RNM458754 RXI458754 SHE458754 SRA458754 TAW458754 TKS458754 TUO458754 UEK458754 UOG458754 UYC458754 VHY458754 VRU458754 WBQ458754 WLM458754 WVI458754 A524290 IW524290 SS524290 ACO524290 AMK524290 AWG524290 BGC524290 BPY524290 BZU524290 CJQ524290 CTM524290 DDI524290 DNE524290 DXA524290 EGW524290 EQS524290 FAO524290 FKK524290 FUG524290 GEC524290 GNY524290 GXU524290 HHQ524290 HRM524290 IBI524290 ILE524290 IVA524290 JEW524290 JOS524290 JYO524290 KIK524290 KSG524290 LCC524290 LLY524290 LVU524290 MFQ524290 MPM524290 MZI524290 NJE524290 NTA524290 OCW524290 OMS524290 OWO524290 PGK524290 PQG524290 QAC524290 QJY524290 QTU524290 RDQ524290 RNM524290 RXI524290 SHE524290 SRA524290 TAW524290 TKS524290 TUO524290 UEK524290 UOG524290 UYC524290 VHY524290 VRU524290 WBQ524290 WLM524290 WVI524290 A589826 IW589826 SS589826 ACO589826 AMK589826 AWG589826 BGC589826 BPY589826 BZU589826 CJQ589826 CTM589826 DDI589826 DNE589826 DXA589826 EGW589826 EQS589826 FAO589826 FKK589826 FUG589826 GEC589826 GNY589826 GXU589826 HHQ589826 HRM589826 IBI589826 ILE589826 IVA589826 JEW589826 JOS589826 JYO589826 KIK589826 KSG589826 LCC589826 LLY589826 LVU589826 MFQ589826 MPM589826 MZI589826 NJE589826 NTA589826 OCW589826 OMS589826 OWO589826 PGK589826 PQG589826 QAC589826 QJY589826 QTU589826 RDQ589826 RNM589826 RXI589826 SHE589826 SRA589826 TAW589826 TKS589826 TUO589826 UEK589826 UOG589826 UYC589826 VHY589826 VRU589826 WBQ589826 WLM589826 WVI589826 A655362 IW655362 SS655362 ACO655362 AMK655362 AWG655362 BGC655362 BPY655362 BZU655362 CJQ655362 CTM655362 DDI655362 DNE655362 DXA655362 EGW655362 EQS655362 FAO655362 FKK655362 FUG655362 GEC655362 GNY655362 GXU655362 HHQ655362 HRM655362 IBI655362 ILE655362 IVA655362 JEW655362 JOS655362 JYO655362 KIK655362 KSG655362 LCC655362 LLY655362 LVU655362 MFQ655362 MPM655362 MZI655362 NJE655362 NTA655362 OCW655362 OMS655362 OWO655362 PGK655362 PQG655362 QAC655362 QJY655362 QTU655362 RDQ655362 RNM655362 RXI655362 SHE655362 SRA655362 TAW655362 TKS655362 TUO655362 UEK655362 UOG655362 UYC655362 VHY655362 VRU655362 WBQ655362 WLM655362 WVI655362 A720898 IW720898 SS720898 ACO720898 AMK720898 AWG720898 BGC720898 BPY720898 BZU720898 CJQ720898 CTM720898 DDI720898 DNE720898 DXA720898 EGW720898 EQS720898 FAO720898 FKK720898 FUG720898 GEC720898 GNY720898 GXU720898 HHQ720898 HRM720898 IBI720898 ILE720898 IVA720898 JEW720898 JOS720898 JYO720898 KIK720898 KSG720898 LCC720898 LLY720898 LVU720898 MFQ720898 MPM720898 MZI720898 NJE720898 NTA720898 OCW720898 OMS720898 OWO720898 PGK720898 PQG720898 QAC720898 QJY720898 QTU720898 RDQ720898 RNM720898 RXI720898 SHE720898 SRA720898 TAW720898 TKS720898 TUO720898 UEK720898 UOG720898 UYC720898 VHY720898 VRU720898 WBQ720898 WLM720898 WVI720898 A786434 IW786434 SS786434 ACO786434 AMK786434 AWG786434 BGC786434 BPY786434 BZU786434 CJQ786434 CTM786434 DDI786434 DNE786434 DXA786434 EGW786434 EQS786434 FAO786434 FKK786434 FUG786434 GEC786434 GNY786434 GXU786434 HHQ786434 HRM786434 IBI786434 ILE786434 IVA786434 JEW786434 JOS786434 JYO786434 KIK786434 KSG786434 LCC786434 LLY786434 LVU786434 MFQ786434 MPM786434 MZI786434 NJE786434 NTA786434 OCW786434 OMS786434 OWO786434 PGK786434 PQG786434 QAC786434 QJY786434 QTU786434 RDQ786434 RNM786434 RXI786434 SHE786434 SRA786434 TAW786434 TKS786434 TUO786434 UEK786434 UOG786434 UYC786434 VHY786434 VRU786434 WBQ786434 WLM786434 WVI786434 A851970 IW851970 SS851970 ACO851970 AMK851970 AWG851970 BGC851970 BPY851970 BZU851970 CJQ851970 CTM851970 DDI851970 DNE851970 DXA851970 EGW851970 EQS851970 FAO851970 FKK851970 FUG851970 GEC851970 GNY851970 GXU851970 HHQ851970 HRM851970 IBI851970 ILE851970 IVA851970 JEW851970 JOS851970 JYO851970 KIK851970 KSG851970 LCC851970 LLY851970 LVU851970 MFQ851970 MPM851970 MZI851970 NJE851970 NTA851970 OCW851970 OMS851970 OWO851970 PGK851970 PQG851970 QAC851970 QJY851970 QTU851970 RDQ851970 RNM851970 RXI851970 SHE851970 SRA851970 TAW851970 TKS851970 TUO851970 UEK851970 UOG851970 UYC851970 VHY851970 VRU851970 WBQ851970 WLM851970 WVI851970 A917506 IW917506 SS917506 ACO917506 AMK917506 AWG917506 BGC917506 BPY917506 BZU917506 CJQ917506 CTM917506 DDI917506 DNE917506 DXA917506 EGW917506 EQS917506 FAO917506 FKK917506 FUG917506 GEC917506 GNY917506 GXU917506 HHQ917506 HRM917506 IBI917506 ILE917506 IVA917506 JEW917506 JOS917506 JYO917506 KIK917506 KSG917506 LCC917506 LLY917506 LVU917506 MFQ917506 MPM917506 MZI917506 NJE917506 NTA917506 OCW917506 OMS917506 OWO917506 PGK917506 PQG917506 QAC917506 QJY917506 QTU917506 RDQ917506 RNM917506 RXI917506 SHE917506 SRA917506 TAW917506 TKS917506 TUO917506 UEK917506 UOG917506 UYC917506 VHY917506 VRU917506 WBQ917506 WLM917506 WVI917506 A983042 IW983042 SS983042 ACO983042 AMK983042 AWG983042 BGC983042 BPY983042 BZU983042 CJQ983042 CTM983042 DDI983042 DNE983042 DXA983042 EGW983042 EQS983042 FAO983042 FKK983042 FUG983042 GEC983042 GNY983042 GXU983042 HHQ983042 HRM983042 IBI983042 ILE983042 IVA983042 JEW983042 JOS983042 JYO983042 KIK983042 KSG983042 LCC983042 LLY983042 LVU983042 MFQ983042 MPM983042 MZI983042 NJE983042 NTA983042 OCW983042 OMS983042 OWO983042 PGK983042 PQG983042 QAC983042 QJY983042 QTU983042 RDQ983042 RNM983042 RXI983042 SHE983042 SRA983042 TAW983042 TKS983042 TUO983042 UEK983042 UOG983042 UYC983042 VHY983042 VRU983042 WBQ983042 WLM983042 WVI983042" xr:uid="{00000000-0002-0000-0100-000004000000}"/>
  </dataValidations>
  <hyperlinks>
    <hyperlink ref="B5" location="worksheet01" tooltip="Go to Worksheet 1, &quot;Proper Probate Procedure (Probate Pathfinder)&quot;" display="Proper Probate Procedure (Probate Pathfinder)" xr:uid="{00000000-0004-0000-0100-000000000000}"/>
    <hyperlink ref="B7" location="worksheet02" tooltip="Go to Worksheet 2, &quot;Insurance on D’s Life&quot;" display="Insurance on D's Life" xr:uid="{00000000-0004-0000-0100-000001000000}"/>
    <hyperlink ref="B9" location="worksheet03" tooltip="Go to Worksheet 3, &quot;Checking and Savings Accounts and Certificates of Deposit&quot;" display="Checking and Savings Accounts and Certificates of Deposit" xr:uid="{00000000-0004-0000-0100-000002000000}"/>
    <hyperlink ref="B11" location="worksheet04" tooltip="Go to Worksheet 4, &quot;Reconcile D’s Checking Account to Balance Furnished by Bank&quot;" display="Reconcile D's Checking Account to Balance Furnished by Bank" xr:uid="{00000000-0004-0000-0100-000003000000}"/>
    <hyperlink ref="B13" location="worksheet05" tooltip="Go to Worksheet 5, &quot;Securities Transfer Record&quot;" display="Securities Transfer Record" xr:uid="{00000000-0004-0000-0100-000004000000}"/>
    <hyperlink ref="B15" location="worksheet06" tooltip="Go to Worksheet 6, &quot;Requirements for Filing Federal Estate Tax Return&quot;" display="Requirements for Filing Federal Estate Tax Return" xr:uid="{00000000-0004-0000-0100-000005000000}"/>
    <hyperlink ref="B17" location="worksheet07" tooltip="Go to Worksheet 7, &quot;Valuing Producing Mineral and Royalty Interests&quot;" display="Valuing Producing Mineral and Royalty Interests" xr:uid="{00000000-0004-0000-0100-000006000000}"/>
    <hyperlink ref="B19" location="worksheet08" tooltip="Go to Worksheet 8, &quot;Eligibility for Special Use Valuation under IRC, Section 2032A&quot;" display="Eligibility for Special Use Valuation under IRC, Section 2032A" xr:uid="{00000000-0004-0000-0100-000007000000}"/>
    <hyperlink ref="B21" location="worksheet09" tooltip="Go to Worksheet 9, &quot;Notice to Beneficiaries&quot;" display="Notice to Beneficiaries" xr:uid="{00000000-0004-0000-0100-000008000000}"/>
    <hyperlink ref="B23" location="worksheet10" tooltip="Go to Worksheet 10, &quot;Cash Requirements and Cash Available&quot;" display="Cash Requirements and Cash Available" xr:uid="{00000000-0004-0000-0100-000009000000}"/>
    <hyperlink ref="B27" location="worksheet13" tooltip="Go to Worksheet 13, &quot;Claims against Estate&quot;" display="Claims against Estate" xr:uid="{00000000-0004-0000-0100-00000A000000}"/>
    <hyperlink ref="B29" location="worksheet14" tooltip="Go to Worksheet 14, &quot;Marital Deduction under Transitional Rule&quot;" display="Marital Deduction under Transitional Rule" xr:uid="{00000000-0004-0000-0100-00000B000000}"/>
    <hyperlink ref="B31" location="worksheet15" tooltip="Go to Worksheet 15, &quot;Probate Chart for All Active Estates Represented by This Firm&quot;" display="Probate Chart for All Active Estates Represented by This Firm" xr:uid="{00000000-0004-0000-0100-00000C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3"/>
  <dimension ref="A2:D92"/>
  <sheetViews>
    <sheetView workbookViewId="0">
      <pane ySplit="3" topLeftCell="A4" activePane="bottomLeft" state="frozen"/>
      <selection pane="bottomLeft" activeCell="A4" sqref="A4"/>
    </sheetView>
  </sheetViews>
  <sheetFormatPr defaultRowHeight="15" x14ac:dyDescent="0.25"/>
  <cols>
    <col min="1" max="1" width="5.7109375" customWidth="1"/>
    <col min="2" max="2" width="3.7109375" customWidth="1"/>
    <col min="3" max="3" width="55.7109375" customWidth="1"/>
    <col min="4" max="4" width="20.7109375" customWidth="1"/>
  </cols>
  <sheetData>
    <row r="2" spans="1:4" x14ac:dyDescent="0.25">
      <c r="A2" s="63"/>
      <c r="B2" s="63"/>
      <c r="C2" s="63"/>
    </row>
    <row r="3" spans="1:4" ht="30" customHeight="1" thickBot="1" x14ac:dyDescent="0.3">
      <c r="A3" s="147" t="s">
        <v>6302</v>
      </c>
      <c r="B3" s="147"/>
      <c r="C3" s="147"/>
      <c r="D3" s="147"/>
    </row>
    <row r="4" spans="1:4" x14ac:dyDescent="0.25">
      <c r="A4" s="3"/>
      <c r="B4" s="3"/>
      <c r="C4" s="3"/>
      <c r="D4" s="3"/>
    </row>
    <row r="5" spans="1:4" ht="14.45" customHeight="1" x14ac:dyDescent="0.25">
      <c r="A5" s="149" t="str">
        <f>IF(mil06.02="","Estate of ",CONCATENATE("Estate of ",mil06.02))</f>
        <v xml:space="preserve">Estate of </v>
      </c>
      <c r="B5" s="150"/>
      <c r="C5" s="150"/>
      <c r="D5" s="151"/>
    </row>
    <row r="6" spans="1:4" ht="14.45" customHeight="1" x14ac:dyDescent="0.25">
      <c r="A6" s="152" t="s">
        <v>6934</v>
      </c>
      <c r="B6" s="152"/>
      <c r="C6" s="152"/>
      <c r="D6" s="100"/>
    </row>
    <row r="7" spans="1:4" ht="5.0999999999999996" customHeight="1" x14ac:dyDescent="0.25">
      <c r="A7" s="3"/>
      <c r="B7" s="3"/>
      <c r="C7" s="3"/>
      <c r="D7" s="3"/>
    </row>
    <row r="8" spans="1:4" ht="45" customHeight="1" x14ac:dyDescent="0.25">
      <c r="A8" s="146" t="s">
        <v>7206</v>
      </c>
      <c r="B8" s="146"/>
      <c r="C8" s="146"/>
      <c r="D8" s="146"/>
    </row>
    <row r="9" spans="1:4" ht="5.0999999999999996" customHeight="1" x14ac:dyDescent="0.25">
      <c r="A9" s="3"/>
      <c r="B9" s="3"/>
      <c r="C9" s="3"/>
      <c r="D9" s="3"/>
    </row>
    <row r="10" spans="1:4" x14ac:dyDescent="0.25">
      <c r="A10" s="148" t="s">
        <v>218</v>
      </c>
      <c r="B10" s="146" t="s">
        <v>6301</v>
      </c>
      <c r="C10" s="146"/>
      <c r="D10" s="146"/>
    </row>
    <row r="11" spans="1:4" x14ac:dyDescent="0.25">
      <c r="A11" s="148"/>
      <c r="B11" s="89"/>
      <c r="C11" s="144" t="s">
        <v>2135</v>
      </c>
      <c r="D11" s="145"/>
    </row>
    <row r="12" spans="1:4" x14ac:dyDescent="0.25">
      <c r="A12" s="148"/>
      <c r="B12" s="89"/>
      <c r="C12" s="144" t="s">
        <v>2134</v>
      </c>
      <c r="D12" s="145"/>
    </row>
    <row r="13" spans="1:4" ht="5.0999999999999996" customHeight="1" x14ac:dyDescent="0.25">
      <c r="A13" s="148"/>
      <c r="B13" s="3"/>
      <c r="C13" s="3"/>
      <c r="D13" s="3"/>
    </row>
    <row r="14" spans="1:4" ht="30" customHeight="1" x14ac:dyDescent="0.25">
      <c r="A14" s="148"/>
      <c r="B14" s="146" t="s">
        <v>6300</v>
      </c>
      <c r="C14" s="146"/>
      <c r="D14" s="146"/>
    </row>
    <row r="15" spans="1:4" ht="30" customHeight="1" x14ac:dyDescent="0.25">
      <c r="A15" s="148"/>
      <c r="B15" s="146" t="s">
        <v>6299</v>
      </c>
      <c r="C15" s="146"/>
      <c r="D15" s="146"/>
    </row>
    <row r="16" spans="1:4" ht="5.0999999999999996" customHeight="1" x14ac:dyDescent="0.25">
      <c r="A16" s="12"/>
      <c r="B16" s="3"/>
      <c r="C16" s="3"/>
      <c r="D16" s="3"/>
    </row>
    <row r="17" spans="1:4" x14ac:dyDescent="0.25">
      <c r="A17" s="148" t="s">
        <v>406</v>
      </c>
      <c r="B17" s="146" t="s">
        <v>6298</v>
      </c>
      <c r="C17" s="146"/>
      <c r="D17" s="146"/>
    </row>
    <row r="18" spans="1:4" x14ac:dyDescent="0.25">
      <c r="A18" s="148"/>
      <c r="B18" s="89"/>
      <c r="C18" s="144" t="s">
        <v>2135</v>
      </c>
      <c r="D18" s="145"/>
    </row>
    <row r="19" spans="1:4" x14ac:dyDescent="0.25">
      <c r="A19" s="148"/>
      <c r="B19" s="89"/>
      <c r="C19" s="144" t="s">
        <v>2134</v>
      </c>
      <c r="D19" s="145"/>
    </row>
    <row r="20" spans="1:4" ht="5.0999999999999996" customHeight="1" x14ac:dyDescent="0.25">
      <c r="A20" s="148"/>
      <c r="B20" s="3"/>
      <c r="C20" s="3"/>
      <c r="D20" s="3"/>
    </row>
    <row r="21" spans="1:4" ht="30" customHeight="1" x14ac:dyDescent="0.25">
      <c r="A21" s="148"/>
      <c r="B21" s="146" t="s">
        <v>6297</v>
      </c>
      <c r="C21" s="146"/>
      <c r="D21" s="146"/>
    </row>
    <row r="22" spans="1:4" x14ac:dyDescent="0.25">
      <c r="A22" s="148"/>
      <c r="B22" s="146" t="s">
        <v>6281</v>
      </c>
      <c r="C22" s="146"/>
      <c r="D22" s="146"/>
    </row>
    <row r="23" spans="1:4" ht="5.0999999999999996" customHeight="1" x14ac:dyDescent="0.25">
      <c r="A23" s="12"/>
      <c r="B23" s="3"/>
      <c r="C23" s="3"/>
      <c r="D23" s="3"/>
    </row>
    <row r="24" spans="1:4" x14ac:dyDescent="0.25">
      <c r="A24" s="148" t="s">
        <v>400</v>
      </c>
      <c r="B24" s="146" t="s">
        <v>6296</v>
      </c>
      <c r="C24" s="146"/>
      <c r="D24" s="146"/>
    </row>
    <row r="25" spans="1:4" x14ac:dyDescent="0.25">
      <c r="A25" s="148"/>
      <c r="B25" s="89"/>
      <c r="C25" s="144" t="s">
        <v>2135</v>
      </c>
      <c r="D25" s="145"/>
    </row>
    <row r="26" spans="1:4" x14ac:dyDescent="0.25">
      <c r="A26" s="148"/>
      <c r="B26" s="89"/>
      <c r="C26" s="144" t="s">
        <v>2134</v>
      </c>
      <c r="D26" s="145"/>
    </row>
    <row r="27" spans="1:4" ht="5.0999999999999996" customHeight="1" x14ac:dyDescent="0.25">
      <c r="A27" s="148"/>
      <c r="B27" s="3"/>
      <c r="C27" s="3"/>
      <c r="D27" s="3"/>
    </row>
    <row r="28" spans="1:4" x14ac:dyDescent="0.25">
      <c r="A28" s="148"/>
      <c r="B28" s="146" t="s">
        <v>6295</v>
      </c>
      <c r="C28" s="146"/>
      <c r="D28" s="146"/>
    </row>
    <row r="29" spans="1:4" x14ac:dyDescent="0.25">
      <c r="A29" s="148"/>
      <c r="B29" s="146" t="s">
        <v>6277</v>
      </c>
      <c r="C29" s="146"/>
      <c r="D29" s="146"/>
    </row>
    <row r="30" spans="1:4" ht="5.0999999999999996" customHeight="1" x14ac:dyDescent="0.25">
      <c r="A30" s="12"/>
      <c r="B30" s="3"/>
      <c r="C30" s="3"/>
      <c r="D30" s="3"/>
    </row>
    <row r="31" spans="1:4" ht="30" customHeight="1" x14ac:dyDescent="0.25">
      <c r="A31" s="148" t="s">
        <v>422</v>
      </c>
      <c r="B31" s="146" t="s">
        <v>6294</v>
      </c>
      <c r="C31" s="146"/>
      <c r="D31" s="146"/>
    </row>
    <row r="32" spans="1:4" x14ac:dyDescent="0.25">
      <c r="A32" s="148"/>
      <c r="B32" s="89"/>
      <c r="C32" s="144" t="s">
        <v>2135</v>
      </c>
      <c r="D32" s="145"/>
    </row>
    <row r="33" spans="1:4" x14ac:dyDescent="0.25">
      <c r="A33" s="148"/>
      <c r="B33" s="89"/>
      <c r="C33" s="144" t="s">
        <v>2134</v>
      </c>
      <c r="D33" s="145"/>
    </row>
    <row r="34" spans="1:4" ht="5.0999999999999996" customHeight="1" x14ac:dyDescent="0.25">
      <c r="A34" s="148"/>
      <c r="B34" s="3"/>
      <c r="C34" s="3"/>
      <c r="D34" s="3"/>
    </row>
    <row r="35" spans="1:4" x14ac:dyDescent="0.25">
      <c r="A35" s="148"/>
      <c r="B35" s="146" t="s">
        <v>6293</v>
      </c>
      <c r="C35" s="146"/>
      <c r="D35" s="146"/>
    </row>
    <row r="36" spans="1:4" x14ac:dyDescent="0.25">
      <c r="A36" s="148"/>
      <c r="B36" s="146" t="s">
        <v>6277</v>
      </c>
      <c r="C36" s="146"/>
      <c r="D36" s="146"/>
    </row>
    <row r="37" spans="1:4" ht="5.0999999999999996" customHeight="1" x14ac:dyDescent="0.25">
      <c r="A37" s="12"/>
      <c r="B37" s="3"/>
      <c r="C37" s="3"/>
      <c r="D37" s="3"/>
    </row>
    <row r="38" spans="1:4" ht="30" customHeight="1" x14ac:dyDescent="0.25">
      <c r="A38" s="148" t="s">
        <v>497</v>
      </c>
      <c r="B38" s="146" t="s">
        <v>7436</v>
      </c>
      <c r="C38" s="146"/>
      <c r="D38" s="146"/>
    </row>
    <row r="39" spans="1:4" x14ac:dyDescent="0.25">
      <c r="A39" s="148"/>
      <c r="B39" s="89"/>
      <c r="C39" s="144" t="s">
        <v>2135</v>
      </c>
      <c r="D39" s="145"/>
    </row>
    <row r="40" spans="1:4" x14ac:dyDescent="0.25">
      <c r="A40" s="148"/>
      <c r="B40" s="89"/>
      <c r="C40" s="144" t="s">
        <v>2134</v>
      </c>
      <c r="D40" s="145"/>
    </row>
    <row r="41" spans="1:4" ht="5.0999999999999996" customHeight="1" x14ac:dyDescent="0.25">
      <c r="A41" s="148"/>
      <c r="B41" s="3"/>
      <c r="C41" s="3"/>
      <c r="D41" s="3"/>
    </row>
    <row r="42" spans="1:4" x14ac:dyDescent="0.25">
      <c r="A42" s="148"/>
      <c r="B42" s="146" t="s">
        <v>6292</v>
      </c>
      <c r="C42" s="146"/>
      <c r="D42" s="146"/>
    </row>
    <row r="43" spans="1:4" x14ac:dyDescent="0.25">
      <c r="A43" s="148"/>
      <c r="B43" s="146" t="s">
        <v>6281</v>
      </c>
      <c r="C43" s="146"/>
      <c r="D43" s="146"/>
    </row>
    <row r="44" spans="1:4" ht="5.0999999999999996" customHeight="1" x14ac:dyDescent="0.25">
      <c r="A44" s="12"/>
      <c r="B44" s="3"/>
      <c r="C44" s="3"/>
      <c r="D44" s="3"/>
    </row>
    <row r="45" spans="1:4" x14ac:dyDescent="0.25">
      <c r="A45" s="148" t="s">
        <v>529</v>
      </c>
      <c r="B45" s="146" t="s">
        <v>6291</v>
      </c>
      <c r="C45" s="146"/>
      <c r="D45" s="146"/>
    </row>
    <row r="46" spans="1:4" x14ac:dyDescent="0.25">
      <c r="A46" s="148"/>
      <c r="B46" s="89"/>
      <c r="C46" s="144" t="s">
        <v>2135</v>
      </c>
      <c r="D46" s="145"/>
    </row>
    <row r="47" spans="1:4" x14ac:dyDescent="0.25">
      <c r="A47" s="148"/>
      <c r="B47" s="89"/>
      <c r="C47" s="144" t="s">
        <v>2134</v>
      </c>
      <c r="D47" s="145"/>
    </row>
    <row r="48" spans="1:4" ht="5.0999999999999996" customHeight="1" x14ac:dyDescent="0.25">
      <c r="A48" s="148"/>
      <c r="B48" s="3"/>
      <c r="C48" s="3"/>
      <c r="D48" s="3"/>
    </row>
    <row r="49" spans="1:4" ht="30" customHeight="1" x14ac:dyDescent="0.25">
      <c r="A49" s="148"/>
      <c r="B49" s="146" t="s">
        <v>6290</v>
      </c>
      <c r="C49" s="146"/>
      <c r="D49" s="146"/>
    </row>
    <row r="50" spans="1:4" ht="30" customHeight="1" x14ac:dyDescent="0.25">
      <c r="A50" s="148"/>
      <c r="B50" s="146" t="s">
        <v>6289</v>
      </c>
      <c r="C50" s="146"/>
      <c r="D50" s="146"/>
    </row>
    <row r="51" spans="1:4" ht="5.0999999999999996" customHeight="1" x14ac:dyDescent="0.25">
      <c r="A51" s="12"/>
      <c r="B51" s="3"/>
      <c r="C51" s="3"/>
      <c r="D51" s="3"/>
    </row>
    <row r="52" spans="1:4" ht="30" customHeight="1" x14ac:dyDescent="0.25">
      <c r="A52" s="148" t="s">
        <v>566</v>
      </c>
      <c r="B52" s="146" t="s">
        <v>7298</v>
      </c>
      <c r="C52" s="146"/>
      <c r="D52" s="146"/>
    </row>
    <row r="53" spans="1:4" x14ac:dyDescent="0.25">
      <c r="A53" s="148"/>
      <c r="B53" s="89"/>
      <c r="C53" s="144" t="s">
        <v>2135</v>
      </c>
      <c r="D53" s="145"/>
    </row>
    <row r="54" spans="1:4" x14ac:dyDescent="0.25">
      <c r="A54" s="148"/>
      <c r="B54" s="89"/>
      <c r="C54" s="144" t="s">
        <v>2134</v>
      </c>
      <c r="D54" s="145"/>
    </row>
    <row r="55" spans="1:4" ht="5.0999999999999996" customHeight="1" x14ac:dyDescent="0.25">
      <c r="A55" s="148"/>
      <c r="B55" s="3"/>
      <c r="C55" s="3"/>
      <c r="D55" s="3"/>
    </row>
    <row r="56" spans="1:4" ht="30" customHeight="1" x14ac:dyDescent="0.25">
      <c r="A56" s="148"/>
      <c r="B56" s="146" t="s">
        <v>6288</v>
      </c>
      <c r="C56" s="146"/>
      <c r="D56" s="146"/>
    </row>
    <row r="57" spans="1:4" x14ac:dyDescent="0.25">
      <c r="A57" s="148"/>
      <c r="B57" s="146" t="s">
        <v>6287</v>
      </c>
      <c r="C57" s="146"/>
      <c r="D57" s="146"/>
    </row>
    <row r="58" spans="1:4" ht="5.0999999999999996" customHeight="1" x14ac:dyDescent="0.25">
      <c r="A58" s="12"/>
      <c r="B58" s="3"/>
      <c r="C58" s="3"/>
      <c r="D58" s="3"/>
    </row>
    <row r="59" spans="1:4" x14ac:dyDescent="0.25">
      <c r="A59" s="148" t="s">
        <v>607</v>
      </c>
      <c r="B59" s="146" t="s">
        <v>6286</v>
      </c>
      <c r="C59" s="146"/>
      <c r="D59" s="146"/>
    </row>
    <row r="60" spans="1:4" x14ac:dyDescent="0.25">
      <c r="A60" s="148"/>
      <c r="B60" s="89"/>
      <c r="C60" s="144" t="s">
        <v>2135</v>
      </c>
      <c r="D60" s="145"/>
    </row>
    <row r="61" spans="1:4" x14ac:dyDescent="0.25">
      <c r="A61" s="148"/>
      <c r="B61" s="89"/>
      <c r="C61" s="144" t="s">
        <v>2134</v>
      </c>
      <c r="D61" s="145"/>
    </row>
    <row r="62" spans="1:4" ht="5.0999999999999996" customHeight="1" x14ac:dyDescent="0.25">
      <c r="A62" s="148"/>
      <c r="B62" s="3"/>
      <c r="C62" s="3"/>
      <c r="D62" s="3"/>
    </row>
    <row r="63" spans="1:4" ht="30" customHeight="1" x14ac:dyDescent="0.25">
      <c r="A63" s="148"/>
      <c r="B63" s="146" t="s">
        <v>6285</v>
      </c>
      <c r="C63" s="146"/>
      <c r="D63" s="146"/>
    </row>
    <row r="64" spans="1:4" x14ac:dyDescent="0.25">
      <c r="A64" s="148"/>
      <c r="B64" s="146" t="s">
        <v>6281</v>
      </c>
      <c r="C64" s="146"/>
      <c r="D64" s="146"/>
    </row>
    <row r="65" spans="1:4" ht="5.0999999999999996" customHeight="1" x14ac:dyDescent="0.25">
      <c r="A65" s="12"/>
      <c r="B65" s="3"/>
      <c r="C65" s="3"/>
      <c r="D65" s="3"/>
    </row>
    <row r="66" spans="1:4" x14ac:dyDescent="0.25">
      <c r="A66" s="148" t="s">
        <v>602</v>
      </c>
      <c r="B66" s="146" t="s">
        <v>6284</v>
      </c>
      <c r="C66" s="146"/>
      <c r="D66" s="146"/>
    </row>
    <row r="67" spans="1:4" x14ac:dyDescent="0.25">
      <c r="A67" s="148"/>
      <c r="B67" s="89"/>
      <c r="C67" s="144" t="s">
        <v>2135</v>
      </c>
      <c r="D67" s="145"/>
    </row>
    <row r="68" spans="1:4" x14ac:dyDescent="0.25">
      <c r="A68" s="148"/>
      <c r="B68" s="89"/>
      <c r="C68" s="144" t="s">
        <v>2134</v>
      </c>
      <c r="D68" s="145"/>
    </row>
    <row r="69" spans="1:4" ht="5.0999999999999996" customHeight="1" x14ac:dyDescent="0.25">
      <c r="A69" s="148"/>
      <c r="B69" s="3"/>
      <c r="C69" s="3"/>
      <c r="D69" s="3"/>
    </row>
    <row r="70" spans="1:4" x14ac:dyDescent="0.25">
      <c r="A70" s="148"/>
      <c r="B70" s="146" t="s">
        <v>6277</v>
      </c>
      <c r="C70" s="146"/>
      <c r="D70" s="146"/>
    </row>
    <row r="71" spans="1:4" ht="30" customHeight="1" x14ac:dyDescent="0.25">
      <c r="A71" s="148"/>
      <c r="B71" s="146" t="s">
        <v>6283</v>
      </c>
      <c r="C71" s="146"/>
      <c r="D71" s="146"/>
    </row>
    <row r="72" spans="1:4" ht="5.0999999999999996" customHeight="1" x14ac:dyDescent="0.25">
      <c r="A72" s="12"/>
      <c r="B72" s="3"/>
      <c r="C72" s="3"/>
      <c r="D72" s="3"/>
    </row>
    <row r="73" spans="1:4" x14ac:dyDescent="0.25">
      <c r="A73" s="148" t="s">
        <v>598</v>
      </c>
      <c r="B73" s="146" t="s">
        <v>6282</v>
      </c>
      <c r="C73" s="146"/>
      <c r="D73" s="146"/>
    </row>
    <row r="74" spans="1:4" x14ac:dyDescent="0.25">
      <c r="A74" s="148"/>
      <c r="B74" s="89"/>
      <c r="C74" s="144" t="s">
        <v>2135</v>
      </c>
      <c r="D74" s="145"/>
    </row>
    <row r="75" spans="1:4" x14ac:dyDescent="0.25">
      <c r="A75" s="148"/>
      <c r="B75" s="89"/>
      <c r="C75" s="144" t="s">
        <v>2134</v>
      </c>
      <c r="D75" s="145"/>
    </row>
    <row r="76" spans="1:4" ht="5.0999999999999996" customHeight="1" x14ac:dyDescent="0.25">
      <c r="A76" s="148"/>
      <c r="B76" s="3"/>
      <c r="C76" s="3"/>
      <c r="D76" s="3"/>
    </row>
    <row r="77" spans="1:4" x14ac:dyDescent="0.25">
      <c r="A77" s="148"/>
      <c r="B77" s="146" t="s">
        <v>6281</v>
      </c>
      <c r="C77" s="146"/>
      <c r="D77" s="146"/>
    </row>
    <row r="78" spans="1:4" x14ac:dyDescent="0.25">
      <c r="A78" s="148"/>
      <c r="B78" s="146" t="s">
        <v>6280</v>
      </c>
      <c r="C78" s="146"/>
      <c r="D78" s="146"/>
    </row>
    <row r="79" spans="1:4" ht="5.0999999999999996" customHeight="1" x14ac:dyDescent="0.25">
      <c r="A79" s="12"/>
      <c r="B79" s="3"/>
      <c r="C79" s="3"/>
      <c r="D79" s="3"/>
    </row>
    <row r="80" spans="1:4" ht="45" customHeight="1" x14ac:dyDescent="0.25">
      <c r="A80" s="148" t="s">
        <v>588</v>
      </c>
      <c r="B80" s="146" t="s">
        <v>6279</v>
      </c>
      <c r="C80" s="146"/>
      <c r="D80" s="146"/>
    </row>
    <row r="81" spans="1:4" x14ac:dyDescent="0.25">
      <c r="A81" s="148"/>
      <c r="B81" s="89"/>
      <c r="C81" s="144" t="s">
        <v>2135</v>
      </c>
      <c r="D81" s="145"/>
    </row>
    <row r="82" spans="1:4" x14ac:dyDescent="0.25">
      <c r="A82" s="148"/>
      <c r="B82" s="89"/>
      <c r="C82" s="144" t="s">
        <v>2134</v>
      </c>
      <c r="D82" s="145"/>
    </row>
    <row r="83" spans="1:4" ht="5.0999999999999996" customHeight="1" x14ac:dyDescent="0.25">
      <c r="A83" s="148"/>
      <c r="B83" s="3"/>
      <c r="C83" s="3"/>
      <c r="D83" s="3"/>
    </row>
    <row r="84" spans="1:4" x14ac:dyDescent="0.25">
      <c r="A84" s="148"/>
      <c r="B84" s="146" t="s">
        <v>6278</v>
      </c>
      <c r="C84" s="146"/>
      <c r="D84" s="146"/>
    </row>
    <row r="85" spans="1:4" x14ac:dyDescent="0.25">
      <c r="A85" s="148"/>
      <c r="B85" s="146" t="s">
        <v>6277</v>
      </c>
      <c r="C85" s="146"/>
      <c r="D85" s="146"/>
    </row>
    <row r="86" spans="1:4" ht="5.0999999999999996" customHeight="1" x14ac:dyDescent="0.25">
      <c r="A86" s="12"/>
      <c r="B86" s="3"/>
      <c r="C86" s="3"/>
      <c r="D86" s="3"/>
    </row>
    <row r="87" spans="1:4" x14ac:dyDescent="0.25">
      <c r="A87" s="148" t="s">
        <v>582</v>
      </c>
      <c r="B87" s="146" t="s">
        <v>6276</v>
      </c>
      <c r="C87" s="146"/>
      <c r="D87" s="146"/>
    </row>
    <row r="88" spans="1:4" x14ac:dyDescent="0.25">
      <c r="A88" s="148"/>
      <c r="B88" s="89"/>
      <c r="C88" s="144" t="s">
        <v>2135</v>
      </c>
      <c r="D88" s="145"/>
    </row>
    <row r="89" spans="1:4" x14ac:dyDescent="0.25">
      <c r="A89" s="148"/>
      <c r="B89" s="89"/>
      <c r="C89" s="144" t="s">
        <v>2134</v>
      </c>
      <c r="D89" s="145"/>
    </row>
    <row r="90" spans="1:4" ht="5.0999999999999996" customHeight="1" x14ac:dyDescent="0.25">
      <c r="A90" s="148"/>
      <c r="B90" s="3"/>
      <c r="C90" s="3"/>
      <c r="D90" s="3"/>
    </row>
    <row r="91" spans="1:4" x14ac:dyDescent="0.25">
      <c r="A91" s="148"/>
      <c r="B91" s="146" t="s">
        <v>6275</v>
      </c>
      <c r="C91" s="146"/>
      <c r="D91" s="146"/>
    </row>
    <row r="92" spans="1:4" x14ac:dyDescent="0.25">
      <c r="A92" s="148"/>
      <c r="B92" s="146" t="s">
        <v>6274</v>
      </c>
      <c r="C92" s="146"/>
      <c r="D92" s="146"/>
    </row>
  </sheetData>
  <mergeCells count="76">
    <mergeCell ref="C82:D82"/>
    <mergeCell ref="C88:D88"/>
    <mergeCell ref="C89:D89"/>
    <mergeCell ref="B80:D80"/>
    <mergeCell ref="B84:D84"/>
    <mergeCell ref="B64:D64"/>
    <mergeCell ref="B66:D66"/>
    <mergeCell ref="C75:D75"/>
    <mergeCell ref="C81:D81"/>
    <mergeCell ref="C68:D68"/>
    <mergeCell ref="C74:D74"/>
    <mergeCell ref="A17:A22"/>
    <mergeCell ref="B17:D17"/>
    <mergeCell ref="C33:D33"/>
    <mergeCell ref="B38:D38"/>
    <mergeCell ref="B42:D42"/>
    <mergeCell ref="B21:D21"/>
    <mergeCell ref="C40:D40"/>
    <mergeCell ref="C19:D19"/>
    <mergeCell ref="C25:D25"/>
    <mergeCell ref="B22:D22"/>
    <mergeCell ref="A24:A29"/>
    <mergeCell ref="C18:D18"/>
    <mergeCell ref="B28:D28"/>
    <mergeCell ref="B24:D24"/>
    <mergeCell ref="B29:D29"/>
    <mergeCell ref="C26:D26"/>
    <mergeCell ref="B31:D31"/>
    <mergeCell ref="A66:A71"/>
    <mergeCell ref="A73:A78"/>
    <mergeCell ref="A87:A92"/>
    <mergeCell ref="A31:A36"/>
    <mergeCell ref="A38:A43"/>
    <mergeCell ref="A45:A50"/>
    <mergeCell ref="A52:A57"/>
    <mergeCell ref="A59:A64"/>
    <mergeCell ref="A80:A85"/>
    <mergeCell ref="C53:D53"/>
    <mergeCell ref="C54:D54"/>
    <mergeCell ref="B56:D56"/>
    <mergeCell ref="C46:D46"/>
    <mergeCell ref="C47:D47"/>
    <mergeCell ref="B63:D63"/>
    <mergeCell ref="A3:D3"/>
    <mergeCell ref="A8:D8"/>
    <mergeCell ref="B10:D10"/>
    <mergeCell ref="A10:A15"/>
    <mergeCell ref="A5:D5"/>
    <mergeCell ref="B14:D14"/>
    <mergeCell ref="B15:D15"/>
    <mergeCell ref="A6:C6"/>
    <mergeCell ref="C11:D11"/>
    <mergeCell ref="C12:D12"/>
    <mergeCell ref="B52:D52"/>
    <mergeCell ref="B50:D50"/>
    <mergeCell ref="B45:D45"/>
    <mergeCell ref="B49:D49"/>
    <mergeCell ref="B35:D35"/>
    <mergeCell ref="B36:D36"/>
    <mergeCell ref="B43:D43"/>
    <mergeCell ref="C32:D32"/>
    <mergeCell ref="C39:D39"/>
    <mergeCell ref="B57:D57"/>
    <mergeCell ref="C60:D60"/>
    <mergeCell ref="B92:D92"/>
    <mergeCell ref="B70:D70"/>
    <mergeCell ref="B71:D71"/>
    <mergeCell ref="B73:D73"/>
    <mergeCell ref="B77:D77"/>
    <mergeCell ref="B91:D91"/>
    <mergeCell ref="B78:D78"/>
    <mergeCell ref="B87:D87"/>
    <mergeCell ref="B85:D85"/>
    <mergeCell ref="B59:D59"/>
    <mergeCell ref="C61:D61"/>
    <mergeCell ref="C67:D67"/>
  </mergeCells>
  <conditionalFormatting sqref="A2">
    <cfRule type="cellIs" dxfId="0" priority="1" operator="equal">
      <formula>"Go"</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3:H18"/>
  <sheetViews>
    <sheetView workbookViewId="0">
      <pane ySplit="3" topLeftCell="A4" activePane="bottomLeft" state="frozen"/>
      <selection activeCell="A4" sqref="A4"/>
      <selection pane="bottomLeft" activeCell="A4" sqref="A4"/>
    </sheetView>
  </sheetViews>
  <sheetFormatPr defaultRowHeight="15" x14ac:dyDescent="0.25"/>
  <cols>
    <col min="1" max="1" width="25.7109375" customWidth="1"/>
    <col min="2" max="2" width="15.7109375" customWidth="1"/>
    <col min="3" max="3" width="10.7109375" customWidth="1"/>
    <col min="4" max="6" width="8.7109375" customWidth="1"/>
    <col min="7" max="7" width="12.7109375" customWidth="1"/>
    <col min="8" max="8" width="30.7109375" customWidth="1"/>
  </cols>
  <sheetData>
    <row r="3" spans="1:8" ht="15.75" thickBot="1" x14ac:dyDescent="0.3">
      <c r="A3" s="147" t="s">
        <v>6312</v>
      </c>
      <c r="B3" s="147"/>
      <c r="C3" s="147"/>
      <c r="D3" s="147"/>
      <c r="E3" s="147"/>
      <c r="F3" s="147"/>
      <c r="G3" s="147"/>
      <c r="H3" s="147"/>
    </row>
    <row r="4" spans="1:8" x14ac:dyDescent="0.25">
      <c r="A4" s="3"/>
      <c r="B4" s="3"/>
      <c r="C4" s="3"/>
      <c r="D4" s="3"/>
      <c r="E4" s="3"/>
      <c r="F4" s="3"/>
      <c r="G4" s="3"/>
      <c r="H4" s="3"/>
    </row>
    <row r="5" spans="1:8" x14ac:dyDescent="0.25">
      <c r="A5" s="149" t="str">
        <f>IF(mil06.02="","Estate of ",CONCATENATE("Estate of ",mil06.02))</f>
        <v xml:space="preserve">Estate of </v>
      </c>
      <c r="B5" s="150"/>
      <c r="C5" s="150"/>
      <c r="D5" s="150"/>
      <c r="E5" s="150"/>
      <c r="F5" s="150"/>
      <c r="G5" s="150"/>
      <c r="H5" s="151"/>
    </row>
    <row r="6" spans="1:8" ht="15" customHeight="1" x14ac:dyDescent="0.25">
      <c r="A6" s="152" t="s">
        <v>6934</v>
      </c>
      <c r="B6" s="152"/>
      <c r="C6" s="100"/>
      <c r="D6" s="100"/>
      <c r="E6" s="100"/>
      <c r="F6" s="100"/>
      <c r="G6" s="100"/>
      <c r="H6" s="100"/>
    </row>
    <row r="7" spans="1:8" x14ac:dyDescent="0.25">
      <c r="A7" s="3"/>
      <c r="B7" s="3"/>
      <c r="C7" s="3"/>
      <c r="D7" s="3"/>
      <c r="E7" s="3"/>
      <c r="F7" s="3"/>
      <c r="G7" s="3"/>
      <c r="H7" s="3"/>
    </row>
    <row r="8" spans="1:8" ht="30" customHeight="1" x14ac:dyDescent="0.25">
      <c r="A8" s="90" t="s">
        <v>6311</v>
      </c>
      <c r="B8" s="90" t="s">
        <v>6310</v>
      </c>
      <c r="C8" s="87" t="s">
        <v>6309</v>
      </c>
      <c r="D8" s="90" t="s">
        <v>6308</v>
      </c>
      <c r="E8" s="90" t="s">
        <v>6307</v>
      </c>
      <c r="F8" s="90" t="s">
        <v>6306</v>
      </c>
      <c r="G8" s="90" t="s">
        <v>6305</v>
      </c>
      <c r="H8" s="90" t="s">
        <v>6304</v>
      </c>
    </row>
    <row r="9" spans="1:8" x14ac:dyDescent="0.25">
      <c r="A9" s="42"/>
      <c r="B9" s="42"/>
      <c r="C9" s="89"/>
      <c r="D9" s="89"/>
      <c r="E9" s="89"/>
      <c r="F9" s="89"/>
      <c r="G9" s="89"/>
      <c r="H9" s="42"/>
    </row>
    <row r="10" spans="1:8" x14ac:dyDescent="0.25">
      <c r="A10" s="42"/>
      <c r="B10" s="42"/>
      <c r="C10" s="89"/>
      <c r="D10" s="89"/>
      <c r="E10" s="89"/>
      <c r="F10" s="89"/>
      <c r="G10" s="89"/>
      <c r="H10" s="42"/>
    </row>
    <row r="11" spans="1:8" x14ac:dyDescent="0.25">
      <c r="A11" s="42"/>
      <c r="B11" s="42"/>
      <c r="C11" s="89"/>
      <c r="D11" s="89"/>
      <c r="E11" s="89"/>
      <c r="F11" s="89"/>
      <c r="G11" s="89"/>
      <c r="H11" s="42"/>
    </row>
    <row r="12" spans="1:8" x14ac:dyDescent="0.25">
      <c r="A12" s="42"/>
      <c r="B12" s="42"/>
      <c r="C12" s="89"/>
      <c r="D12" s="89"/>
      <c r="E12" s="89"/>
      <c r="F12" s="89"/>
      <c r="G12" s="89"/>
      <c r="H12" s="42"/>
    </row>
    <row r="13" spans="1:8" x14ac:dyDescent="0.25">
      <c r="A13" s="42"/>
      <c r="B13" s="42"/>
      <c r="C13" s="89"/>
      <c r="D13" s="89"/>
      <c r="E13" s="89"/>
      <c r="F13" s="89"/>
      <c r="G13" s="89"/>
      <c r="H13" s="42"/>
    </row>
    <row r="14" spans="1:8" x14ac:dyDescent="0.25">
      <c r="A14" s="42"/>
      <c r="B14" s="42"/>
      <c r="C14" s="89"/>
      <c r="D14" s="89"/>
      <c r="E14" s="89"/>
      <c r="F14" s="89"/>
      <c r="G14" s="89"/>
      <c r="H14" s="42"/>
    </row>
    <row r="15" spans="1:8" x14ac:dyDescent="0.25">
      <c r="A15" s="42"/>
      <c r="B15" s="42"/>
      <c r="C15" s="89"/>
      <c r="D15" s="89"/>
      <c r="E15" s="89"/>
      <c r="F15" s="89"/>
      <c r="G15" s="89"/>
      <c r="H15" s="42"/>
    </row>
    <row r="16" spans="1:8" x14ac:dyDescent="0.25">
      <c r="A16" s="42"/>
      <c r="B16" s="42"/>
      <c r="C16" s="89"/>
      <c r="D16" s="89"/>
      <c r="E16" s="89"/>
      <c r="F16" s="89"/>
      <c r="G16" s="89"/>
      <c r="H16" s="42"/>
    </row>
    <row r="17" spans="1:8" ht="30" customHeight="1" x14ac:dyDescent="0.25">
      <c r="A17" s="146" t="s">
        <v>6303</v>
      </c>
      <c r="B17" s="146"/>
      <c r="C17" s="146"/>
      <c r="D17" s="146"/>
      <c r="E17" s="146"/>
      <c r="F17" s="146"/>
      <c r="G17" s="146"/>
      <c r="H17" s="146"/>
    </row>
    <row r="18" spans="1:8" ht="14.45" customHeight="1" x14ac:dyDescent="0.25">
      <c r="A18" s="153" t="s">
        <v>7164</v>
      </c>
      <c r="B18" s="153"/>
      <c r="C18" s="2"/>
      <c r="D18" s="9"/>
      <c r="E18" s="9"/>
      <c r="F18" s="9"/>
      <c r="G18" s="9"/>
      <c r="H18" s="9"/>
    </row>
  </sheetData>
  <mergeCells count="5">
    <mergeCell ref="A3:H3"/>
    <mergeCell ref="A17:H17"/>
    <mergeCell ref="A5:H5"/>
    <mergeCell ref="A18:B18"/>
    <mergeCell ref="A6:B6"/>
  </mergeCells>
  <hyperlinks>
    <hyperlink ref="A18:B18" r:id="rId1" display="Click here to go to IRS Form 712 online." xr:uid="{00000000-0004-0000-0300-000000000000}"/>
  </hyperlinks>
  <pageMargins left="0.7" right="0.7" top="0.75" bottom="0.75" header="0.3" footer="0.3"/>
  <pageSetup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dimension ref="A3:K20"/>
  <sheetViews>
    <sheetView workbookViewId="0">
      <pane ySplit="3" topLeftCell="A4" activePane="bottomLeft" state="frozen"/>
      <selection pane="bottomLeft" activeCell="A4" sqref="A4"/>
    </sheetView>
  </sheetViews>
  <sheetFormatPr defaultRowHeight="15" x14ac:dyDescent="0.25"/>
  <cols>
    <col min="1" max="2" width="20.7109375" customWidth="1"/>
    <col min="3" max="7" width="6.7109375" customWidth="1"/>
    <col min="8" max="8" width="10.7109375" customWidth="1"/>
    <col min="9" max="9" width="5.7109375" customWidth="1"/>
    <col min="10" max="10" width="7.7109375" customWidth="1"/>
    <col min="11" max="11" width="18.7109375" customWidth="1"/>
  </cols>
  <sheetData>
    <row r="3" spans="1:11" ht="32.1" customHeight="1" thickBot="1" x14ac:dyDescent="0.3">
      <c r="A3" s="147" t="s">
        <v>6322</v>
      </c>
      <c r="B3" s="147"/>
      <c r="C3" s="147"/>
      <c r="D3" s="147"/>
      <c r="E3" s="147"/>
      <c r="F3" s="147"/>
      <c r="G3" s="147"/>
      <c r="H3" s="147"/>
      <c r="I3" s="147"/>
      <c r="J3" s="147"/>
      <c r="K3" s="147"/>
    </row>
    <row r="4" spans="1:11" x14ac:dyDescent="0.25">
      <c r="A4" s="3"/>
      <c r="B4" s="3"/>
      <c r="C4" s="3"/>
      <c r="D4" s="3"/>
      <c r="E4" s="3"/>
      <c r="F4" s="3"/>
      <c r="G4" s="3"/>
      <c r="H4" s="3"/>
      <c r="I4" s="3"/>
      <c r="J4" s="3"/>
      <c r="K4" s="3"/>
    </row>
    <row r="5" spans="1:11" x14ac:dyDescent="0.25">
      <c r="A5" s="149" t="str">
        <f>IF(mil06.02="","Estate of ",CONCATENATE("Estate of ",mil06.02))</f>
        <v xml:space="preserve">Estate of </v>
      </c>
      <c r="B5" s="150"/>
      <c r="C5" s="150"/>
      <c r="D5" s="150"/>
      <c r="E5" s="150"/>
      <c r="F5" s="150"/>
      <c r="G5" s="150"/>
      <c r="H5" s="150"/>
      <c r="I5" s="150"/>
      <c r="J5" s="150"/>
      <c r="K5" s="151"/>
    </row>
    <row r="6" spans="1:11" ht="15" customHeight="1" x14ac:dyDescent="0.25">
      <c r="A6" s="152" t="s">
        <v>6934</v>
      </c>
      <c r="B6" s="152"/>
      <c r="C6" s="100"/>
      <c r="D6" s="100"/>
      <c r="E6" s="100"/>
      <c r="F6" s="100"/>
      <c r="G6" s="100"/>
      <c r="H6" s="100"/>
      <c r="I6" s="100"/>
      <c r="J6" s="100"/>
      <c r="K6" s="100"/>
    </row>
    <row r="7" spans="1:11" x14ac:dyDescent="0.25">
      <c r="A7" s="3"/>
      <c r="B7" s="3"/>
      <c r="C7" s="3"/>
      <c r="D7" s="3"/>
      <c r="E7" s="3"/>
      <c r="F7" s="3"/>
      <c r="G7" s="3"/>
      <c r="H7" s="3"/>
      <c r="I7" s="3"/>
      <c r="J7" s="3"/>
      <c r="K7" s="3"/>
    </row>
    <row r="8" spans="1:11" ht="30" customHeight="1" x14ac:dyDescent="0.25">
      <c r="A8" s="154" t="s">
        <v>6321</v>
      </c>
      <c r="B8" s="154" t="s">
        <v>6320</v>
      </c>
      <c r="C8" s="154" t="s">
        <v>6319</v>
      </c>
      <c r="D8" s="154" t="s">
        <v>6318</v>
      </c>
      <c r="E8" s="154" t="s">
        <v>6317</v>
      </c>
      <c r="F8" s="154" t="s">
        <v>6316</v>
      </c>
      <c r="G8" s="156" t="s">
        <v>6315</v>
      </c>
      <c r="H8" s="156" t="s">
        <v>7207</v>
      </c>
      <c r="I8" s="158"/>
      <c r="J8" s="158" t="s">
        <v>6314</v>
      </c>
      <c r="K8" s="154" t="s">
        <v>6304</v>
      </c>
    </row>
    <row r="9" spans="1:11" ht="15" customHeight="1" x14ac:dyDescent="0.25">
      <c r="A9" s="155"/>
      <c r="B9" s="155"/>
      <c r="C9" s="155"/>
      <c r="D9" s="155"/>
      <c r="E9" s="155"/>
      <c r="F9" s="155"/>
      <c r="G9" s="157"/>
      <c r="H9" s="94" t="s">
        <v>7208</v>
      </c>
      <c r="I9" s="95" t="s">
        <v>7209</v>
      </c>
      <c r="J9" s="159"/>
      <c r="K9" s="155"/>
    </row>
    <row r="10" spans="1:11" x14ac:dyDescent="0.25">
      <c r="A10" s="42"/>
      <c r="B10" s="42"/>
      <c r="C10" s="89"/>
      <c r="D10" s="89"/>
      <c r="E10" s="89"/>
      <c r="F10" s="89"/>
      <c r="G10" s="89"/>
      <c r="H10" s="14"/>
      <c r="I10" s="91"/>
      <c r="J10" s="89"/>
      <c r="K10" s="42"/>
    </row>
    <row r="11" spans="1:11" x14ac:dyDescent="0.25">
      <c r="A11" s="42"/>
      <c r="B11" s="42"/>
      <c r="C11" s="89"/>
      <c r="D11" s="89"/>
      <c r="E11" s="89"/>
      <c r="F11" s="89"/>
      <c r="G11" s="89"/>
      <c r="H11" s="11"/>
      <c r="I11" s="89"/>
      <c r="J11" s="89"/>
      <c r="K11" s="42"/>
    </row>
    <row r="12" spans="1:11" x14ac:dyDescent="0.25">
      <c r="A12" s="42"/>
      <c r="B12" s="42"/>
      <c r="C12" s="89"/>
      <c r="D12" s="89"/>
      <c r="E12" s="89"/>
      <c r="F12" s="89"/>
      <c r="G12" s="89"/>
      <c r="H12" s="11"/>
      <c r="I12" s="89"/>
      <c r="J12" s="89"/>
      <c r="K12" s="42"/>
    </row>
    <row r="13" spans="1:11" x14ac:dyDescent="0.25">
      <c r="A13" s="42"/>
      <c r="B13" s="42"/>
      <c r="C13" s="89"/>
      <c r="D13" s="89"/>
      <c r="E13" s="89"/>
      <c r="F13" s="89"/>
      <c r="G13" s="89"/>
      <c r="H13" s="11"/>
      <c r="I13" s="89"/>
      <c r="J13" s="89"/>
      <c r="K13" s="42"/>
    </row>
    <row r="14" spans="1:11" x14ac:dyDescent="0.25">
      <c r="A14" s="42"/>
      <c r="B14" s="42"/>
      <c r="C14" s="89"/>
      <c r="D14" s="89"/>
      <c r="E14" s="89"/>
      <c r="F14" s="89"/>
      <c r="G14" s="89"/>
      <c r="H14" s="11"/>
      <c r="I14" s="89"/>
      <c r="J14" s="89"/>
      <c r="K14" s="42"/>
    </row>
    <row r="15" spans="1:11" x14ac:dyDescent="0.25">
      <c r="A15" s="42"/>
      <c r="B15" s="42"/>
      <c r="C15" s="89"/>
      <c r="D15" s="89"/>
      <c r="E15" s="89"/>
      <c r="F15" s="89"/>
      <c r="G15" s="89"/>
      <c r="H15" s="11"/>
      <c r="I15" s="89"/>
      <c r="J15" s="89"/>
      <c r="K15" s="42"/>
    </row>
    <row r="16" spans="1:11" x14ac:dyDescent="0.25">
      <c r="A16" s="42"/>
      <c r="B16" s="42"/>
      <c r="C16" s="89"/>
      <c r="D16" s="89"/>
      <c r="E16" s="89"/>
      <c r="F16" s="89"/>
      <c r="G16" s="89"/>
      <c r="H16" s="11"/>
      <c r="I16" s="89"/>
      <c r="J16" s="89"/>
      <c r="K16" s="42"/>
    </row>
    <row r="17" spans="1:11" x14ac:dyDescent="0.25">
      <c r="A17" s="42"/>
      <c r="B17" s="42"/>
      <c r="C17" s="89"/>
      <c r="D17" s="89"/>
      <c r="E17" s="89"/>
      <c r="F17" s="89"/>
      <c r="G17" s="89"/>
      <c r="H17" s="11"/>
      <c r="I17" s="89"/>
      <c r="J17" s="89"/>
      <c r="K17" s="42"/>
    </row>
    <row r="18" spans="1:11" x14ac:dyDescent="0.25">
      <c r="A18" s="3"/>
      <c r="B18" s="3"/>
      <c r="C18" s="3"/>
      <c r="D18" s="3"/>
      <c r="E18" s="3"/>
      <c r="F18" s="3"/>
      <c r="G18" s="3"/>
      <c r="H18" s="3"/>
      <c r="I18" s="3"/>
      <c r="J18" s="3"/>
      <c r="K18" s="3"/>
    </row>
    <row r="19" spans="1:11" ht="45" customHeight="1" x14ac:dyDescent="0.25">
      <c r="A19" s="146" t="s">
        <v>6313</v>
      </c>
      <c r="B19" s="146"/>
      <c r="C19" s="146"/>
      <c r="D19" s="146"/>
      <c r="E19" s="146"/>
      <c r="F19" s="146"/>
      <c r="G19" s="146"/>
      <c r="H19" s="146"/>
      <c r="I19" s="146"/>
      <c r="J19" s="146"/>
      <c r="K19" s="146"/>
    </row>
    <row r="20" spans="1:11" ht="15" customHeight="1" x14ac:dyDescent="0.25">
      <c r="A20" s="153" t="s">
        <v>7044</v>
      </c>
      <c r="B20" s="153"/>
      <c r="C20" s="101"/>
      <c r="D20" s="101"/>
      <c r="E20" s="101"/>
      <c r="F20" s="101"/>
      <c r="G20" s="101"/>
      <c r="H20" s="101"/>
      <c r="I20" s="101"/>
      <c r="J20" s="101"/>
      <c r="K20" s="101"/>
    </row>
  </sheetData>
  <mergeCells count="15">
    <mergeCell ref="A20:B20"/>
    <mergeCell ref="A3:K3"/>
    <mergeCell ref="A19:K19"/>
    <mergeCell ref="A5:K5"/>
    <mergeCell ref="A8:A9"/>
    <mergeCell ref="G8:G9"/>
    <mergeCell ref="H8:I8"/>
    <mergeCell ref="J8:J9"/>
    <mergeCell ref="K8:K9"/>
    <mergeCell ref="B8:B9"/>
    <mergeCell ref="C8:C9"/>
    <mergeCell ref="D8:D9"/>
    <mergeCell ref="E8:E9"/>
    <mergeCell ref="F8:F9"/>
    <mergeCell ref="A6:B6"/>
  </mergeCells>
  <pageMargins left="0.7" right="0.7" top="0.75" bottom="0.7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3:D52"/>
  <sheetViews>
    <sheetView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35.7109375" customWidth="1"/>
    <col min="3" max="4" width="20.7109375" customWidth="1"/>
  </cols>
  <sheetData>
    <row r="3" spans="1:4" ht="32.1" customHeight="1" thickBot="1" x14ac:dyDescent="0.3">
      <c r="A3" s="147" t="s">
        <v>6336</v>
      </c>
      <c r="B3" s="147"/>
      <c r="C3" s="147"/>
      <c r="D3" s="147"/>
    </row>
    <row r="4" spans="1:4" ht="15" customHeight="1" x14ac:dyDescent="0.25">
      <c r="A4" s="3"/>
      <c r="B4" s="3"/>
      <c r="C4" s="3"/>
      <c r="D4" s="3"/>
    </row>
    <row r="5" spans="1:4" x14ac:dyDescent="0.25">
      <c r="A5" s="146" t="s">
        <v>6335</v>
      </c>
      <c r="B5" s="146"/>
      <c r="C5" s="149" t="str">
        <f>IF(mil06.02="","",mil06.02)</f>
        <v/>
      </c>
      <c r="D5" s="151"/>
    </row>
    <row r="6" spans="1:4" x14ac:dyDescent="0.25">
      <c r="A6" s="153" t="s">
        <v>6934</v>
      </c>
      <c r="B6" s="153"/>
      <c r="C6" s="3"/>
      <c r="D6" s="3"/>
    </row>
    <row r="7" spans="1:4" ht="5.0999999999999996" customHeight="1" x14ac:dyDescent="0.25">
      <c r="A7" s="3"/>
      <c r="B7" s="3"/>
      <c r="C7" s="3"/>
      <c r="D7" s="3"/>
    </row>
    <row r="8" spans="1:4" x14ac:dyDescent="0.25">
      <c r="A8" s="146" t="s">
        <v>6334</v>
      </c>
      <c r="B8" s="146"/>
      <c r="C8" s="160" t="str">
        <f>IF(mil01.07="", "",mil01.07)</f>
        <v/>
      </c>
      <c r="D8" s="161"/>
    </row>
    <row r="9" spans="1:4" x14ac:dyDescent="0.25">
      <c r="A9" s="153" t="s">
        <v>6958</v>
      </c>
      <c r="B9" s="153"/>
      <c r="C9" s="3"/>
      <c r="D9" s="3"/>
    </row>
    <row r="10" spans="1:4" ht="5.0999999999999996" customHeight="1" x14ac:dyDescent="0.25">
      <c r="A10" s="3"/>
      <c r="B10" s="3"/>
      <c r="C10" s="3"/>
      <c r="D10" s="3"/>
    </row>
    <row r="11" spans="1:4" x14ac:dyDescent="0.25">
      <c r="A11" s="146" t="s">
        <v>6333</v>
      </c>
      <c r="B11" s="146"/>
      <c r="C11" s="162"/>
      <c r="D11" s="163"/>
    </row>
    <row r="12" spans="1:4" x14ac:dyDescent="0.25">
      <c r="A12" s="153" t="s">
        <v>7063</v>
      </c>
      <c r="B12" s="153"/>
      <c r="C12" s="3"/>
      <c r="D12" s="3"/>
    </row>
    <row r="13" spans="1:4" ht="5.0999999999999996" customHeight="1" x14ac:dyDescent="0.25">
      <c r="A13" s="3"/>
      <c r="B13" s="3"/>
      <c r="C13" s="3"/>
      <c r="D13" s="3"/>
    </row>
    <row r="14" spans="1:4" x14ac:dyDescent="0.25">
      <c r="A14" s="146" t="s">
        <v>6332</v>
      </c>
      <c r="B14" s="146"/>
      <c r="C14" s="162"/>
      <c r="D14" s="163"/>
    </row>
    <row r="15" spans="1:4" x14ac:dyDescent="0.25">
      <c r="A15" s="153" t="s">
        <v>7064</v>
      </c>
      <c r="B15" s="153"/>
      <c r="C15" s="3"/>
      <c r="D15" s="3"/>
    </row>
    <row r="16" spans="1:4" ht="5.0999999999999996" customHeight="1" x14ac:dyDescent="0.25">
      <c r="A16" s="3"/>
      <c r="B16" s="3"/>
      <c r="C16" s="3"/>
      <c r="D16" s="3"/>
    </row>
    <row r="17" spans="1:4" x14ac:dyDescent="0.25">
      <c r="A17" s="146" t="s">
        <v>7068</v>
      </c>
      <c r="B17" s="146"/>
      <c r="C17" s="162"/>
      <c r="D17" s="163"/>
    </row>
    <row r="18" spans="1:4" x14ac:dyDescent="0.25">
      <c r="A18" s="153" t="s">
        <v>7069</v>
      </c>
      <c r="B18" s="153"/>
      <c r="C18" s="3"/>
      <c r="D18" s="3"/>
    </row>
    <row r="19" spans="1:4" x14ac:dyDescent="0.25">
      <c r="A19" s="3"/>
      <c r="B19" s="3"/>
      <c r="C19" s="3"/>
      <c r="D19" s="3"/>
    </row>
    <row r="20" spans="1:4" ht="15" customHeight="1" x14ac:dyDescent="0.25">
      <c r="A20" s="128" t="s">
        <v>6331</v>
      </c>
      <c r="B20" s="128"/>
      <c r="C20" s="128"/>
      <c r="D20" s="128"/>
    </row>
    <row r="21" spans="1:4" ht="5.0999999999999996" customHeight="1" x14ac:dyDescent="0.25">
      <c r="A21" s="3"/>
      <c r="B21" s="3"/>
      <c r="C21" s="3"/>
      <c r="D21" s="3"/>
    </row>
    <row r="22" spans="1:4" ht="30" customHeight="1" x14ac:dyDescent="0.25">
      <c r="A22" s="148" t="s">
        <v>218</v>
      </c>
      <c r="B22" s="146" t="s">
        <v>6330</v>
      </c>
      <c r="C22" s="146"/>
      <c r="D22" s="105"/>
    </row>
    <row r="23" spans="1:4" x14ac:dyDescent="0.25">
      <c r="A23" s="148"/>
      <c r="B23" s="153" t="s">
        <v>7065</v>
      </c>
      <c r="C23" s="153"/>
      <c r="D23" s="52"/>
    </row>
    <row r="24" spans="1:4" ht="5.0999999999999996" customHeight="1" x14ac:dyDescent="0.25">
      <c r="A24" s="12"/>
      <c r="B24" s="3"/>
      <c r="C24" s="3"/>
      <c r="D24" s="3"/>
    </row>
    <row r="25" spans="1:4" ht="30" customHeight="1" x14ac:dyDescent="0.25">
      <c r="A25" s="148" t="s">
        <v>406</v>
      </c>
      <c r="B25" s="146" t="s">
        <v>6329</v>
      </c>
      <c r="C25" s="146"/>
      <c r="D25" s="52"/>
    </row>
    <row r="26" spans="1:4" ht="5.0999999999999996" customHeight="1" x14ac:dyDescent="0.25">
      <c r="A26" s="148"/>
      <c r="B26" s="3"/>
      <c r="C26" s="3"/>
      <c r="D26" s="3"/>
    </row>
    <row r="27" spans="1:4" x14ac:dyDescent="0.25">
      <c r="A27" s="148"/>
      <c r="B27" s="43" t="s">
        <v>6328</v>
      </c>
      <c r="C27" s="43" t="s">
        <v>5833</v>
      </c>
      <c r="D27" s="3"/>
    </row>
    <row r="28" spans="1:4" x14ac:dyDescent="0.25">
      <c r="A28" s="148"/>
      <c r="B28" s="42"/>
      <c r="C28" s="105"/>
      <c r="D28" s="3"/>
    </row>
    <row r="29" spans="1:4" x14ac:dyDescent="0.25">
      <c r="A29" s="148"/>
      <c r="B29" s="42"/>
      <c r="C29" s="105"/>
      <c r="D29" s="3"/>
    </row>
    <row r="30" spans="1:4" x14ac:dyDescent="0.25">
      <c r="A30" s="148"/>
      <c r="B30" s="42"/>
      <c r="C30" s="105"/>
      <c r="D30" s="3"/>
    </row>
    <row r="31" spans="1:4" x14ac:dyDescent="0.25">
      <c r="A31" s="148"/>
      <c r="B31" s="42"/>
      <c r="C31" s="105"/>
      <c r="D31" s="3"/>
    </row>
    <row r="32" spans="1:4" x14ac:dyDescent="0.25">
      <c r="A32" s="148"/>
      <c r="B32" s="42"/>
      <c r="C32" s="105"/>
      <c r="D32" s="3"/>
    </row>
    <row r="33" spans="1:4" x14ac:dyDescent="0.25">
      <c r="A33" s="148"/>
      <c r="B33" s="42"/>
      <c r="C33" s="105"/>
      <c r="D33" s="3"/>
    </row>
    <row r="34" spans="1:4" x14ac:dyDescent="0.25">
      <c r="A34" s="148"/>
      <c r="B34" s="42"/>
      <c r="C34" s="105"/>
      <c r="D34" s="3"/>
    </row>
    <row r="35" spans="1:4" x14ac:dyDescent="0.25">
      <c r="A35" s="148"/>
      <c r="B35" s="42"/>
      <c r="C35" s="105"/>
      <c r="D35" s="3"/>
    </row>
    <row r="36" spans="1:4" ht="5.0999999999999996" customHeight="1" x14ac:dyDescent="0.25">
      <c r="A36" s="12"/>
      <c r="B36" s="3"/>
      <c r="C36" s="3"/>
      <c r="D36" s="3"/>
    </row>
    <row r="37" spans="1:4" x14ac:dyDescent="0.25">
      <c r="A37" s="148" t="s">
        <v>400</v>
      </c>
      <c r="B37" s="146" t="s">
        <v>6327</v>
      </c>
      <c r="C37" s="146"/>
      <c r="D37" s="106" t="str">
        <f>IF(SUMPRODUCT(--ISNUMBER(C28:C35))&gt;0,SUM(C28:C35),"")</f>
        <v/>
      </c>
    </row>
    <row r="38" spans="1:4" x14ac:dyDescent="0.25">
      <c r="A38" s="148"/>
      <c r="B38" s="153" t="s">
        <v>7066</v>
      </c>
      <c r="C38" s="153"/>
      <c r="D38" s="52"/>
    </row>
    <row r="39" spans="1:4" ht="5.0999999999999996" customHeight="1" x14ac:dyDescent="0.25">
      <c r="A39" s="12"/>
      <c r="B39" s="3"/>
      <c r="C39" s="3"/>
      <c r="D39" s="3"/>
    </row>
    <row r="40" spans="1:4" ht="15" customHeight="1" x14ac:dyDescent="0.25">
      <c r="A40" s="148" t="s">
        <v>422</v>
      </c>
      <c r="B40" s="146" t="s">
        <v>6326</v>
      </c>
      <c r="C40" s="146"/>
      <c r="D40" s="106" t="str">
        <f>IF(OR(worksheet04line01="",worksheet04line03=""),"",worksheet04line01-worksheet04line03)</f>
        <v/>
      </c>
    </row>
    <row r="41" spans="1:4" ht="15" customHeight="1" x14ac:dyDescent="0.25">
      <c r="A41" s="148"/>
      <c r="B41" s="153" t="s">
        <v>7067</v>
      </c>
      <c r="C41" s="153"/>
      <c r="D41" s="52"/>
    </row>
    <row r="42" spans="1:4" ht="5.0999999999999996" customHeight="1" x14ac:dyDescent="0.25">
      <c r="A42" s="12"/>
      <c r="B42" s="3"/>
      <c r="C42" s="3"/>
      <c r="D42" s="3"/>
    </row>
    <row r="43" spans="1:4" ht="30" customHeight="1" x14ac:dyDescent="0.25">
      <c r="A43" s="148" t="s">
        <v>497</v>
      </c>
      <c r="B43" s="146" t="s">
        <v>6325</v>
      </c>
      <c r="C43" s="146"/>
      <c r="D43" s="9"/>
    </row>
    <row r="44" spans="1:4" ht="5.0999999999999996" customHeight="1" x14ac:dyDescent="0.25">
      <c r="A44" s="148"/>
      <c r="B44" s="3"/>
      <c r="C44" s="3"/>
      <c r="D44" s="3"/>
    </row>
    <row r="45" spans="1:4" x14ac:dyDescent="0.25">
      <c r="A45" s="148"/>
      <c r="B45" s="12"/>
      <c r="C45" s="43" t="s">
        <v>5833</v>
      </c>
      <c r="D45" s="3"/>
    </row>
    <row r="46" spans="1:4" x14ac:dyDescent="0.25">
      <c r="A46" s="148"/>
      <c r="B46" s="12"/>
      <c r="C46" s="105"/>
      <c r="D46" s="3"/>
    </row>
    <row r="47" spans="1:4" x14ac:dyDescent="0.25">
      <c r="A47" s="148"/>
      <c r="B47" s="12"/>
      <c r="C47" s="105"/>
      <c r="D47" s="3"/>
    </row>
    <row r="48" spans="1:4" x14ac:dyDescent="0.25">
      <c r="A48" s="148"/>
      <c r="B48" s="12"/>
      <c r="C48" s="105"/>
      <c r="D48" s="3"/>
    </row>
    <row r="49" spans="1:4" ht="5.0999999999999996" customHeight="1" x14ac:dyDescent="0.25">
      <c r="A49" s="12"/>
      <c r="B49" s="3"/>
      <c r="C49" s="3"/>
      <c r="D49" s="3"/>
    </row>
    <row r="50" spans="1:4" x14ac:dyDescent="0.25">
      <c r="A50" s="12" t="s">
        <v>529</v>
      </c>
      <c r="B50" s="146" t="s">
        <v>6324</v>
      </c>
      <c r="C50" s="146"/>
      <c r="D50" s="106" t="str">
        <f>IF(SUMPRODUCT(--ISNUMBER(C46:C48))&gt;0,SUM(C46:C48),"")</f>
        <v/>
      </c>
    </row>
    <row r="51" spans="1:4" ht="5.0999999999999996" customHeight="1" x14ac:dyDescent="0.25">
      <c r="A51" s="12"/>
      <c r="B51" s="3"/>
      <c r="C51" s="3"/>
      <c r="D51" s="3"/>
    </row>
    <row r="52" spans="1:4" ht="15" customHeight="1" x14ac:dyDescent="0.25">
      <c r="A52" s="12" t="s">
        <v>566</v>
      </c>
      <c r="B52" s="146" t="s">
        <v>6323</v>
      </c>
      <c r="C52" s="146"/>
      <c r="D52" s="106" t="str">
        <f>IF(OR(worksheet04line04="",worksheet04line06=""),"",SUM(worksheet04line04,worksheet04line06))</f>
        <v/>
      </c>
    </row>
  </sheetData>
  <mergeCells count="32">
    <mergeCell ref="B52:C52"/>
    <mergeCell ref="C11:D11"/>
    <mergeCell ref="A11:B11"/>
    <mergeCell ref="A43:A48"/>
    <mergeCell ref="A14:B14"/>
    <mergeCell ref="A25:A35"/>
    <mergeCell ref="B40:C40"/>
    <mergeCell ref="A20:D20"/>
    <mergeCell ref="B43:C43"/>
    <mergeCell ref="C14:D14"/>
    <mergeCell ref="B50:C50"/>
    <mergeCell ref="A17:B17"/>
    <mergeCell ref="C17:D17"/>
    <mergeCell ref="A12:B12"/>
    <mergeCell ref="A37:A38"/>
    <mergeCell ref="A40:A41"/>
    <mergeCell ref="A3:D3"/>
    <mergeCell ref="B22:C22"/>
    <mergeCell ref="B25:C25"/>
    <mergeCell ref="B38:C38"/>
    <mergeCell ref="B41:C41"/>
    <mergeCell ref="B37:C37"/>
    <mergeCell ref="C8:D8"/>
    <mergeCell ref="C5:D5"/>
    <mergeCell ref="A8:B8"/>
    <mergeCell ref="A5:B5"/>
    <mergeCell ref="A6:B6"/>
    <mergeCell ref="A9:B9"/>
    <mergeCell ref="B23:C23"/>
    <mergeCell ref="A15:B15"/>
    <mergeCell ref="A18:B18"/>
    <mergeCell ref="A22:A23"/>
  </mergeCells>
  <hyperlinks>
    <hyperlink ref="A6:B6" location="mil06.02" display="Click here to go to MIL Item 6.02." xr:uid="{00000000-0004-0000-0500-000000000000}"/>
    <hyperlink ref="A9:B9" location="mil01.07" display="Click here to go to MIL Item 1.07." xr:uid="{00000000-0004-0000-0500-000001000000}"/>
    <hyperlink ref="A12:B12" location="mil11.20" display="Click here to go to MIL Item 11.20." xr:uid="{00000000-0004-0000-0500-000002000000}"/>
    <hyperlink ref="A15:B15" location="mil11.26" display="Click here to go to MIL Item 11.26." xr:uid="{00000000-0004-0000-0500-000003000000}"/>
    <hyperlink ref="A18:B18" location="mil11.25" display="Click here to go to MIL Item 11.25." xr:uid="{00000000-0004-0000-0500-000004000000}"/>
    <hyperlink ref="B23:C23" location="mil11.27" display="Click here to go to MIL Item 11.27." xr:uid="{00000000-0004-0000-0500-000005000000}"/>
    <hyperlink ref="B38:C38" location="mil11.28" display="Click here to go to MIL Item 11.28." xr:uid="{00000000-0004-0000-0500-000006000000}"/>
    <hyperlink ref="B41:C41" location="mil11.29" display="Click here to go to MIL Item 11.29." xr:uid="{00000000-0004-0000-0500-000007000000}"/>
  </hyperlink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6"/>
  <dimension ref="A3:M20"/>
  <sheetViews>
    <sheetView workbookViewId="0">
      <pane ySplit="3" topLeftCell="A4" activePane="bottomLeft" state="frozen"/>
      <selection pane="bottomLeft" activeCell="A4" sqref="A4"/>
    </sheetView>
  </sheetViews>
  <sheetFormatPr defaultRowHeight="15" x14ac:dyDescent="0.25"/>
  <cols>
    <col min="1" max="1" width="28.7109375" customWidth="1"/>
    <col min="2" max="13" width="7.7109375" customWidth="1"/>
  </cols>
  <sheetData>
    <row r="3" spans="1:13" ht="15.95" customHeight="1" thickBot="1" x14ac:dyDescent="0.3">
      <c r="A3" s="147" t="s">
        <v>6352</v>
      </c>
      <c r="B3" s="147"/>
      <c r="C3" s="147"/>
      <c r="D3" s="147"/>
      <c r="E3" s="147"/>
      <c r="F3" s="147"/>
      <c r="G3" s="147"/>
      <c r="H3" s="147"/>
      <c r="I3" s="147"/>
      <c r="J3" s="147"/>
      <c r="K3" s="147"/>
      <c r="L3" s="147"/>
      <c r="M3" s="147"/>
    </row>
    <row r="4" spans="1:13" x14ac:dyDescent="0.25">
      <c r="A4" s="3"/>
      <c r="B4" s="3"/>
      <c r="C4" s="3"/>
      <c r="D4" s="3"/>
      <c r="E4" s="3"/>
      <c r="F4" s="3"/>
      <c r="G4" s="3"/>
      <c r="H4" s="3"/>
      <c r="I4" s="3"/>
      <c r="J4" s="3"/>
      <c r="K4" s="3"/>
      <c r="L4" s="3"/>
      <c r="M4" s="3"/>
    </row>
    <row r="5" spans="1:13" x14ac:dyDescent="0.25">
      <c r="A5" s="149" t="str">
        <f>IF(mil06.02="","Estate of ",CONCATENATE("Estate of ",mil06.02))</f>
        <v xml:space="preserve">Estate of </v>
      </c>
      <c r="B5" s="150"/>
      <c r="C5" s="150"/>
      <c r="D5" s="150"/>
      <c r="E5" s="150"/>
      <c r="F5" s="150"/>
      <c r="G5" s="150"/>
      <c r="H5" s="150"/>
      <c r="I5" s="150"/>
      <c r="J5" s="150"/>
      <c r="K5" s="150"/>
      <c r="L5" s="150"/>
      <c r="M5" s="151"/>
    </row>
    <row r="6" spans="1:13" ht="15" customHeight="1" x14ac:dyDescent="0.25">
      <c r="A6" s="152" t="s">
        <v>6934</v>
      </c>
      <c r="B6" s="152"/>
      <c r="C6" s="100"/>
      <c r="D6" s="100"/>
      <c r="E6" s="100"/>
      <c r="F6" s="100"/>
      <c r="G6" s="100"/>
      <c r="H6" s="100"/>
      <c r="I6" s="100"/>
      <c r="J6" s="100"/>
      <c r="K6" s="100"/>
      <c r="L6" s="100"/>
      <c r="M6" s="100"/>
    </row>
    <row r="7" spans="1:13" x14ac:dyDescent="0.25">
      <c r="A7" s="3"/>
      <c r="B7" s="3"/>
      <c r="C7" s="3"/>
      <c r="D7" s="3"/>
      <c r="E7" s="3"/>
      <c r="F7" s="3"/>
      <c r="G7" s="3"/>
      <c r="H7" s="3"/>
      <c r="I7" s="3"/>
      <c r="J7" s="3"/>
      <c r="K7" s="3"/>
      <c r="L7" s="3"/>
      <c r="M7" s="3"/>
    </row>
    <row r="8" spans="1:13" ht="15" customHeight="1" x14ac:dyDescent="0.25">
      <c r="A8" s="42"/>
      <c r="B8" s="164" t="s">
        <v>6351</v>
      </c>
      <c r="C8" s="164"/>
      <c r="D8" s="164"/>
      <c r="E8" s="164"/>
      <c r="F8" s="164"/>
      <c r="G8" s="164"/>
      <c r="H8" s="164"/>
      <c r="I8" s="164"/>
      <c r="J8" s="165"/>
      <c r="K8" s="165"/>
      <c r="L8" s="165"/>
      <c r="M8" s="42"/>
    </row>
    <row r="9" spans="1:13" ht="48" customHeight="1" x14ac:dyDescent="0.25">
      <c r="A9" s="51" t="s">
        <v>6350</v>
      </c>
      <c r="B9" s="51" t="s">
        <v>6349</v>
      </c>
      <c r="C9" s="51" t="s">
        <v>6348</v>
      </c>
      <c r="D9" s="51" t="s">
        <v>6347</v>
      </c>
      <c r="E9" s="51" t="s">
        <v>6346</v>
      </c>
      <c r="F9" s="51" t="s">
        <v>6345</v>
      </c>
      <c r="G9" s="51" t="s">
        <v>6344</v>
      </c>
      <c r="H9" s="51" t="s">
        <v>6343</v>
      </c>
      <c r="I9" s="51" t="s">
        <v>6342</v>
      </c>
      <c r="J9" s="51" t="s">
        <v>6341</v>
      </c>
      <c r="K9" s="51" t="s">
        <v>6340</v>
      </c>
      <c r="L9" s="51" t="s">
        <v>6339</v>
      </c>
      <c r="M9" s="51" t="s">
        <v>6338</v>
      </c>
    </row>
    <row r="10" spans="1:13" x14ac:dyDescent="0.25">
      <c r="A10" s="42"/>
      <c r="B10" s="89"/>
      <c r="C10" s="89"/>
      <c r="D10" s="89"/>
      <c r="E10" s="89"/>
      <c r="F10" s="89"/>
      <c r="G10" s="89"/>
      <c r="H10" s="89"/>
      <c r="I10" s="89"/>
      <c r="J10" s="89"/>
      <c r="K10" s="89"/>
      <c r="L10" s="89"/>
      <c r="M10" s="89"/>
    </row>
    <row r="11" spans="1:13" x14ac:dyDescent="0.25">
      <c r="A11" s="42"/>
      <c r="B11" s="89"/>
      <c r="C11" s="89"/>
      <c r="D11" s="89"/>
      <c r="E11" s="89"/>
      <c r="F11" s="89"/>
      <c r="G11" s="89"/>
      <c r="H11" s="89"/>
      <c r="I11" s="89"/>
      <c r="J11" s="89"/>
      <c r="K11" s="89"/>
      <c r="L11" s="89"/>
      <c r="M11" s="89"/>
    </row>
    <row r="12" spans="1:13" x14ac:dyDescent="0.25">
      <c r="A12" s="42"/>
      <c r="B12" s="89"/>
      <c r="C12" s="89"/>
      <c r="D12" s="89"/>
      <c r="E12" s="89"/>
      <c r="F12" s="89"/>
      <c r="G12" s="89"/>
      <c r="H12" s="89"/>
      <c r="I12" s="89"/>
      <c r="J12" s="89"/>
      <c r="K12" s="89"/>
      <c r="L12" s="89"/>
      <c r="M12" s="89"/>
    </row>
    <row r="13" spans="1:13" x14ac:dyDescent="0.25">
      <c r="A13" s="42"/>
      <c r="B13" s="89"/>
      <c r="C13" s="89"/>
      <c r="D13" s="89"/>
      <c r="E13" s="89"/>
      <c r="F13" s="89"/>
      <c r="G13" s="89"/>
      <c r="H13" s="89"/>
      <c r="I13" s="89"/>
      <c r="J13" s="89"/>
      <c r="K13" s="89"/>
      <c r="L13" s="89"/>
      <c r="M13" s="89"/>
    </row>
    <row r="14" spans="1:13" x14ac:dyDescent="0.25">
      <c r="A14" s="42"/>
      <c r="B14" s="89"/>
      <c r="C14" s="89"/>
      <c r="D14" s="89"/>
      <c r="E14" s="89"/>
      <c r="F14" s="89"/>
      <c r="G14" s="89"/>
      <c r="H14" s="89"/>
      <c r="I14" s="89"/>
      <c r="J14" s="89"/>
      <c r="K14" s="89"/>
      <c r="L14" s="89"/>
      <c r="M14" s="89"/>
    </row>
    <row r="15" spans="1:13" x14ac:dyDescent="0.25">
      <c r="A15" s="42"/>
      <c r="B15" s="89"/>
      <c r="C15" s="89"/>
      <c r="D15" s="89"/>
      <c r="E15" s="89"/>
      <c r="F15" s="89"/>
      <c r="G15" s="89"/>
      <c r="H15" s="89"/>
      <c r="I15" s="89"/>
      <c r="J15" s="89"/>
      <c r="K15" s="89"/>
      <c r="L15" s="89"/>
      <c r="M15" s="89"/>
    </row>
    <row r="16" spans="1:13" x14ac:dyDescent="0.25">
      <c r="A16" s="42"/>
      <c r="B16" s="89"/>
      <c r="C16" s="89"/>
      <c r="D16" s="89"/>
      <c r="E16" s="89"/>
      <c r="F16" s="89"/>
      <c r="G16" s="89"/>
      <c r="H16" s="89"/>
      <c r="I16" s="89"/>
      <c r="J16" s="89"/>
      <c r="K16" s="89"/>
      <c r="L16" s="89"/>
      <c r="M16" s="89"/>
    </row>
    <row r="17" spans="1:13" x14ac:dyDescent="0.25">
      <c r="A17" s="42"/>
      <c r="B17" s="89"/>
      <c r="C17" s="89"/>
      <c r="D17" s="89"/>
      <c r="E17" s="89"/>
      <c r="F17" s="89"/>
      <c r="G17" s="89"/>
      <c r="H17" s="89"/>
      <c r="I17" s="89"/>
      <c r="J17" s="89"/>
      <c r="K17" s="89"/>
      <c r="L17" s="89"/>
      <c r="M17" s="89"/>
    </row>
    <row r="18" spans="1:13" x14ac:dyDescent="0.25">
      <c r="A18" s="3"/>
      <c r="B18" s="3"/>
      <c r="C18" s="3"/>
      <c r="D18" s="3"/>
      <c r="E18" s="3"/>
      <c r="F18" s="3"/>
      <c r="G18" s="3"/>
      <c r="H18" s="3"/>
      <c r="I18" s="3"/>
      <c r="J18" s="3"/>
      <c r="K18" s="3"/>
      <c r="L18" s="3"/>
      <c r="M18" s="3"/>
    </row>
    <row r="19" spans="1:13" ht="60" customHeight="1" x14ac:dyDescent="0.25">
      <c r="A19" s="146" t="s">
        <v>6337</v>
      </c>
      <c r="B19" s="146"/>
      <c r="C19" s="146"/>
      <c r="D19" s="146"/>
      <c r="E19" s="146"/>
      <c r="F19" s="146"/>
      <c r="G19" s="146"/>
      <c r="H19" s="146"/>
      <c r="I19" s="146"/>
      <c r="J19" s="146"/>
      <c r="K19" s="146"/>
      <c r="L19" s="146"/>
      <c r="M19" s="146"/>
    </row>
    <row r="20" spans="1:13" x14ac:dyDescent="0.25">
      <c r="A20" s="153" t="s">
        <v>7165</v>
      </c>
      <c r="B20" s="153"/>
      <c r="C20" s="3"/>
      <c r="D20" s="3"/>
      <c r="E20" s="3"/>
      <c r="F20" s="3"/>
      <c r="G20" s="3"/>
      <c r="H20" s="3"/>
      <c r="I20" s="3"/>
      <c r="J20" s="3"/>
      <c r="K20" s="3"/>
      <c r="L20" s="3"/>
      <c r="M20" s="3"/>
    </row>
  </sheetData>
  <mergeCells count="7">
    <mergeCell ref="A20:B20"/>
    <mergeCell ref="A3:M3"/>
    <mergeCell ref="A19:M19"/>
    <mergeCell ref="B8:I8"/>
    <mergeCell ref="J8:L8"/>
    <mergeCell ref="A5:M5"/>
    <mergeCell ref="A6:B6"/>
  </mergeCells>
  <hyperlinks>
    <hyperlink ref="A20:B20" r:id="rId1" display="Click here to go to IRS Form W-9 online." xr:uid="{00000000-0004-0000-0600-000000000000}"/>
  </hyperlinks>
  <pageMargins left="0.7" right="0.7" top="0.75" bottom="0.75" header="0.3" footer="0.3"/>
  <pageSetup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dimension ref="A3:D115"/>
  <sheetViews>
    <sheetView zoomScaleNormal="100" workbookViewId="0">
      <pane ySplit="3" topLeftCell="A4" activePane="bottomLeft" state="frozen"/>
      <selection pane="bottomLeft" activeCell="A4" sqref="A4"/>
    </sheetView>
  </sheetViews>
  <sheetFormatPr defaultRowHeight="15" x14ac:dyDescent="0.25"/>
  <cols>
    <col min="1" max="1" width="5.7109375" customWidth="1"/>
    <col min="2" max="2" width="3.7109375" customWidth="1"/>
    <col min="3" max="3" width="55.7109375" customWidth="1"/>
    <col min="4" max="4" width="20.7109375" customWidth="1"/>
  </cols>
  <sheetData>
    <row r="3" spans="1:4" ht="48" customHeight="1" thickBot="1" x14ac:dyDescent="0.3">
      <c r="A3" s="147" t="s">
        <v>6393</v>
      </c>
      <c r="B3" s="147"/>
      <c r="C3" s="147"/>
      <c r="D3" s="147"/>
    </row>
    <row r="4" spans="1:4" ht="15" customHeight="1" x14ac:dyDescent="0.25">
      <c r="A4" s="3"/>
      <c r="B4" s="3"/>
      <c r="C4" s="3"/>
      <c r="D4" s="3"/>
    </row>
    <row r="5" spans="1:4" ht="15" customHeight="1" x14ac:dyDescent="0.25">
      <c r="A5" s="149" t="str">
        <f>IF(mil06.02="","Estate of ",CONCATENATE("Estate of ",mil06.02))</f>
        <v xml:space="preserve">Estate of </v>
      </c>
      <c r="B5" s="150"/>
      <c r="C5" s="150"/>
      <c r="D5" s="151"/>
    </row>
    <row r="6" spans="1:4" ht="15" customHeight="1" x14ac:dyDescent="0.25">
      <c r="A6" s="152" t="s">
        <v>6934</v>
      </c>
      <c r="B6" s="152"/>
      <c r="C6" s="152"/>
      <c r="D6" s="100"/>
    </row>
    <row r="7" spans="1:4" ht="5.0999999999999996" customHeight="1" x14ac:dyDescent="0.25">
      <c r="A7" s="3"/>
      <c r="B7" s="3"/>
      <c r="C7" s="3"/>
      <c r="D7" s="3"/>
    </row>
    <row r="8" spans="1:4" ht="45" customHeight="1" x14ac:dyDescent="0.25">
      <c r="A8" s="12" t="s">
        <v>218</v>
      </c>
      <c r="B8" s="146" t="s">
        <v>6392</v>
      </c>
      <c r="C8" s="166"/>
      <c r="D8" s="105"/>
    </row>
    <row r="9" spans="1:4" ht="5.0999999999999996" customHeight="1" x14ac:dyDescent="0.25">
      <c r="A9" s="12"/>
      <c r="B9" s="3"/>
      <c r="C9" s="3"/>
      <c r="D9" s="3"/>
    </row>
    <row r="10" spans="1:4" x14ac:dyDescent="0.25">
      <c r="A10" s="148" t="s">
        <v>406</v>
      </c>
      <c r="B10" s="146" t="s">
        <v>6391</v>
      </c>
      <c r="C10" s="166"/>
      <c r="D10" s="106" t="str">
        <f>IF(mil26.21="","",mil26.21)</f>
        <v/>
      </c>
    </row>
    <row r="11" spans="1:4" x14ac:dyDescent="0.25">
      <c r="A11" s="148"/>
      <c r="B11" s="153" t="s">
        <v>6656</v>
      </c>
      <c r="C11" s="153"/>
      <c r="D11" s="52"/>
    </row>
    <row r="12" spans="1:4" ht="5.0999999999999996" customHeight="1" x14ac:dyDescent="0.25">
      <c r="A12" s="148"/>
      <c r="B12" s="3"/>
      <c r="C12" s="3"/>
      <c r="D12" s="52"/>
    </row>
    <row r="13" spans="1:4" ht="30" customHeight="1" x14ac:dyDescent="0.25">
      <c r="A13" s="148"/>
      <c r="B13" s="146" t="s">
        <v>6390</v>
      </c>
      <c r="C13" s="146"/>
      <c r="D13" s="3"/>
    </row>
    <row r="14" spans="1:4" ht="5.0999999999999996" customHeight="1" x14ac:dyDescent="0.25">
      <c r="A14" s="12"/>
      <c r="B14" s="3"/>
      <c r="C14" s="3"/>
      <c r="D14" s="3"/>
    </row>
    <row r="15" spans="1:4" ht="45" customHeight="1" x14ac:dyDescent="0.25">
      <c r="A15" s="12" t="s">
        <v>400</v>
      </c>
      <c r="B15" s="146" t="s">
        <v>6389</v>
      </c>
      <c r="C15" s="146"/>
      <c r="D15" s="3"/>
    </row>
    <row r="16" spans="1:4" ht="5.0999999999999996" customHeight="1" x14ac:dyDescent="0.25">
      <c r="A16" s="12"/>
      <c r="B16" s="3"/>
      <c r="C16" s="3"/>
      <c r="D16" s="3"/>
    </row>
    <row r="17" spans="1:4" x14ac:dyDescent="0.25">
      <c r="A17" s="148" t="s">
        <v>422</v>
      </c>
      <c r="B17" s="146" t="s">
        <v>6388</v>
      </c>
      <c r="C17" s="166"/>
      <c r="D17" s="106" t="str">
        <f>IF(mil26.21="","",mil26.21)</f>
        <v/>
      </c>
    </row>
    <row r="18" spans="1:4" x14ac:dyDescent="0.25">
      <c r="A18" s="148"/>
      <c r="B18" s="153" t="s">
        <v>6656</v>
      </c>
      <c r="C18" s="153"/>
      <c r="D18" s="52"/>
    </row>
    <row r="19" spans="1:4" ht="5.0999999999999996" customHeight="1" x14ac:dyDescent="0.25">
      <c r="A19" s="12"/>
      <c r="B19" s="3"/>
      <c r="C19" s="3"/>
      <c r="D19" s="3"/>
    </row>
    <row r="20" spans="1:4" ht="30" customHeight="1" x14ac:dyDescent="0.25">
      <c r="A20" s="148" t="s">
        <v>497</v>
      </c>
      <c r="B20" s="146" t="s">
        <v>6387</v>
      </c>
      <c r="C20" s="166"/>
      <c r="D20" s="106" t="str">
        <f>IF(mil20.04="","",mil20.04)</f>
        <v/>
      </c>
    </row>
    <row r="21" spans="1:4" x14ac:dyDescent="0.25">
      <c r="A21" s="148"/>
      <c r="B21" s="153" t="s">
        <v>6659</v>
      </c>
      <c r="C21" s="153"/>
      <c r="D21" s="52"/>
    </row>
    <row r="22" spans="1:4" ht="5.0999999999999996" customHeight="1" x14ac:dyDescent="0.25">
      <c r="A22" s="12"/>
      <c r="B22" s="3"/>
      <c r="C22" s="3"/>
      <c r="D22" s="3"/>
    </row>
    <row r="23" spans="1:4" ht="60" customHeight="1" x14ac:dyDescent="0.25">
      <c r="A23" s="148" t="s">
        <v>529</v>
      </c>
      <c r="B23" s="146" t="s">
        <v>6386</v>
      </c>
      <c r="C23" s="166"/>
      <c r="D23" s="106" t="str">
        <f>IF(mil20.06="","",mil20.06)</f>
        <v/>
      </c>
    </row>
    <row r="24" spans="1:4" x14ac:dyDescent="0.25">
      <c r="A24" s="148"/>
      <c r="B24" s="153" t="s">
        <v>6660</v>
      </c>
      <c r="C24" s="153"/>
      <c r="D24" s="52"/>
    </row>
    <row r="25" spans="1:4" ht="5.0999999999999996" customHeight="1" x14ac:dyDescent="0.25">
      <c r="A25" s="12"/>
      <c r="B25" s="3"/>
      <c r="C25" s="3"/>
      <c r="D25" s="3"/>
    </row>
    <row r="26" spans="1:4" ht="45" customHeight="1" x14ac:dyDescent="0.25">
      <c r="A26" s="148" t="s">
        <v>566</v>
      </c>
      <c r="B26" s="146" t="s">
        <v>6385</v>
      </c>
      <c r="C26" s="166"/>
      <c r="D26" s="106" t="str">
        <f>mil20.08total</f>
        <v/>
      </c>
    </row>
    <row r="27" spans="1:4" x14ac:dyDescent="0.25">
      <c r="A27" s="148"/>
      <c r="B27" s="153" t="s">
        <v>6661</v>
      </c>
      <c r="C27" s="153"/>
      <c r="D27" s="52"/>
    </row>
    <row r="28" spans="1:4" ht="5.0999999999999996" customHeight="1" x14ac:dyDescent="0.25">
      <c r="A28" s="12"/>
      <c r="B28" s="3"/>
      <c r="C28" s="3"/>
      <c r="D28" s="3"/>
    </row>
    <row r="29" spans="1:4" ht="45" customHeight="1" x14ac:dyDescent="0.25">
      <c r="A29" s="148" t="s">
        <v>607</v>
      </c>
      <c r="B29" s="146" t="s">
        <v>6384</v>
      </c>
      <c r="C29" s="166"/>
      <c r="D29" s="106" t="str">
        <f>IF(mil13.24=0,"",mil13.24)</f>
        <v/>
      </c>
    </row>
    <row r="30" spans="1:4" x14ac:dyDescent="0.25">
      <c r="A30" s="148"/>
      <c r="B30" s="153" t="s">
        <v>6662</v>
      </c>
      <c r="C30" s="153"/>
      <c r="D30" s="52"/>
    </row>
    <row r="31" spans="1:4" ht="5.0999999999999996" customHeight="1" x14ac:dyDescent="0.25">
      <c r="A31" s="12"/>
      <c r="B31" s="3"/>
      <c r="C31" s="3"/>
      <c r="D31" s="3"/>
    </row>
    <row r="32" spans="1:4" x14ac:dyDescent="0.25">
      <c r="A32" s="12" t="s">
        <v>602</v>
      </c>
      <c r="B32" s="146" t="s">
        <v>6383</v>
      </c>
      <c r="C32" s="166"/>
      <c r="D32" s="106" t="str">
        <f>IF(OR(worksheet06line05="",worksheet06line06="",worksheet06line07="",worksheet06line08=""),"",SUM(worksheet06line05,worksheet06line06,worksheet06line07,worksheet06line08))</f>
        <v/>
      </c>
    </row>
    <row r="33" spans="1:4" ht="5.0999999999999996" customHeight="1" x14ac:dyDescent="0.25">
      <c r="A33" s="12"/>
      <c r="B33" s="3"/>
      <c r="C33" s="3"/>
      <c r="D33" s="3"/>
    </row>
    <row r="34" spans="1:4" x14ac:dyDescent="0.25">
      <c r="A34" s="12" t="s">
        <v>598</v>
      </c>
      <c r="B34" s="146" t="s">
        <v>6382</v>
      </c>
      <c r="C34" s="166"/>
      <c r="D34" s="106" t="str">
        <f>IF(OR(worksheet06line04="",worksheet06line09=""),"",worksheet06line04-worksheet06line09)</f>
        <v/>
      </c>
    </row>
    <row r="35" spans="1:4" ht="5.0999999999999996" customHeight="1" x14ac:dyDescent="0.25">
      <c r="A35" s="12"/>
      <c r="B35" s="3"/>
      <c r="C35" s="3"/>
      <c r="D35" s="3"/>
    </row>
    <row r="36" spans="1:4" ht="60" customHeight="1" x14ac:dyDescent="0.25">
      <c r="A36" s="12" t="s">
        <v>588</v>
      </c>
      <c r="B36" s="146" t="s">
        <v>6381</v>
      </c>
      <c r="C36" s="166"/>
      <c r="D36" s="106" t="str">
        <f>IF(worksheet06line01="","",worksheet06line01)</f>
        <v/>
      </c>
    </row>
    <row r="37" spans="1:4" ht="5.0999999999999996" customHeight="1" x14ac:dyDescent="0.25">
      <c r="A37" s="12"/>
      <c r="B37" s="3"/>
      <c r="C37" s="3"/>
      <c r="D37" s="3"/>
    </row>
    <row r="38" spans="1:4" ht="30" customHeight="1" x14ac:dyDescent="0.25">
      <c r="A38" s="12" t="s">
        <v>582</v>
      </c>
      <c r="B38" s="146" t="s">
        <v>6380</v>
      </c>
      <c r="C38" s="146"/>
      <c r="D38" s="3"/>
    </row>
    <row r="39" spans="1:4" ht="5.0999999999999996" customHeight="1" x14ac:dyDescent="0.25">
      <c r="A39" s="12"/>
      <c r="B39" s="3"/>
      <c r="C39" s="3"/>
      <c r="D39" s="3"/>
    </row>
    <row r="40" spans="1:4" ht="30" customHeight="1" x14ac:dyDescent="0.25">
      <c r="A40" s="12" t="s">
        <v>574</v>
      </c>
      <c r="B40" s="146" t="s">
        <v>6379</v>
      </c>
      <c r="C40" s="146"/>
      <c r="D40" s="3"/>
    </row>
    <row r="41" spans="1:4" ht="5.0999999999999996" customHeight="1" x14ac:dyDescent="0.25">
      <c r="A41" s="54"/>
      <c r="B41" s="3"/>
      <c r="C41" s="3"/>
      <c r="D41" s="3"/>
    </row>
    <row r="42" spans="1:4" ht="30" customHeight="1" x14ac:dyDescent="0.25">
      <c r="A42" s="148"/>
      <c r="B42" s="146" t="s">
        <v>6378</v>
      </c>
      <c r="C42" s="146"/>
      <c r="D42" s="3"/>
    </row>
    <row r="43" spans="1:4" x14ac:dyDescent="0.25">
      <c r="A43" s="148"/>
      <c r="B43" s="89"/>
      <c r="C43" s="92" t="s">
        <v>2135</v>
      </c>
      <c r="D43" s="3"/>
    </row>
    <row r="44" spans="1:4" x14ac:dyDescent="0.25">
      <c r="A44" s="148"/>
      <c r="B44" s="89"/>
      <c r="C44" s="92" t="s">
        <v>2134</v>
      </c>
      <c r="D44" s="3"/>
    </row>
    <row r="45" spans="1:4" ht="30" customHeight="1" x14ac:dyDescent="0.25">
      <c r="A45" s="148"/>
      <c r="B45" s="146" t="s">
        <v>6377</v>
      </c>
      <c r="C45" s="166"/>
      <c r="D45" s="105"/>
    </row>
    <row r="46" spans="1:4" x14ac:dyDescent="0.25">
      <c r="A46" s="148"/>
      <c r="B46" s="153" t="s">
        <v>6663</v>
      </c>
      <c r="C46" s="153"/>
      <c r="D46" s="52"/>
    </row>
    <row r="47" spans="1:4" ht="5.0999999999999996" customHeight="1" x14ac:dyDescent="0.25">
      <c r="A47" s="54"/>
      <c r="B47" s="53"/>
      <c r="C47" s="53"/>
      <c r="D47" s="3"/>
    </row>
    <row r="48" spans="1:4" ht="30" customHeight="1" x14ac:dyDescent="0.25">
      <c r="A48" s="148"/>
      <c r="B48" s="146" t="s">
        <v>6376</v>
      </c>
      <c r="C48" s="146"/>
      <c r="D48" s="3"/>
    </row>
    <row r="49" spans="1:4" x14ac:dyDescent="0.25">
      <c r="A49" s="148"/>
      <c r="B49" s="89"/>
      <c r="C49" s="92" t="s">
        <v>2135</v>
      </c>
      <c r="D49" s="3"/>
    </row>
    <row r="50" spans="1:4" x14ac:dyDescent="0.25">
      <c r="A50" s="148"/>
      <c r="B50" s="89"/>
      <c r="C50" s="92" t="s">
        <v>2134</v>
      </c>
      <c r="D50" s="3"/>
    </row>
    <row r="51" spans="1:4" ht="30" customHeight="1" x14ac:dyDescent="0.25">
      <c r="A51" s="148"/>
      <c r="B51" s="146" t="s">
        <v>6375</v>
      </c>
      <c r="C51" s="166"/>
      <c r="D51" s="105"/>
    </row>
    <row r="52" spans="1:4" x14ac:dyDescent="0.25">
      <c r="A52" s="148"/>
      <c r="B52" s="153" t="s">
        <v>6664</v>
      </c>
      <c r="C52" s="153"/>
      <c r="D52" s="52"/>
    </row>
    <row r="53" spans="1:4" ht="5.0999999999999996" customHeight="1" x14ac:dyDescent="0.25">
      <c r="A53" s="54"/>
      <c r="B53" s="53"/>
      <c r="C53" s="53"/>
      <c r="D53" s="3"/>
    </row>
    <row r="54" spans="1:4" ht="60" customHeight="1" x14ac:dyDescent="0.25">
      <c r="A54" s="148"/>
      <c r="B54" s="146" t="s">
        <v>6374</v>
      </c>
      <c r="C54" s="146"/>
      <c r="D54" s="3"/>
    </row>
    <row r="55" spans="1:4" x14ac:dyDescent="0.25">
      <c r="A55" s="148"/>
      <c r="B55" s="89"/>
      <c r="C55" s="92" t="s">
        <v>2135</v>
      </c>
      <c r="D55" s="3"/>
    </row>
    <row r="56" spans="1:4" x14ac:dyDescent="0.25">
      <c r="A56" s="148"/>
      <c r="B56" s="89"/>
      <c r="C56" s="92" t="s">
        <v>2134</v>
      </c>
      <c r="D56" s="3"/>
    </row>
    <row r="57" spans="1:4" ht="30" customHeight="1" x14ac:dyDescent="0.25">
      <c r="A57" s="148"/>
      <c r="B57" s="146" t="s">
        <v>6373</v>
      </c>
      <c r="C57" s="166"/>
      <c r="D57" s="105"/>
    </row>
    <row r="58" spans="1:4" x14ac:dyDescent="0.25">
      <c r="A58" s="148"/>
      <c r="B58" s="153" t="s">
        <v>6665</v>
      </c>
      <c r="C58" s="153"/>
      <c r="D58" s="52"/>
    </row>
    <row r="59" spans="1:4" ht="5.0999999999999996" customHeight="1" x14ac:dyDescent="0.25">
      <c r="A59" s="54"/>
      <c r="B59" s="53"/>
      <c r="C59" s="53"/>
      <c r="D59" s="3"/>
    </row>
    <row r="60" spans="1:4" ht="60" customHeight="1" x14ac:dyDescent="0.25">
      <c r="A60" s="148"/>
      <c r="B60" s="146" t="s">
        <v>6372</v>
      </c>
      <c r="C60" s="146"/>
      <c r="D60" s="3"/>
    </row>
    <row r="61" spans="1:4" x14ac:dyDescent="0.25">
      <c r="A61" s="148"/>
      <c r="B61" s="89"/>
      <c r="C61" s="92" t="s">
        <v>2135</v>
      </c>
      <c r="D61" s="3"/>
    </row>
    <row r="62" spans="1:4" x14ac:dyDescent="0.25">
      <c r="A62" s="148"/>
      <c r="B62" s="89"/>
      <c r="C62" s="92" t="s">
        <v>2134</v>
      </c>
      <c r="D62" s="3"/>
    </row>
    <row r="63" spans="1:4" ht="45" customHeight="1" x14ac:dyDescent="0.25">
      <c r="A63" s="148"/>
      <c r="B63" s="146" t="s">
        <v>6371</v>
      </c>
      <c r="C63" s="166"/>
      <c r="D63" s="105"/>
    </row>
    <row r="64" spans="1:4" x14ac:dyDescent="0.25">
      <c r="A64" s="148"/>
      <c r="B64" s="153" t="s">
        <v>6666</v>
      </c>
      <c r="C64" s="153"/>
      <c r="D64" s="52"/>
    </row>
    <row r="65" spans="1:4" ht="5.0999999999999996" customHeight="1" x14ac:dyDescent="0.25">
      <c r="A65" s="54"/>
      <c r="B65" s="53"/>
      <c r="C65" s="53"/>
      <c r="D65" s="3"/>
    </row>
    <row r="66" spans="1:4" ht="45" customHeight="1" x14ac:dyDescent="0.25">
      <c r="A66" s="148"/>
      <c r="B66" s="146" t="s">
        <v>6370</v>
      </c>
      <c r="C66" s="146"/>
      <c r="D66" s="3"/>
    </row>
    <row r="67" spans="1:4" x14ac:dyDescent="0.25">
      <c r="A67" s="148"/>
      <c r="B67" s="89"/>
      <c r="C67" s="92" t="s">
        <v>2135</v>
      </c>
      <c r="D67" s="3"/>
    </row>
    <row r="68" spans="1:4" x14ac:dyDescent="0.25">
      <c r="A68" s="148"/>
      <c r="B68" s="89"/>
      <c r="C68" s="92" t="s">
        <v>2134</v>
      </c>
      <c r="D68" s="3"/>
    </row>
    <row r="69" spans="1:4" ht="30" customHeight="1" x14ac:dyDescent="0.25">
      <c r="A69" s="148"/>
      <c r="B69" s="146" t="s">
        <v>6369</v>
      </c>
      <c r="C69" s="166"/>
      <c r="D69" s="105"/>
    </row>
    <row r="70" spans="1:4" x14ac:dyDescent="0.25">
      <c r="A70" s="148"/>
      <c r="B70" s="153" t="s">
        <v>6667</v>
      </c>
      <c r="C70" s="153"/>
      <c r="D70" s="52"/>
    </row>
    <row r="71" spans="1:4" ht="5.0999999999999996" customHeight="1" x14ac:dyDescent="0.25">
      <c r="A71" s="54"/>
      <c r="B71" s="53"/>
      <c r="C71" s="53"/>
      <c r="D71" s="3"/>
    </row>
    <row r="72" spans="1:4" ht="60" customHeight="1" x14ac:dyDescent="0.25">
      <c r="A72" s="148"/>
      <c r="B72" s="146" t="s">
        <v>6368</v>
      </c>
      <c r="C72" s="146"/>
      <c r="D72" s="3"/>
    </row>
    <row r="73" spans="1:4" x14ac:dyDescent="0.25">
      <c r="A73" s="148"/>
      <c r="B73" s="89"/>
      <c r="C73" s="92" t="s">
        <v>2135</v>
      </c>
      <c r="D73" s="3"/>
    </row>
    <row r="74" spans="1:4" x14ac:dyDescent="0.25">
      <c r="A74" s="148"/>
      <c r="B74" s="89"/>
      <c r="C74" s="92" t="s">
        <v>2134</v>
      </c>
      <c r="D74" s="3"/>
    </row>
    <row r="75" spans="1:4" ht="30" customHeight="1" x14ac:dyDescent="0.25">
      <c r="A75" s="148"/>
      <c r="B75" s="146" t="s">
        <v>6367</v>
      </c>
      <c r="C75" s="166"/>
      <c r="D75" s="105"/>
    </row>
    <row r="76" spans="1:4" x14ac:dyDescent="0.25">
      <c r="A76" s="148"/>
      <c r="B76" s="153" t="s">
        <v>6668</v>
      </c>
      <c r="C76" s="153"/>
      <c r="D76" s="52"/>
    </row>
    <row r="77" spans="1:4" ht="5.0999999999999996" customHeight="1" x14ac:dyDescent="0.25">
      <c r="A77" s="54"/>
      <c r="B77" s="53"/>
      <c r="C77" s="53"/>
      <c r="D77" s="3"/>
    </row>
    <row r="78" spans="1:4" ht="30" customHeight="1" x14ac:dyDescent="0.25">
      <c r="A78" s="148"/>
      <c r="B78" s="146" t="s">
        <v>6366</v>
      </c>
      <c r="C78" s="146"/>
      <c r="D78" s="3"/>
    </row>
    <row r="79" spans="1:4" x14ac:dyDescent="0.25">
      <c r="A79" s="148"/>
      <c r="B79" s="89"/>
      <c r="C79" s="92" t="s">
        <v>2135</v>
      </c>
      <c r="D79" s="3"/>
    </row>
    <row r="80" spans="1:4" x14ac:dyDescent="0.25">
      <c r="A80" s="148"/>
      <c r="B80" s="89"/>
      <c r="C80" s="92" t="s">
        <v>2134</v>
      </c>
      <c r="D80" s="3"/>
    </row>
    <row r="81" spans="1:4" ht="30" customHeight="1" x14ac:dyDescent="0.25">
      <c r="A81" s="148"/>
      <c r="B81" s="146" t="s">
        <v>6365</v>
      </c>
      <c r="C81" s="166"/>
      <c r="D81" s="105"/>
    </row>
    <row r="82" spans="1:4" x14ac:dyDescent="0.25">
      <c r="A82" s="148"/>
      <c r="B82" s="153" t="s">
        <v>6669</v>
      </c>
      <c r="C82" s="153"/>
      <c r="D82" s="52"/>
    </row>
    <row r="83" spans="1:4" ht="5.0999999999999996" customHeight="1" x14ac:dyDescent="0.25">
      <c r="A83" s="54"/>
      <c r="B83" s="53"/>
      <c r="C83" s="53"/>
      <c r="D83" s="3"/>
    </row>
    <row r="84" spans="1:4" ht="30" customHeight="1" x14ac:dyDescent="0.25">
      <c r="A84" s="148"/>
      <c r="B84" s="146" t="s">
        <v>6364</v>
      </c>
      <c r="C84" s="146"/>
      <c r="D84" s="3"/>
    </row>
    <row r="85" spans="1:4" x14ac:dyDescent="0.25">
      <c r="A85" s="148"/>
      <c r="B85" s="89"/>
      <c r="C85" s="92" t="s">
        <v>2135</v>
      </c>
      <c r="D85" s="3"/>
    </row>
    <row r="86" spans="1:4" x14ac:dyDescent="0.25">
      <c r="A86" s="148"/>
      <c r="B86" s="89"/>
      <c r="C86" s="92" t="s">
        <v>2134</v>
      </c>
      <c r="D86" s="3"/>
    </row>
    <row r="87" spans="1:4" ht="30" customHeight="1" x14ac:dyDescent="0.25">
      <c r="A87" s="148"/>
      <c r="B87" s="146" t="s">
        <v>6363</v>
      </c>
      <c r="C87" s="166"/>
      <c r="D87" s="105"/>
    </row>
    <row r="88" spans="1:4" x14ac:dyDescent="0.25">
      <c r="A88" s="148"/>
      <c r="B88" s="153" t="s">
        <v>6670</v>
      </c>
      <c r="C88" s="153"/>
      <c r="D88" s="52"/>
    </row>
    <row r="89" spans="1:4" ht="5.0999999999999996" customHeight="1" x14ac:dyDescent="0.25">
      <c r="A89" s="54"/>
      <c r="B89" s="53"/>
      <c r="C89" s="53"/>
      <c r="D89" s="3"/>
    </row>
    <row r="90" spans="1:4" ht="30" customHeight="1" x14ac:dyDescent="0.25">
      <c r="A90" s="148"/>
      <c r="B90" s="146" t="s">
        <v>6362</v>
      </c>
      <c r="C90" s="146"/>
      <c r="D90" s="3"/>
    </row>
    <row r="91" spans="1:4" x14ac:dyDescent="0.25">
      <c r="A91" s="148"/>
      <c r="B91" s="89"/>
      <c r="C91" s="92" t="s">
        <v>2135</v>
      </c>
      <c r="D91" s="3"/>
    </row>
    <row r="92" spans="1:4" x14ac:dyDescent="0.25">
      <c r="A92" s="148"/>
      <c r="B92" s="89"/>
      <c r="C92" s="92" t="s">
        <v>2134</v>
      </c>
      <c r="D92" s="3"/>
    </row>
    <row r="93" spans="1:4" ht="30" customHeight="1" x14ac:dyDescent="0.25">
      <c r="A93" s="148"/>
      <c r="B93" s="146" t="s">
        <v>6361</v>
      </c>
      <c r="C93" s="166"/>
      <c r="D93" s="105"/>
    </row>
    <row r="94" spans="1:4" x14ac:dyDescent="0.25">
      <c r="A94" s="148"/>
      <c r="B94" s="153" t="s">
        <v>6671</v>
      </c>
      <c r="C94" s="153"/>
      <c r="D94" s="52"/>
    </row>
    <row r="95" spans="1:4" ht="5.0999999999999996" customHeight="1" x14ac:dyDescent="0.25">
      <c r="A95" s="12"/>
      <c r="B95" s="3"/>
      <c r="C95" s="3"/>
      <c r="D95" s="3"/>
    </row>
    <row r="96" spans="1:4" ht="30" customHeight="1" x14ac:dyDescent="0.25">
      <c r="A96" s="12" t="s">
        <v>703</v>
      </c>
      <c r="B96" s="146" t="s">
        <v>6360</v>
      </c>
      <c r="C96" s="146"/>
      <c r="D96" s="3"/>
    </row>
    <row r="97" spans="1:4" ht="5.0999999999999996" customHeight="1" x14ac:dyDescent="0.25">
      <c r="A97" s="12"/>
      <c r="B97" s="3"/>
      <c r="C97" s="3"/>
      <c r="D97" s="3"/>
    </row>
    <row r="98" spans="1:4" x14ac:dyDescent="0.25">
      <c r="A98" s="12" t="s">
        <v>693</v>
      </c>
      <c r="B98" s="146" t="s">
        <v>6359</v>
      </c>
      <c r="C98" s="166"/>
      <c r="D98" s="106" t="str">
        <f>IF(AND(worksheet06line13a_amount="",worksheet06line13b_amount="",worksheet06line13c_amount="",worksheet06line13d_amount="",worksheet06line13e_amount="",worksheet06line13f_amount="",worksheet06line13g_amount="",worksheet06line13h_amount="",worksheet06line13i_amount=""),"",SUM(worksheet06line13a_amount,worksheet06line13b_amount,worksheet06line13c_amount,worksheet06line13d_amount,worksheet06line13e_amount,worksheet06line13f_amount,worksheet06line13g_amount,worksheet06line13h_amount,worksheet06line13i_amount))</f>
        <v/>
      </c>
    </row>
    <row r="99" spans="1:4" ht="5.0999999999999996" customHeight="1" x14ac:dyDescent="0.25">
      <c r="A99" s="12"/>
      <c r="B99" s="3"/>
      <c r="C99" s="3"/>
      <c r="D99" s="3"/>
    </row>
    <row r="100" spans="1:4" x14ac:dyDescent="0.25">
      <c r="A100" s="12" t="s">
        <v>675</v>
      </c>
      <c r="B100" s="146" t="s">
        <v>6358</v>
      </c>
      <c r="C100" s="166"/>
      <c r="D100" s="106" t="str">
        <f>IF(OR(worksheet06line10="",worksheet06line15=""),"",SUM(worksheet06line10,worksheet06line15))</f>
        <v/>
      </c>
    </row>
    <row r="101" spans="1:4" ht="5.0999999999999996" customHeight="1" x14ac:dyDescent="0.25">
      <c r="A101" s="12"/>
      <c r="B101" s="3"/>
      <c r="C101" s="3"/>
      <c r="D101" s="3"/>
    </row>
    <row r="102" spans="1:4" ht="30" customHeight="1" x14ac:dyDescent="0.25">
      <c r="A102" s="12" t="s">
        <v>660</v>
      </c>
      <c r="B102" s="146" t="s">
        <v>6357</v>
      </c>
      <c r="C102" s="146"/>
      <c r="D102" s="3"/>
    </row>
    <row r="103" spans="1:4" ht="5.0999999999999996" customHeight="1" x14ac:dyDescent="0.25">
      <c r="A103" s="12"/>
      <c r="B103" s="3"/>
      <c r="C103" s="3"/>
      <c r="D103" s="3"/>
    </row>
    <row r="104" spans="1:4" ht="30" customHeight="1" x14ac:dyDescent="0.25">
      <c r="A104" s="12" t="s">
        <v>639</v>
      </c>
      <c r="B104" s="146" t="s">
        <v>6356</v>
      </c>
      <c r="C104" s="146"/>
      <c r="D104" s="3"/>
    </row>
    <row r="105" spans="1:4" ht="5.0999999999999996" customHeight="1" x14ac:dyDescent="0.25">
      <c r="A105" s="12"/>
      <c r="B105" s="3"/>
      <c r="C105" s="3"/>
      <c r="D105" s="3"/>
    </row>
    <row r="106" spans="1:4" ht="15" customHeight="1" x14ac:dyDescent="0.25">
      <c r="A106" s="148" t="s">
        <v>743</v>
      </c>
      <c r="B106" s="146" t="s">
        <v>6355</v>
      </c>
      <c r="C106" s="146"/>
      <c r="D106" s="3"/>
    </row>
    <row r="107" spans="1:4" x14ac:dyDescent="0.25">
      <c r="A107" s="148"/>
      <c r="B107" s="89"/>
      <c r="C107" s="92" t="s">
        <v>2135</v>
      </c>
      <c r="D107" s="3"/>
    </row>
    <row r="108" spans="1:4" x14ac:dyDescent="0.25">
      <c r="A108" s="148"/>
      <c r="B108" s="89"/>
      <c r="C108" s="92" t="s">
        <v>2134</v>
      </c>
      <c r="D108" s="3"/>
    </row>
    <row r="109" spans="1:4" ht="5.0999999999999996" customHeight="1" x14ac:dyDescent="0.25">
      <c r="A109" s="45"/>
      <c r="B109" s="53"/>
      <c r="C109" s="53"/>
      <c r="D109" s="3"/>
    </row>
    <row r="110" spans="1:4" ht="90" customHeight="1" x14ac:dyDescent="0.25">
      <c r="A110" s="45" t="s">
        <v>722</v>
      </c>
      <c r="B110" s="146" t="s">
        <v>6354</v>
      </c>
      <c r="C110" s="146"/>
      <c r="D110" s="3"/>
    </row>
    <row r="111" spans="1:4" ht="5.0999999999999996" customHeight="1" x14ac:dyDescent="0.25">
      <c r="A111" s="54"/>
      <c r="B111" s="53"/>
      <c r="C111" s="53"/>
      <c r="D111" s="3"/>
    </row>
    <row r="112" spans="1:4" ht="45" customHeight="1" x14ac:dyDescent="0.25">
      <c r="A112" s="146" t="s">
        <v>6353</v>
      </c>
      <c r="B112" s="146"/>
      <c r="C112" s="146"/>
      <c r="D112" s="146"/>
    </row>
    <row r="113" spans="1:4" ht="15" customHeight="1" x14ac:dyDescent="0.25">
      <c r="A113" s="153" t="s">
        <v>7166</v>
      </c>
      <c r="B113" s="153"/>
      <c r="C113" s="153"/>
      <c r="D113" s="3"/>
    </row>
    <row r="114" spans="1:4" ht="5.0999999999999996" customHeight="1" x14ac:dyDescent="0.25">
      <c r="A114" s="3"/>
      <c r="B114" s="3"/>
      <c r="C114" s="3"/>
      <c r="D114" s="3"/>
    </row>
    <row r="115" spans="1:4" ht="75" customHeight="1" x14ac:dyDescent="0.25">
      <c r="A115" s="146" t="s">
        <v>7477</v>
      </c>
      <c r="B115" s="146"/>
      <c r="C115" s="146"/>
      <c r="D115" s="146"/>
    </row>
  </sheetData>
  <mergeCells count="85">
    <mergeCell ref="A6:C6"/>
    <mergeCell ref="A113:C113"/>
    <mergeCell ref="B88:C88"/>
    <mergeCell ref="B94:C94"/>
    <mergeCell ref="B102:C102"/>
    <mergeCell ref="B104:C104"/>
    <mergeCell ref="B106:C106"/>
    <mergeCell ref="B98:C98"/>
    <mergeCell ref="B100:C100"/>
    <mergeCell ref="B110:C110"/>
    <mergeCell ref="B11:C11"/>
    <mergeCell ref="B18:C18"/>
    <mergeCell ref="B21:C21"/>
    <mergeCell ref="B24:C24"/>
    <mergeCell ref="B27:C27"/>
    <mergeCell ref="B30:C30"/>
    <mergeCell ref="B93:C93"/>
    <mergeCell ref="B96:C96"/>
    <mergeCell ref="B75:C75"/>
    <mergeCell ref="B78:C78"/>
    <mergeCell ref="B81:C81"/>
    <mergeCell ref="B84:C84"/>
    <mergeCell ref="B87:C87"/>
    <mergeCell ref="B82:C82"/>
    <mergeCell ref="B63:C63"/>
    <mergeCell ref="B66:C66"/>
    <mergeCell ref="B69:C69"/>
    <mergeCell ref="B76:C76"/>
    <mergeCell ref="B90:C90"/>
    <mergeCell ref="B36:C36"/>
    <mergeCell ref="B38:C38"/>
    <mergeCell ref="B40:C40"/>
    <mergeCell ref="B42:C42"/>
    <mergeCell ref="B72:C72"/>
    <mergeCell ref="B45:C45"/>
    <mergeCell ref="B48:C48"/>
    <mergeCell ref="B51:C51"/>
    <mergeCell ref="B54:C54"/>
    <mergeCell ref="B57:C57"/>
    <mergeCell ref="B46:C46"/>
    <mergeCell ref="B52:C52"/>
    <mergeCell ref="B58:C58"/>
    <mergeCell ref="B64:C64"/>
    <mergeCell ref="B70:C70"/>
    <mergeCell ref="B60:C60"/>
    <mergeCell ref="B23:C23"/>
    <mergeCell ref="B26:C26"/>
    <mergeCell ref="B29:C29"/>
    <mergeCell ref="B32:C32"/>
    <mergeCell ref="B34:C34"/>
    <mergeCell ref="B10:C10"/>
    <mergeCell ref="B13:C13"/>
    <mergeCell ref="B15:C15"/>
    <mergeCell ref="B17:C17"/>
    <mergeCell ref="B20:C20"/>
    <mergeCell ref="A106:A108"/>
    <mergeCell ref="A3:D3"/>
    <mergeCell ref="A112:D112"/>
    <mergeCell ref="A5:D5"/>
    <mergeCell ref="A115:D115"/>
    <mergeCell ref="A10:A13"/>
    <mergeCell ref="A17:A18"/>
    <mergeCell ref="A20:A21"/>
    <mergeCell ref="A23:A24"/>
    <mergeCell ref="A26:A27"/>
    <mergeCell ref="A29:A30"/>
    <mergeCell ref="A42:A44"/>
    <mergeCell ref="A45:A46"/>
    <mergeCell ref="A48:A50"/>
    <mergeCell ref="A51:A52"/>
    <mergeCell ref="B8:C8"/>
    <mergeCell ref="A69:A70"/>
    <mergeCell ref="A87:A88"/>
    <mergeCell ref="A90:A92"/>
    <mergeCell ref="A93:A94"/>
    <mergeCell ref="A72:A74"/>
    <mergeCell ref="A75:A76"/>
    <mergeCell ref="A78:A80"/>
    <mergeCell ref="A81:A82"/>
    <mergeCell ref="A84:A86"/>
    <mergeCell ref="A54:A56"/>
    <mergeCell ref="A57:A58"/>
    <mergeCell ref="A60:A62"/>
    <mergeCell ref="A63:A64"/>
    <mergeCell ref="A66:A68"/>
  </mergeCells>
  <hyperlinks>
    <hyperlink ref="B11" location="mil26.21" display="Click here to go to MIL Item 26.21." xr:uid="{00000000-0004-0000-0700-000000000000}"/>
    <hyperlink ref="B18" location="mil26.21" display="Click here to go to MIL Item 26.21." xr:uid="{00000000-0004-0000-0700-000001000000}"/>
    <hyperlink ref="B21" location="mil20.04" display="Click here to go to MIL Item 20.04." xr:uid="{00000000-0004-0000-0700-000002000000}"/>
    <hyperlink ref="B24" location="mil20.06" display="Click here to go to MIL Item 20.06." xr:uid="{00000000-0004-0000-0700-000003000000}"/>
    <hyperlink ref="B27" location="mil20.08" display="Click here to go to MIL Item 20.08." xr:uid="{00000000-0004-0000-0700-000004000000}"/>
    <hyperlink ref="B30" location="mil13.24" display="Click here to go to MIL Item 13.24." xr:uid="{00000000-0004-0000-0700-000005000000}"/>
    <hyperlink ref="B46" location="mil20.40" display="Click here to go to MIL Item 20.40." xr:uid="{00000000-0004-0000-0700-000006000000}"/>
    <hyperlink ref="B52" location="mil20.29" display="Click here to go to MIL Item 20.29." xr:uid="{00000000-0004-0000-0700-000007000000}"/>
    <hyperlink ref="B58" location="mil20.18" display="Click here to go to MIL Item 20.18." xr:uid="{00000000-0004-0000-0700-000008000000}"/>
    <hyperlink ref="B64" location="mil20.26" display="Click here to go to MIL Item 20.26." xr:uid="{00000000-0004-0000-0700-000009000000}"/>
    <hyperlink ref="B70" location="mil20.28" display="Click here to go to MIL Item 20.28." xr:uid="{00000000-0004-0000-0700-00000A000000}"/>
    <hyperlink ref="B76" location="mil20.44" display="Click here to go to MIL Item 20.44." xr:uid="{00000000-0004-0000-0700-00000B000000}"/>
    <hyperlink ref="B82" location="mil20.47" display="Click here to go to MIL Item 20.47." xr:uid="{00000000-0004-0000-0700-00000C000000}"/>
    <hyperlink ref="B88" location="mil20.19" display="Click here to go to MIL Item 20.19." xr:uid="{00000000-0004-0000-0700-00000D000000}"/>
    <hyperlink ref="B94" location="mil20.20" display="Click here to go to MIL Item 20.20." xr:uid="{00000000-0004-0000-0700-00000E000000}"/>
    <hyperlink ref="A113:B113" r:id="rId1" display="Click here to go to IRS Form 706 online." xr:uid="{00000000-0004-0000-0700-00000F000000}"/>
  </hyperlink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3:C46"/>
  <sheetViews>
    <sheetView workbookViewId="0">
      <pane ySplit="3" topLeftCell="A4" activePane="bottomLeft" state="frozen"/>
      <selection pane="bottomLeft" activeCell="A4" sqref="A4"/>
    </sheetView>
  </sheetViews>
  <sheetFormatPr defaultRowHeight="15" x14ac:dyDescent="0.25"/>
  <cols>
    <col min="1" max="1" width="5.7109375" customWidth="1"/>
    <col min="2" max="2" width="60.7109375" customWidth="1"/>
    <col min="3" max="3" width="20.7109375" customWidth="1"/>
  </cols>
  <sheetData>
    <row r="3" spans="1:3" ht="32.1" customHeight="1" thickBot="1" x14ac:dyDescent="0.3">
      <c r="A3" s="147" t="s">
        <v>6419</v>
      </c>
      <c r="B3" s="147"/>
      <c r="C3" s="147"/>
    </row>
    <row r="4" spans="1:3" ht="15" customHeight="1" x14ac:dyDescent="0.25">
      <c r="A4" s="3"/>
      <c r="B4" s="3"/>
      <c r="C4" s="3"/>
    </row>
    <row r="5" spans="1:3" ht="14.45" customHeight="1" x14ac:dyDescent="0.25">
      <c r="A5" s="149" t="str">
        <f>IF(mil06.02="","Estate of ",CONCATENATE("Estate of ",mil06.02))</f>
        <v xml:space="preserve">Estate of </v>
      </c>
      <c r="B5" s="150"/>
      <c r="C5" s="151"/>
    </row>
    <row r="6" spans="1:3" ht="14.45" customHeight="1" x14ac:dyDescent="0.25">
      <c r="A6" s="152" t="s">
        <v>6934</v>
      </c>
      <c r="B6" s="152"/>
      <c r="C6" s="100"/>
    </row>
    <row r="7" spans="1:3" ht="5.0999999999999996" customHeight="1" x14ac:dyDescent="0.25">
      <c r="A7" s="3"/>
      <c r="B7" s="3"/>
      <c r="C7" s="3"/>
    </row>
    <row r="8" spans="1:3" ht="14.45" customHeight="1" x14ac:dyDescent="0.25">
      <c r="A8" s="146" t="s">
        <v>6418</v>
      </c>
      <c r="B8" s="146"/>
      <c r="C8" s="61" t="str">
        <f>IF(mil07.97="","",mil07.97)</f>
        <v/>
      </c>
    </row>
    <row r="9" spans="1:3" ht="14.45" customHeight="1" x14ac:dyDescent="0.25">
      <c r="A9" s="168" t="s">
        <v>7077</v>
      </c>
      <c r="B9" s="168"/>
      <c r="C9" s="3"/>
    </row>
    <row r="10" spans="1:3" ht="5.0999999999999996" customHeight="1" x14ac:dyDescent="0.25">
      <c r="A10" s="3"/>
      <c r="B10" s="3"/>
      <c r="C10" s="3"/>
    </row>
    <row r="11" spans="1:3" x14ac:dyDescent="0.25">
      <c r="A11" s="146" t="s">
        <v>6417</v>
      </c>
      <c r="B11" s="146"/>
      <c r="C11" s="61" t="str">
        <f>IF(mil07.100="","",mil07.100)</f>
        <v/>
      </c>
    </row>
    <row r="12" spans="1:3" x14ac:dyDescent="0.25">
      <c r="A12" s="168" t="s">
        <v>7078</v>
      </c>
      <c r="B12" s="168"/>
      <c r="C12" s="3"/>
    </row>
    <row r="13" spans="1:3" ht="5.0999999999999996" customHeight="1" x14ac:dyDescent="0.25">
      <c r="A13" s="3"/>
      <c r="B13" s="3"/>
      <c r="C13" s="3"/>
    </row>
    <row r="14" spans="1:3" x14ac:dyDescent="0.25">
      <c r="A14" s="146" t="s">
        <v>6416</v>
      </c>
      <c r="B14" s="146"/>
      <c r="C14" s="61" t="str">
        <f>IF(mil07.101="","",mil07.101)</f>
        <v/>
      </c>
    </row>
    <row r="15" spans="1:3" x14ac:dyDescent="0.25">
      <c r="A15" s="168" t="s">
        <v>7079</v>
      </c>
      <c r="B15" s="168"/>
      <c r="C15" s="3"/>
    </row>
    <row r="16" spans="1:3" ht="5.0999999999999996" customHeight="1" x14ac:dyDescent="0.25">
      <c r="A16" s="3"/>
      <c r="B16" s="3"/>
      <c r="C16" s="3"/>
    </row>
    <row r="17" spans="1:3" x14ac:dyDescent="0.25">
      <c r="A17" s="146" t="s">
        <v>6415</v>
      </c>
      <c r="B17" s="146"/>
      <c r="C17" s="61" t="str">
        <f>IF(mil07.102="","",mil07.102)</f>
        <v/>
      </c>
    </row>
    <row r="18" spans="1:3" x14ac:dyDescent="0.25">
      <c r="A18" s="168" t="s">
        <v>7080</v>
      </c>
      <c r="B18" s="168"/>
      <c r="C18" s="3"/>
    </row>
    <row r="19" spans="1:3" x14ac:dyDescent="0.25">
      <c r="A19" s="3"/>
      <c r="B19" s="3"/>
      <c r="C19" s="3"/>
    </row>
    <row r="20" spans="1:3" ht="15" customHeight="1" x14ac:dyDescent="0.25">
      <c r="A20" s="128" t="s">
        <v>6414</v>
      </c>
      <c r="B20" s="128"/>
      <c r="C20" s="128"/>
    </row>
    <row r="21" spans="1:3" ht="5.0999999999999996" customHeight="1" x14ac:dyDescent="0.25">
      <c r="A21" s="3"/>
      <c r="B21" s="7"/>
      <c r="C21" s="7"/>
    </row>
    <row r="22" spans="1:3" x14ac:dyDescent="0.25">
      <c r="A22" s="3"/>
      <c r="B22" s="43" t="s">
        <v>6413</v>
      </c>
      <c r="C22" s="43" t="s">
        <v>5833</v>
      </c>
    </row>
    <row r="23" spans="1:3" x14ac:dyDescent="0.25">
      <c r="A23" s="3"/>
      <c r="B23" s="42" t="s">
        <v>6412</v>
      </c>
      <c r="C23" s="105"/>
    </row>
    <row r="24" spans="1:3" x14ac:dyDescent="0.25">
      <c r="A24" s="3"/>
      <c r="B24" s="42" t="s">
        <v>6411</v>
      </c>
      <c r="C24" s="105"/>
    </row>
    <row r="25" spans="1:3" x14ac:dyDescent="0.25">
      <c r="A25" s="3"/>
      <c r="B25" s="42" t="s">
        <v>6410</v>
      </c>
      <c r="C25" s="105"/>
    </row>
    <row r="26" spans="1:3" x14ac:dyDescent="0.25">
      <c r="A26" s="3"/>
      <c r="B26" s="42" t="s">
        <v>6409</v>
      </c>
      <c r="C26" s="105"/>
    </row>
    <row r="27" spans="1:3" x14ac:dyDescent="0.25">
      <c r="A27" s="3"/>
      <c r="B27" s="42" t="s">
        <v>6408</v>
      </c>
      <c r="C27" s="105"/>
    </row>
    <row r="28" spans="1:3" x14ac:dyDescent="0.25">
      <c r="A28" s="3"/>
      <c r="B28" s="42" t="s">
        <v>6407</v>
      </c>
      <c r="C28" s="105"/>
    </row>
    <row r="29" spans="1:3" x14ac:dyDescent="0.25">
      <c r="A29" s="3"/>
      <c r="B29" s="42" t="s">
        <v>6406</v>
      </c>
      <c r="C29" s="105"/>
    </row>
    <row r="30" spans="1:3" x14ac:dyDescent="0.25">
      <c r="A30" s="3"/>
      <c r="B30" s="42" t="s">
        <v>6405</v>
      </c>
      <c r="C30" s="105"/>
    </row>
    <row r="31" spans="1:3" x14ac:dyDescent="0.25">
      <c r="A31" s="3"/>
      <c r="B31" s="42" t="s">
        <v>6404</v>
      </c>
      <c r="C31" s="105"/>
    </row>
    <row r="32" spans="1:3" x14ac:dyDescent="0.25">
      <c r="A32" s="3"/>
      <c r="B32" s="42" t="s">
        <v>6403</v>
      </c>
      <c r="C32" s="105"/>
    </row>
    <row r="33" spans="1:3" x14ac:dyDescent="0.25">
      <c r="A33" s="3"/>
      <c r="B33" s="42" t="s">
        <v>6402</v>
      </c>
      <c r="C33" s="105"/>
    </row>
    <row r="34" spans="1:3" x14ac:dyDescent="0.25">
      <c r="A34" s="3"/>
      <c r="B34" s="47" t="s">
        <v>6401</v>
      </c>
      <c r="C34" s="105"/>
    </row>
    <row r="35" spans="1:3" x14ac:dyDescent="0.25">
      <c r="A35" s="3"/>
      <c r="B35" s="42" t="s">
        <v>6400</v>
      </c>
      <c r="C35" s="108" t="str">
        <f>IF(SUMPRODUCT(--ISNUMBER(C23:C34))&gt;0,SUM(C23:C34),"")</f>
        <v/>
      </c>
    </row>
    <row r="36" spans="1:3" x14ac:dyDescent="0.25">
      <c r="A36" s="3"/>
      <c r="B36" s="93" t="s">
        <v>6654</v>
      </c>
      <c r="C36" s="65"/>
    </row>
    <row r="37" spans="1:3" x14ac:dyDescent="0.25">
      <c r="A37" s="3"/>
      <c r="B37" s="42" t="s">
        <v>6399</v>
      </c>
      <c r="C37" s="106" t="str">
        <f>IF(worksheet07royaltytotal="","",worksheet07royaltytotal/12)</f>
        <v/>
      </c>
    </row>
    <row r="38" spans="1:3" x14ac:dyDescent="0.25">
      <c r="A38" s="3"/>
      <c r="B38" s="3"/>
      <c r="C38" s="3"/>
    </row>
    <row r="39" spans="1:3" ht="15" customHeight="1" x14ac:dyDescent="0.25">
      <c r="A39" s="167" t="s">
        <v>6398</v>
      </c>
      <c r="B39" s="167"/>
      <c r="C39" s="167"/>
    </row>
    <row r="40" spans="1:3" ht="5.0999999999999996" customHeight="1" x14ac:dyDescent="0.25">
      <c r="A40" s="3"/>
      <c r="B40" s="3"/>
      <c r="C40" s="3"/>
    </row>
    <row r="41" spans="1:3" ht="45" customHeight="1" x14ac:dyDescent="0.25">
      <c r="A41" s="146" t="s">
        <v>6397</v>
      </c>
      <c r="B41" s="146"/>
      <c r="C41" s="146"/>
    </row>
    <row r="42" spans="1:3" ht="5.0999999999999996" customHeight="1" x14ac:dyDescent="0.25">
      <c r="A42" s="3"/>
      <c r="B42" s="3"/>
      <c r="C42" s="3"/>
    </row>
    <row r="43" spans="1:3" ht="90" customHeight="1" x14ac:dyDescent="0.25">
      <c r="A43" s="146" t="s">
        <v>6396</v>
      </c>
      <c r="B43" s="146"/>
      <c r="C43" s="146"/>
    </row>
    <row r="44" spans="1:3" ht="5.0999999999999996" customHeight="1" x14ac:dyDescent="0.25">
      <c r="A44" s="3"/>
      <c r="B44" s="3"/>
      <c r="C44" s="3"/>
    </row>
    <row r="45" spans="1:3" x14ac:dyDescent="0.25">
      <c r="A45" s="3"/>
      <c r="B45" s="42" t="s">
        <v>6395</v>
      </c>
      <c r="C45" s="42"/>
    </row>
    <row r="46" spans="1:3" ht="30" x14ac:dyDescent="0.25">
      <c r="A46" s="3"/>
      <c r="B46" s="42" t="s">
        <v>6394</v>
      </c>
      <c r="C46" s="106" t="str">
        <f>IF(OR(worksheet07royaltyavg="",worksheet07capmonths=""),"",worksheet07royaltyavg*worksheet07capmonths)</f>
        <v/>
      </c>
    </row>
  </sheetData>
  <mergeCells count="15">
    <mergeCell ref="A39:C39"/>
    <mergeCell ref="A20:C20"/>
    <mergeCell ref="A41:C41"/>
    <mergeCell ref="A43:C43"/>
    <mergeCell ref="A3:C3"/>
    <mergeCell ref="A8:B8"/>
    <mergeCell ref="A11:B11"/>
    <mergeCell ref="A14:B14"/>
    <mergeCell ref="A5:C5"/>
    <mergeCell ref="A17:B17"/>
    <mergeCell ref="A9:B9"/>
    <mergeCell ref="A12:B12"/>
    <mergeCell ref="A15:B15"/>
    <mergeCell ref="A18:B18"/>
    <mergeCell ref="A6:B6"/>
  </mergeCells>
  <hyperlinks>
    <hyperlink ref="B36" location="mil07.104" display="Click here to go to MIL Item 7.104." xr:uid="{00000000-0004-0000-0800-000000000000}"/>
    <hyperlink ref="A9:B9" location="mil07.97" display="Click here to go to MIL Item 7.97." xr:uid="{00000000-0004-0000-0800-000001000000}"/>
    <hyperlink ref="A12:B12" location="mil07.100" display="Click here to go to MIL Item 7.100." xr:uid="{00000000-0004-0000-0800-000002000000}"/>
    <hyperlink ref="A15:B15" location="mil07.101" display="Click here to go to MIL Item 7.101." xr:uid="{00000000-0004-0000-0800-000003000000}"/>
    <hyperlink ref="A18:B18" location="mil07.102" display="Click here to go to MIL Item 7.102." xr:uid="{00000000-0004-0000-0800-000004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3:D68"/>
  <sheetViews>
    <sheetView workbookViewId="0">
      <pane ySplit="3" topLeftCell="A4" activePane="bottomLeft" state="frozen"/>
      <selection pane="bottomLeft" activeCell="A4" sqref="A4"/>
    </sheetView>
  </sheetViews>
  <sheetFormatPr defaultRowHeight="15" x14ac:dyDescent="0.25"/>
  <cols>
    <col min="1" max="1" width="5.7109375" customWidth="1"/>
    <col min="2" max="2" width="60.7109375" customWidth="1"/>
    <col min="3" max="3" width="3.7109375" customWidth="1"/>
    <col min="4" max="4" width="15.7109375" customWidth="1"/>
  </cols>
  <sheetData>
    <row r="3" spans="1:4" ht="32.1" customHeight="1" thickBot="1" x14ac:dyDescent="0.3">
      <c r="A3" s="147" t="s">
        <v>6445</v>
      </c>
      <c r="B3" s="147"/>
      <c r="C3" s="147"/>
      <c r="D3" s="147"/>
    </row>
    <row r="4" spans="1:4" ht="15" customHeight="1" x14ac:dyDescent="0.25">
      <c r="A4" s="3"/>
      <c r="B4" s="3"/>
      <c r="C4" s="3"/>
      <c r="D4" s="3"/>
    </row>
    <row r="5" spans="1:4" ht="14.45" customHeight="1" x14ac:dyDescent="0.25">
      <c r="A5" s="171" t="str">
        <f>IF(mil06.02="","Estate of ",CONCATENATE("Estate of ",mil06.02))</f>
        <v xml:space="preserve">Estate of </v>
      </c>
      <c r="B5" s="171"/>
      <c r="C5" s="171"/>
      <c r="D5" s="171"/>
    </row>
    <row r="6" spans="1:4" ht="14.45" customHeight="1" x14ac:dyDescent="0.25">
      <c r="A6" s="173" t="s">
        <v>6934</v>
      </c>
      <c r="B6" s="173"/>
      <c r="C6" s="173"/>
      <c r="D6" s="81"/>
    </row>
    <row r="7" spans="1:4" ht="5.0999999999999996" customHeight="1" x14ac:dyDescent="0.25">
      <c r="A7" s="3"/>
      <c r="B7" s="3"/>
      <c r="C7" s="3"/>
      <c r="D7" s="3"/>
    </row>
    <row r="8" spans="1:4" x14ac:dyDescent="0.25">
      <c r="A8" s="172" t="s">
        <v>6444</v>
      </c>
      <c r="B8" s="172"/>
      <c r="C8" s="172"/>
      <c r="D8" s="17"/>
    </row>
    <row r="9" spans="1:4" ht="5.0999999999999996" customHeight="1" x14ac:dyDescent="0.25">
      <c r="A9" s="3"/>
      <c r="B9" s="3"/>
      <c r="C9" s="3"/>
      <c r="D9" s="3"/>
    </row>
    <row r="10" spans="1:4" ht="15" customHeight="1" x14ac:dyDescent="0.25">
      <c r="A10" s="148" t="s">
        <v>218</v>
      </c>
      <c r="B10" s="166" t="s">
        <v>6443</v>
      </c>
      <c r="C10" s="89"/>
      <c r="D10" s="92" t="s">
        <v>2135</v>
      </c>
    </row>
    <row r="11" spans="1:4" ht="15" customHeight="1" x14ac:dyDescent="0.25">
      <c r="A11" s="148"/>
      <c r="B11" s="166"/>
      <c r="C11" s="89"/>
      <c r="D11" s="92" t="s">
        <v>2134</v>
      </c>
    </row>
    <row r="12" spans="1:4" ht="5.0999999999999996" customHeight="1" x14ac:dyDescent="0.25">
      <c r="A12" s="12"/>
      <c r="B12" s="3"/>
      <c r="C12" s="27"/>
      <c r="D12" s="92"/>
    </row>
    <row r="13" spans="1:4" x14ac:dyDescent="0.25">
      <c r="A13" s="148" t="s">
        <v>406</v>
      </c>
      <c r="B13" s="146" t="s">
        <v>6442</v>
      </c>
      <c r="C13" s="89"/>
      <c r="D13" s="92" t="s">
        <v>2135</v>
      </c>
    </row>
    <row r="14" spans="1:4" x14ac:dyDescent="0.25">
      <c r="A14" s="148"/>
      <c r="B14" s="146"/>
      <c r="C14" s="89"/>
      <c r="D14" s="92" t="s">
        <v>2134</v>
      </c>
    </row>
    <row r="15" spans="1:4" ht="5.0999999999999996" customHeight="1" x14ac:dyDescent="0.25">
      <c r="A15" s="12"/>
      <c r="B15" s="3"/>
      <c r="C15" s="27"/>
      <c r="D15" s="92"/>
    </row>
    <row r="16" spans="1:4" ht="15" customHeight="1" x14ac:dyDescent="0.25">
      <c r="A16" s="148" t="s">
        <v>400</v>
      </c>
      <c r="B16" s="146" t="s">
        <v>6441</v>
      </c>
      <c r="C16" s="89"/>
      <c r="D16" s="92" t="s">
        <v>2135</v>
      </c>
    </row>
    <row r="17" spans="1:4" ht="15" customHeight="1" x14ac:dyDescent="0.25">
      <c r="A17" s="148"/>
      <c r="B17" s="146"/>
      <c r="C17" s="89"/>
      <c r="D17" s="92" t="s">
        <v>2134</v>
      </c>
    </row>
    <row r="18" spans="1:4" ht="5.0999999999999996" customHeight="1" x14ac:dyDescent="0.25">
      <c r="A18" s="12"/>
      <c r="B18" s="3"/>
      <c r="C18" s="27"/>
      <c r="D18" s="92"/>
    </row>
    <row r="19" spans="1:4" ht="15" customHeight="1" x14ac:dyDescent="0.25">
      <c r="A19" s="148" t="s">
        <v>422</v>
      </c>
      <c r="B19" s="146" t="s">
        <v>6440</v>
      </c>
      <c r="C19" s="89"/>
      <c r="D19" s="92" t="s">
        <v>2135</v>
      </c>
    </row>
    <row r="20" spans="1:4" ht="15" customHeight="1" x14ac:dyDescent="0.25">
      <c r="A20" s="148"/>
      <c r="B20" s="146"/>
      <c r="C20" s="89"/>
      <c r="D20" s="92" t="s">
        <v>2134</v>
      </c>
    </row>
    <row r="21" spans="1:4" ht="45" customHeight="1" x14ac:dyDescent="0.25">
      <c r="A21" s="148"/>
      <c r="B21" s="146"/>
      <c r="C21" s="58"/>
      <c r="D21" s="92"/>
    </row>
    <row r="22" spans="1:4" ht="5.0999999999999996" customHeight="1" x14ac:dyDescent="0.25">
      <c r="A22" s="12"/>
      <c r="B22" s="3"/>
      <c r="C22" s="27"/>
      <c r="D22" s="92"/>
    </row>
    <row r="23" spans="1:4" x14ac:dyDescent="0.25">
      <c r="A23" s="148" t="s">
        <v>497</v>
      </c>
      <c r="B23" s="146" t="s">
        <v>6439</v>
      </c>
      <c r="C23" s="89"/>
      <c r="D23" s="92" t="s">
        <v>2135</v>
      </c>
    </row>
    <row r="24" spans="1:4" x14ac:dyDescent="0.25">
      <c r="A24" s="148"/>
      <c r="B24" s="146"/>
      <c r="C24" s="89"/>
      <c r="D24" s="92" t="s">
        <v>2134</v>
      </c>
    </row>
    <row r="25" spans="1:4" ht="5.0999999999999996" customHeight="1" x14ac:dyDescent="0.25">
      <c r="A25" s="12"/>
      <c r="B25" s="3"/>
      <c r="C25" s="27"/>
      <c r="D25" s="92"/>
    </row>
    <row r="26" spans="1:4" ht="15" customHeight="1" x14ac:dyDescent="0.25">
      <c r="A26" s="148" t="s">
        <v>529</v>
      </c>
      <c r="B26" s="146" t="s">
        <v>6438</v>
      </c>
      <c r="C26" s="89"/>
      <c r="D26" s="92" t="s">
        <v>2135</v>
      </c>
    </row>
    <row r="27" spans="1:4" ht="15" customHeight="1" x14ac:dyDescent="0.25">
      <c r="A27" s="148"/>
      <c r="B27" s="146"/>
      <c r="C27" s="89"/>
      <c r="D27" s="92" t="s">
        <v>2134</v>
      </c>
    </row>
    <row r="28" spans="1:4" ht="5.0999999999999996" customHeight="1" x14ac:dyDescent="0.25">
      <c r="A28" s="12"/>
      <c r="B28" s="3"/>
      <c r="C28" s="3"/>
      <c r="D28" s="3"/>
    </row>
    <row r="29" spans="1:4" ht="45" x14ac:dyDescent="0.25">
      <c r="A29" s="12"/>
      <c r="B29" s="17" t="s">
        <v>6437</v>
      </c>
      <c r="C29" s="3"/>
      <c r="D29" s="3"/>
    </row>
    <row r="30" spans="1:4" ht="5.0999999999999996" customHeight="1" x14ac:dyDescent="0.25">
      <c r="A30" s="12"/>
      <c r="B30" s="3"/>
      <c r="C30" s="3"/>
      <c r="D30" s="3"/>
    </row>
    <row r="31" spans="1:4" ht="45" x14ac:dyDescent="0.25">
      <c r="A31" s="148" t="s">
        <v>566</v>
      </c>
      <c r="B31" s="3" t="s">
        <v>6436</v>
      </c>
      <c r="C31" s="170"/>
      <c r="D31" s="170"/>
    </row>
    <row r="32" spans="1:4" x14ac:dyDescent="0.25">
      <c r="A32" s="148"/>
      <c r="B32" s="2" t="s">
        <v>7166</v>
      </c>
      <c r="C32" s="52"/>
      <c r="D32" s="52"/>
    </row>
    <row r="33" spans="1:4" ht="5.0999999999999996" customHeight="1" x14ac:dyDescent="0.25">
      <c r="A33" s="12"/>
      <c r="B33" s="3"/>
      <c r="C33" s="3"/>
      <c r="D33" s="3"/>
    </row>
    <row r="34" spans="1:4" ht="60" x14ac:dyDescent="0.25">
      <c r="A34" s="148" t="s">
        <v>607</v>
      </c>
      <c r="B34" s="3" t="s">
        <v>6435</v>
      </c>
      <c r="C34" s="170"/>
      <c r="D34" s="170"/>
    </row>
    <row r="35" spans="1:4" x14ac:dyDescent="0.25">
      <c r="A35" s="148"/>
      <c r="B35" s="2" t="s">
        <v>7166</v>
      </c>
      <c r="C35" s="52"/>
      <c r="D35" s="52"/>
    </row>
    <row r="36" spans="1:4" ht="5.0999999999999996" customHeight="1" x14ac:dyDescent="0.25">
      <c r="A36" s="12"/>
      <c r="B36" s="3"/>
      <c r="C36" s="3"/>
      <c r="D36" s="3"/>
    </row>
    <row r="37" spans="1:4" ht="15" customHeight="1" x14ac:dyDescent="0.25">
      <c r="A37" s="12"/>
      <c r="B37" s="29" t="s">
        <v>6434</v>
      </c>
      <c r="C37" s="3"/>
      <c r="D37" s="3"/>
    </row>
    <row r="38" spans="1:4" ht="5.0999999999999996" customHeight="1" x14ac:dyDescent="0.25">
      <c r="A38" s="12"/>
      <c r="B38" s="3"/>
      <c r="C38" s="3"/>
      <c r="D38" s="3"/>
    </row>
    <row r="39" spans="1:4" ht="30" x14ac:dyDescent="0.25">
      <c r="A39" s="12" t="s">
        <v>602</v>
      </c>
      <c r="B39" s="3" t="s">
        <v>6433</v>
      </c>
      <c r="C39" s="169" t="str">
        <f>IF(OR(worksheet08line07="",worksheet08line08=""),"",worksheet08line07-worksheet08line08)</f>
        <v/>
      </c>
      <c r="D39" s="169"/>
    </row>
    <row r="40" spans="1:4" ht="5.0999999999999996" customHeight="1" x14ac:dyDescent="0.25">
      <c r="A40" s="12"/>
      <c r="B40" s="3"/>
      <c r="C40" s="3"/>
      <c r="D40" s="3"/>
    </row>
    <row r="41" spans="1:4" ht="30" x14ac:dyDescent="0.25">
      <c r="A41" s="12" t="s">
        <v>598</v>
      </c>
      <c r="B41" s="3" t="s">
        <v>6432</v>
      </c>
      <c r="C41" s="170"/>
      <c r="D41" s="170"/>
    </row>
    <row r="42" spans="1:4" ht="5.0999999999999996" customHeight="1" x14ac:dyDescent="0.25">
      <c r="A42" s="12"/>
      <c r="B42" s="3"/>
      <c r="C42" s="3"/>
      <c r="D42" s="3"/>
    </row>
    <row r="43" spans="1:4" ht="30" x14ac:dyDescent="0.25">
      <c r="A43" s="12" t="s">
        <v>588</v>
      </c>
      <c r="B43" s="3" t="s">
        <v>6427</v>
      </c>
      <c r="C43" s="170"/>
      <c r="D43" s="170"/>
    </row>
    <row r="44" spans="1:4" ht="5.0999999999999996" customHeight="1" x14ac:dyDescent="0.25">
      <c r="A44" s="12"/>
      <c r="B44" s="3"/>
      <c r="C44" s="3"/>
      <c r="D44" s="3"/>
    </row>
    <row r="45" spans="1:4" x14ac:dyDescent="0.25">
      <c r="A45" s="12" t="s">
        <v>582</v>
      </c>
      <c r="B45" s="3" t="s">
        <v>6431</v>
      </c>
      <c r="C45" s="169" t="str">
        <f>IF(OR(worksheet08line10="",worksheet08line11=""),"",worksheet08line10-worksheet08line11)</f>
        <v/>
      </c>
      <c r="D45" s="169"/>
    </row>
    <row r="46" spans="1:4" ht="5.0999999999999996" customHeight="1" x14ac:dyDescent="0.25">
      <c r="A46" s="12"/>
      <c r="B46" s="3"/>
      <c r="C46" s="3"/>
      <c r="D46" s="3"/>
    </row>
    <row r="47" spans="1:4" ht="30" x14ac:dyDescent="0.25">
      <c r="A47" s="12" t="s">
        <v>574</v>
      </c>
      <c r="B47" s="3" t="s">
        <v>6430</v>
      </c>
      <c r="C47" s="170"/>
      <c r="D47" s="170"/>
    </row>
    <row r="48" spans="1:4" ht="5.0999999999999996" customHeight="1" x14ac:dyDescent="0.25">
      <c r="A48" s="12"/>
      <c r="B48" s="3"/>
      <c r="C48" s="3"/>
      <c r="D48" s="3"/>
    </row>
    <row r="49" spans="1:4" ht="30" x14ac:dyDescent="0.25">
      <c r="A49" s="12" t="s">
        <v>703</v>
      </c>
      <c r="B49" s="3" t="s">
        <v>6429</v>
      </c>
      <c r="C49" s="169" t="str">
        <f>IF(OR(worksheet08line12="",worksheet08line13=""),"",worksheet08line12-worksheet08line13)</f>
        <v/>
      </c>
      <c r="D49" s="169"/>
    </row>
    <row r="50" spans="1:4" ht="5.0999999999999996" customHeight="1" x14ac:dyDescent="0.25">
      <c r="A50" s="12"/>
      <c r="B50" s="3"/>
      <c r="C50" s="3"/>
      <c r="D50" s="3"/>
    </row>
    <row r="51" spans="1:4" ht="30" customHeight="1" x14ac:dyDescent="0.25">
      <c r="A51" s="12" t="s">
        <v>693</v>
      </c>
      <c r="B51" s="3" t="s">
        <v>6428</v>
      </c>
      <c r="C51" s="170"/>
      <c r="D51" s="170"/>
    </row>
    <row r="52" spans="1:4" ht="5.0999999999999996" customHeight="1" x14ac:dyDescent="0.25">
      <c r="A52" s="12"/>
      <c r="B52" s="3"/>
      <c r="C52" s="3"/>
      <c r="D52" s="3"/>
    </row>
    <row r="53" spans="1:4" ht="30" x14ac:dyDescent="0.25">
      <c r="A53" s="12" t="s">
        <v>675</v>
      </c>
      <c r="B53" s="3" t="s">
        <v>6427</v>
      </c>
      <c r="C53" s="170"/>
      <c r="D53" s="170"/>
    </row>
    <row r="54" spans="1:4" ht="5.0999999999999996" customHeight="1" x14ac:dyDescent="0.25">
      <c r="A54" s="12"/>
      <c r="B54" s="3"/>
      <c r="C54" s="3"/>
      <c r="D54" s="3"/>
    </row>
    <row r="55" spans="1:4" x14ac:dyDescent="0.25">
      <c r="A55" s="12" t="s">
        <v>660</v>
      </c>
      <c r="B55" s="3" t="s">
        <v>6426</v>
      </c>
      <c r="C55" s="169" t="str">
        <f>IF(OR(worksheet08line15="",worksheet08line16=""),"",worksheet08line15-worksheet08line16)</f>
        <v/>
      </c>
      <c r="D55" s="169"/>
    </row>
    <row r="56" spans="1:4" ht="5.0999999999999996" customHeight="1" x14ac:dyDescent="0.25">
      <c r="A56" s="12"/>
      <c r="B56" s="3"/>
      <c r="C56" s="3"/>
      <c r="D56" s="3"/>
    </row>
    <row r="57" spans="1:4" ht="30" x14ac:dyDescent="0.25">
      <c r="A57" s="12" t="s">
        <v>639</v>
      </c>
      <c r="B57" s="3" t="s">
        <v>6425</v>
      </c>
      <c r="C57" s="170"/>
      <c r="D57" s="170"/>
    </row>
    <row r="58" spans="1:4" ht="5.0999999999999996" customHeight="1" x14ac:dyDescent="0.25">
      <c r="A58" s="12"/>
      <c r="B58" s="3"/>
      <c r="C58" s="3"/>
      <c r="D58" s="3"/>
    </row>
    <row r="59" spans="1:4" ht="45" x14ac:dyDescent="0.25">
      <c r="A59" s="12" t="s">
        <v>743</v>
      </c>
      <c r="B59" s="3" t="s">
        <v>6424</v>
      </c>
      <c r="C59" s="169" t="str">
        <f>IF(OR(worksheet08line17="",worksheet08line18=""),"",worksheet08line17-worksheet08line18)</f>
        <v/>
      </c>
      <c r="D59" s="169"/>
    </row>
    <row r="60" spans="1:4" ht="5.0999999999999996" customHeight="1" x14ac:dyDescent="0.25">
      <c r="A60" s="12"/>
      <c r="B60" s="3"/>
      <c r="C60" s="3"/>
      <c r="D60" s="3"/>
    </row>
    <row r="61" spans="1:4" x14ac:dyDescent="0.25">
      <c r="A61" s="12" t="s">
        <v>722</v>
      </c>
      <c r="B61" s="3" t="s">
        <v>6423</v>
      </c>
      <c r="C61" s="169" t="str">
        <f>IF(OR(worksheet08line14="",worksheet08line19=""),"",SUM(worksheet08line14,worksheet08line19))</f>
        <v/>
      </c>
      <c r="D61" s="169"/>
    </row>
    <row r="62" spans="1:4" ht="5.0999999999999996" customHeight="1" x14ac:dyDescent="0.25">
      <c r="A62" s="12"/>
      <c r="B62" s="3"/>
      <c r="C62" s="3"/>
      <c r="D62" s="3"/>
    </row>
    <row r="63" spans="1:4" x14ac:dyDescent="0.25">
      <c r="A63" s="12" t="s">
        <v>716</v>
      </c>
      <c r="B63" s="3" t="s">
        <v>6422</v>
      </c>
      <c r="C63" s="169" t="str">
        <f>IF(worksheet08line09="","",worksheet08line09*0.5)</f>
        <v/>
      </c>
      <c r="D63" s="169"/>
    </row>
    <row r="64" spans="1:4" ht="5.0999999999999996" customHeight="1" x14ac:dyDescent="0.25">
      <c r="A64" s="12"/>
      <c r="B64" s="3"/>
      <c r="C64" s="3"/>
      <c r="D64" s="3"/>
    </row>
    <row r="65" spans="1:4" x14ac:dyDescent="0.25">
      <c r="A65" s="12" t="s">
        <v>775</v>
      </c>
      <c r="B65" s="3" t="s">
        <v>6421</v>
      </c>
      <c r="C65" s="169" t="str">
        <f>IF(worksheet08line09="","",worksheet08line09*0.25)</f>
        <v/>
      </c>
      <c r="D65" s="169"/>
    </row>
    <row r="66" spans="1:4" ht="5.0999999999999996" customHeight="1" x14ac:dyDescent="0.25">
      <c r="A66" s="3"/>
      <c r="B66" s="3"/>
      <c r="C66" s="3"/>
      <c r="D66" s="3"/>
    </row>
    <row r="67" spans="1:4" ht="60" customHeight="1" x14ac:dyDescent="0.25">
      <c r="A67" s="146" t="s">
        <v>6420</v>
      </c>
      <c r="B67" s="146"/>
      <c r="C67" s="146"/>
      <c r="D67" s="146"/>
    </row>
    <row r="68" spans="1:4" x14ac:dyDescent="0.25">
      <c r="A68" s="153" t="s">
        <v>7166</v>
      </c>
      <c r="B68" s="153"/>
      <c r="C68" s="52"/>
      <c r="D68" s="52"/>
    </row>
  </sheetData>
  <mergeCells count="36">
    <mergeCell ref="A68:B68"/>
    <mergeCell ref="A19:A21"/>
    <mergeCell ref="B19:B21"/>
    <mergeCell ref="A23:A24"/>
    <mergeCell ref="B23:B24"/>
    <mergeCell ref="A26:A27"/>
    <mergeCell ref="B26:B27"/>
    <mergeCell ref="A10:A11"/>
    <mergeCell ref="B10:B11"/>
    <mergeCell ref="A13:A14"/>
    <mergeCell ref="B13:B14"/>
    <mergeCell ref="A16:A17"/>
    <mergeCell ref="B16:B17"/>
    <mergeCell ref="A5:D5"/>
    <mergeCell ref="A3:D3"/>
    <mergeCell ref="C49:D49"/>
    <mergeCell ref="C51:D51"/>
    <mergeCell ref="C53:D53"/>
    <mergeCell ref="A8:C8"/>
    <mergeCell ref="A6:C6"/>
    <mergeCell ref="A31:A32"/>
    <mergeCell ref="A34:A35"/>
    <mergeCell ref="C31:D31"/>
    <mergeCell ref="C34:D34"/>
    <mergeCell ref="C39:D39"/>
    <mergeCell ref="C41:D41"/>
    <mergeCell ref="C43:D43"/>
    <mergeCell ref="C45:D45"/>
    <mergeCell ref="C47:D47"/>
    <mergeCell ref="C65:D65"/>
    <mergeCell ref="C55:D55"/>
    <mergeCell ref="C59:D59"/>
    <mergeCell ref="C57:D57"/>
    <mergeCell ref="A67:D67"/>
    <mergeCell ref="C61:D61"/>
    <mergeCell ref="C63:D63"/>
  </mergeCells>
  <hyperlinks>
    <hyperlink ref="A6:C6" location="mil06.02" display="Click here to go to MIL Item 6.02." xr:uid="{00000000-0004-0000-0900-000000000000}"/>
    <hyperlink ref="B32" r:id="rId1" xr:uid="{00000000-0004-0000-0900-000001000000}"/>
    <hyperlink ref="B35" r:id="rId2" xr:uid="{00000000-0004-0000-0900-000002000000}"/>
    <hyperlink ref="A68" r:id="rId3" xr:uid="{00000000-0004-0000-0900-000003000000}"/>
  </hyperlinks>
  <pageMargins left="0.7" right="0.7" top="0.75" bottom="0.75" header="0.3" footer="0.3"/>
  <pageSetup orientation="portrait"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7"/>
  <dimension ref="A3:J19"/>
  <sheetViews>
    <sheetView workbookViewId="0">
      <pane ySplit="3" topLeftCell="A4" activePane="bottomLeft" state="frozen"/>
      <selection pane="bottomLeft" activeCell="A4" sqref="A4"/>
    </sheetView>
  </sheetViews>
  <sheetFormatPr defaultRowHeight="15" x14ac:dyDescent="0.25"/>
  <cols>
    <col min="1" max="1" width="30.7109375" customWidth="1"/>
    <col min="2" max="5" width="7.7109375" customWidth="1"/>
    <col min="6" max="6" width="1.7109375" customWidth="1"/>
    <col min="7" max="9" width="12.7109375" customWidth="1"/>
    <col min="10" max="10" width="20.7109375" customWidth="1"/>
  </cols>
  <sheetData>
    <row r="3" spans="1:10" ht="15.75" thickBot="1" x14ac:dyDescent="0.3">
      <c r="A3" s="147" t="s">
        <v>6452</v>
      </c>
      <c r="B3" s="147"/>
      <c r="C3" s="147"/>
      <c r="D3" s="147"/>
      <c r="E3" s="147"/>
      <c r="F3" s="147"/>
      <c r="G3" s="147"/>
      <c r="H3" s="147"/>
      <c r="I3" s="147"/>
      <c r="J3" s="147"/>
    </row>
    <row r="4" spans="1:10" x14ac:dyDescent="0.25">
      <c r="A4" s="3"/>
      <c r="B4" s="3"/>
      <c r="C4" s="3"/>
      <c r="D4" s="3"/>
      <c r="E4" s="3"/>
      <c r="F4" s="3"/>
      <c r="G4" s="3"/>
      <c r="H4" s="3"/>
      <c r="I4" s="3"/>
      <c r="J4" s="3"/>
    </row>
    <row r="5" spans="1:10" ht="15" customHeight="1" x14ac:dyDescent="0.25">
      <c r="A5" s="174" t="str">
        <f>IF(mil06.02="","Estate of ",CONCATENATE("Estate of ",mil06.02))</f>
        <v xml:space="preserve">Estate of </v>
      </c>
      <c r="B5" s="175"/>
      <c r="C5" s="176"/>
      <c r="D5" s="9"/>
      <c r="E5" s="9"/>
      <c r="F5" s="3"/>
      <c r="G5" s="55" t="s">
        <v>6451</v>
      </c>
      <c r="H5" s="55" t="s">
        <v>6450</v>
      </c>
      <c r="I5" s="55" t="s">
        <v>6449</v>
      </c>
      <c r="J5" s="3"/>
    </row>
    <row r="6" spans="1:10" ht="15" customHeight="1" x14ac:dyDescent="0.25">
      <c r="A6" s="136"/>
      <c r="B6" s="137"/>
      <c r="C6" s="138"/>
      <c r="D6" s="3"/>
      <c r="E6" s="3"/>
      <c r="F6" s="3"/>
      <c r="G6" s="11"/>
      <c r="H6" s="11"/>
      <c r="I6" s="11"/>
      <c r="J6" s="3"/>
    </row>
    <row r="7" spans="1:10" ht="15" customHeight="1" x14ac:dyDescent="0.25">
      <c r="A7" s="173" t="s">
        <v>6934</v>
      </c>
      <c r="B7" s="173"/>
      <c r="C7" s="81"/>
      <c r="D7" s="3"/>
      <c r="E7" s="3"/>
      <c r="F7" s="3"/>
      <c r="G7" s="18"/>
      <c r="H7" s="18"/>
      <c r="I7" s="18"/>
      <c r="J7" s="3"/>
    </row>
    <row r="8" spans="1:10" x14ac:dyDescent="0.25">
      <c r="A8" s="3"/>
      <c r="B8" s="3"/>
      <c r="C8" s="3"/>
      <c r="D8" s="3"/>
      <c r="E8" s="3"/>
      <c r="F8" s="3"/>
      <c r="G8" s="3"/>
      <c r="H8" s="3"/>
      <c r="I8" s="3"/>
      <c r="J8" s="3"/>
    </row>
    <row r="9" spans="1:10" ht="60" x14ac:dyDescent="0.25">
      <c r="A9" s="51" t="s">
        <v>6448</v>
      </c>
      <c r="B9" s="51" t="s">
        <v>7210</v>
      </c>
      <c r="C9" s="51" t="s">
        <v>7211</v>
      </c>
      <c r="D9" s="51" t="s">
        <v>7212</v>
      </c>
      <c r="E9" s="51" t="s">
        <v>7213</v>
      </c>
      <c r="F9" s="51"/>
      <c r="G9" s="51" t="s">
        <v>7548</v>
      </c>
      <c r="H9" s="51" t="s">
        <v>6447</v>
      </c>
      <c r="I9" s="51" t="s">
        <v>7549</v>
      </c>
      <c r="J9" s="51" t="s">
        <v>6446</v>
      </c>
    </row>
    <row r="10" spans="1:10" x14ac:dyDescent="0.25">
      <c r="A10" s="42"/>
      <c r="B10" s="89"/>
      <c r="C10" s="89"/>
      <c r="D10" s="89"/>
      <c r="E10" s="89"/>
      <c r="F10" s="42"/>
      <c r="G10" s="11"/>
      <c r="H10" s="11"/>
      <c r="I10" s="89"/>
      <c r="J10" s="42"/>
    </row>
    <row r="11" spans="1:10" x14ac:dyDescent="0.25">
      <c r="A11" s="42"/>
      <c r="B11" s="89"/>
      <c r="C11" s="89"/>
      <c r="D11" s="89"/>
      <c r="E11" s="89"/>
      <c r="F11" s="42"/>
      <c r="G11" s="11"/>
      <c r="H11" s="11"/>
      <c r="I11" s="89"/>
      <c r="J11" s="42"/>
    </row>
    <row r="12" spans="1:10" x14ac:dyDescent="0.25">
      <c r="A12" s="42"/>
      <c r="B12" s="89"/>
      <c r="C12" s="89"/>
      <c r="D12" s="89"/>
      <c r="E12" s="89"/>
      <c r="F12" s="42"/>
      <c r="G12" s="11"/>
      <c r="H12" s="11"/>
      <c r="I12" s="89"/>
      <c r="J12" s="42"/>
    </row>
    <row r="13" spans="1:10" x14ac:dyDescent="0.25">
      <c r="A13" s="42"/>
      <c r="B13" s="89"/>
      <c r="C13" s="89"/>
      <c r="D13" s="89"/>
      <c r="E13" s="89"/>
      <c r="F13" s="42"/>
      <c r="G13" s="11"/>
      <c r="H13" s="11"/>
      <c r="I13" s="89"/>
      <c r="J13" s="42"/>
    </row>
    <row r="14" spans="1:10" x14ac:dyDescent="0.25">
      <c r="A14" s="42"/>
      <c r="B14" s="89"/>
      <c r="C14" s="89"/>
      <c r="D14" s="89"/>
      <c r="E14" s="89"/>
      <c r="F14" s="42"/>
      <c r="G14" s="11"/>
      <c r="H14" s="11"/>
      <c r="I14" s="89"/>
      <c r="J14" s="42"/>
    </row>
    <row r="15" spans="1:10" x14ac:dyDescent="0.25">
      <c r="A15" s="42"/>
      <c r="B15" s="89"/>
      <c r="C15" s="89"/>
      <c r="D15" s="89"/>
      <c r="E15" s="89"/>
      <c r="F15" s="42"/>
      <c r="G15" s="11"/>
      <c r="H15" s="11"/>
      <c r="I15" s="89"/>
      <c r="J15" s="42"/>
    </row>
    <row r="16" spans="1:10" x14ac:dyDescent="0.25">
      <c r="A16" s="42"/>
      <c r="B16" s="89"/>
      <c r="C16" s="89"/>
      <c r="D16" s="89"/>
      <c r="E16" s="89"/>
      <c r="F16" s="42"/>
      <c r="G16" s="11"/>
      <c r="H16" s="11"/>
      <c r="I16" s="89"/>
      <c r="J16" s="42"/>
    </row>
    <row r="17" spans="1:10" x14ac:dyDescent="0.25">
      <c r="A17" s="42"/>
      <c r="B17" s="89"/>
      <c r="C17" s="89"/>
      <c r="D17" s="89"/>
      <c r="E17" s="89"/>
      <c r="F17" s="42"/>
      <c r="G17" s="11"/>
      <c r="H17" s="11"/>
      <c r="I17" s="89"/>
      <c r="J17" s="42"/>
    </row>
    <row r="18" spans="1:10" x14ac:dyDescent="0.25">
      <c r="A18" s="3"/>
      <c r="B18" s="3"/>
      <c r="C18" s="3"/>
      <c r="D18" s="3"/>
      <c r="E18" s="3"/>
      <c r="F18" s="3"/>
      <c r="G18" s="3"/>
      <c r="H18" s="3"/>
      <c r="I18" s="3"/>
      <c r="J18" s="3"/>
    </row>
    <row r="19" spans="1:10" ht="15" customHeight="1" x14ac:dyDescent="0.25">
      <c r="A19" s="146" t="s">
        <v>7550</v>
      </c>
      <c r="B19" s="146"/>
      <c r="C19" s="146"/>
      <c r="D19" s="146"/>
      <c r="E19" s="146"/>
      <c r="F19" s="146"/>
      <c r="G19" s="146"/>
      <c r="H19" s="146"/>
      <c r="I19" s="146"/>
      <c r="J19" s="146"/>
    </row>
  </sheetData>
  <mergeCells count="4">
    <mergeCell ref="A3:J3"/>
    <mergeCell ref="A19:J19"/>
    <mergeCell ref="A7:B7"/>
    <mergeCell ref="A5:C6"/>
  </mergeCells>
  <hyperlinks>
    <hyperlink ref="A7:B7" location="mil06.02" display="Click here to go to MIL Item 6.02." xr:uid="{00000000-0004-0000-0A00-000000000000}"/>
  </hyperlinks>
  <pageMargins left="0.7" right="0.7" top="0.75" bottom="0.75" header="0.3" footer="0.3"/>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8"/>
  <dimension ref="A3:D47"/>
  <sheetViews>
    <sheetView workbookViewId="0">
      <pane ySplit="3" topLeftCell="A4" activePane="bottomLeft" state="frozen"/>
      <selection pane="bottomLeft" activeCell="A4" sqref="A4"/>
    </sheetView>
  </sheetViews>
  <sheetFormatPr defaultRowHeight="15" x14ac:dyDescent="0.25"/>
  <cols>
    <col min="1" max="1" width="5.7109375" customWidth="1"/>
    <col min="2" max="2" width="40.7109375" customWidth="1"/>
    <col min="3" max="4" width="20.7109375" customWidth="1"/>
  </cols>
  <sheetData>
    <row r="3" spans="1:4" ht="15.95" customHeight="1" thickBot="1" x14ac:dyDescent="0.3">
      <c r="A3" s="147" t="s">
        <v>6484</v>
      </c>
      <c r="B3" s="147"/>
      <c r="C3" s="147"/>
      <c r="D3" s="147"/>
    </row>
    <row r="4" spans="1:4" ht="15" customHeight="1" x14ac:dyDescent="0.25">
      <c r="A4" s="3"/>
      <c r="B4" s="3"/>
      <c r="C4" s="3"/>
      <c r="D4" s="3"/>
    </row>
    <row r="5" spans="1:4" ht="14.45" customHeight="1" x14ac:dyDescent="0.25">
      <c r="A5" s="149" t="str">
        <f>IF(mil06.02="","Estate of ",CONCATENATE("Estate of ",mil06.02))</f>
        <v xml:space="preserve">Estate of </v>
      </c>
      <c r="B5" s="150"/>
      <c r="C5" s="150"/>
      <c r="D5" s="151"/>
    </row>
    <row r="6" spans="1:4" ht="14.45" customHeight="1" x14ac:dyDescent="0.25">
      <c r="A6" s="152" t="s">
        <v>6934</v>
      </c>
      <c r="B6" s="152"/>
      <c r="C6" s="152"/>
      <c r="D6" s="152"/>
    </row>
    <row r="7" spans="1:4" x14ac:dyDescent="0.25">
      <c r="A7" s="3"/>
      <c r="B7" s="3"/>
      <c r="C7" s="3"/>
      <c r="D7" s="3"/>
    </row>
    <row r="8" spans="1:4" x14ac:dyDescent="0.25">
      <c r="A8" s="128" t="s">
        <v>6483</v>
      </c>
      <c r="B8" s="128"/>
      <c r="C8" s="128"/>
      <c r="D8" s="128"/>
    </row>
    <row r="9" spans="1:4" x14ac:dyDescent="0.25">
      <c r="A9" s="3"/>
      <c r="B9" s="3"/>
      <c r="C9" s="3"/>
      <c r="D9" s="3"/>
    </row>
    <row r="10" spans="1:4" x14ac:dyDescent="0.25">
      <c r="A10" s="3"/>
      <c r="B10" s="56" t="s">
        <v>5238</v>
      </c>
      <c r="C10" s="56" t="s">
        <v>6482</v>
      </c>
      <c r="D10" s="56" t="s">
        <v>6481</v>
      </c>
    </row>
    <row r="11" spans="1:4" x14ac:dyDescent="0.25">
      <c r="A11" s="3"/>
      <c r="B11" s="56"/>
      <c r="C11" s="56"/>
      <c r="D11" s="56"/>
    </row>
    <row r="12" spans="1:4" x14ac:dyDescent="0.25">
      <c r="A12" s="12" t="s">
        <v>218</v>
      </c>
      <c r="B12" s="3" t="s">
        <v>6480</v>
      </c>
      <c r="C12" s="105"/>
      <c r="D12" s="104"/>
    </row>
    <row r="13" spans="1:4" x14ac:dyDescent="0.25">
      <c r="A13" s="12" t="s">
        <v>406</v>
      </c>
      <c r="B13" s="3" t="s">
        <v>6479</v>
      </c>
      <c r="C13" s="105"/>
      <c r="D13" s="104"/>
    </row>
    <row r="14" spans="1:4" x14ac:dyDescent="0.25">
      <c r="A14" s="12" t="s">
        <v>400</v>
      </c>
      <c r="B14" s="3" t="s">
        <v>6478</v>
      </c>
      <c r="C14" s="105"/>
      <c r="D14" s="104"/>
    </row>
    <row r="15" spans="1:4" x14ac:dyDescent="0.25">
      <c r="A15" s="12" t="s">
        <v>422</v>
      </c>
      <c r="B15" s="3" t="s">
        <v>6477</v>
      </c>
      <c r="C15" s="105"/>
      <c r="D15" s="104"/>
    </row>
    <row r="16" spans="1:4" x14ac:dyDescent="0.25">
      <c r="A16" s="12" t="s">
        <v>497</v>
      </c>
      <c r="B16" s="3" t="s">
        <v>6476</v>
      </c>
      <c r="C16" s="105"/>
      <c r="D16" s="104"/>
    </row>
    <row r="17" spans="1:4" x14ac:dyDescent="0.25">
      <c r="A17" s="12" t="s">
        <v>529</v>
      </c>
      <c r="B17" s="3" t="s">
        <v>6475</v>
      </c>
      <c r="C17" s="105"/>
      <c r="D17" s="104"/>
    </row>
    <row r="18" spans="1:4" x14ac:dyDescent="0.25">
      <c r="A18" s="12" t="s">
        <v>566</v>
      </c>
      <c r="B18" s="3" t="s">
        <v>6474</v>
      </c>
      <c r="C18" s="105"/>
      <c r="D18" s="104"/>
    </row>
    <row r="19" spans="1:4" x14ac:dyDescent="0.25">
      <c r="A19" s="12" t="s">
        <v>607</v>
      </c>
      <c r="B19" s="3" t="s">
        <v>6473</v>
      </c>
      <c r="C19" s="105"/>
      <c r="D19" s="104"/>
    </row>
    <row r="20" spans="1:4" x14ac:dyDescent="0.25">
      <c r="A20" s="12" t="s">
        <v>602</v>
      </c>
      <c r="B20" s="3" t="s">
        <v>6472</v>
      </c>
      <c r="C20" s="105"/>
      <c r="D20" s="104"/>
    </row>
    <row r="21" spans="1:4" x14ac:dyDescent="0.25">
      <c r="A21" s="12" t="s">
        <v>598</v>
      </c>
      <c r="B21" s="3" t="s">
        <v>6471</v>
      </c>
      <c r="C21" s="105"/>
      <c r="D21" s="104"/>
    </row>
    <row r="22" spans="1:4" x14ac:dyDescent="0.25">
      <c r="A22" s="148" t="s">
        <v>588</v>
      </c>
      <c r="B22" s="3" t="s">
        <v>1082</v>
      </c>
      <c r="C22" s="105"/>
      <c r="D22" s="104"/>
    </row>
    <row r="23" spans="1:4" x14ac:dyDescent="0.25">
      <c r="A23" s="148"/>
      <c r="B23" s="3"/>
      <c r="C23" s="105"/>
      <c r="D23" s="104"/>
    </row>
    <row r="24" spans="1:4" x14ac:dyDescent="0.25">
      <c r="A24" s="12" t="s">
        <v>582</v>
      </c>
      <c r="B24" s="3" t="s">
        <v>6470</v>
      </c>
      <c r="C24" s="106" t="str">
        <f>IF(SUMPRODUCT(--ISNUMBER(C12:C23))&gt;0,SUM(C12:C23),"")</f>
        <v/>
      </c>
      <c r="D24" s="3"/>
    </row>
    <row r="25" spans="1:4" x14ac:dyDescent="0.25">
      <c r="A25" s="3"/>
      <c r="B25" s="3"/>
      <c r="C25" s="3"/>
      <c r="D25" s="3"/>
    </row>
    <row r="26" spans="1:4" x14ac:dyDescent="0.25">
      <c r="A26" s="128" t="s">
        <v>6469</v>
      </c>
      <c r="B26" s="128"/>
      <c r="C26" s="128"/>
      <c r="D26" s="128"/>
    </row>
    <row r="27" spans="1:4" x14ac:dyDescent="0.25">
      <c r="A27" s="3"/>
      <c r="B27" s="3"/>
      <c r="C27" s="3"/>
      <c r="D27" s="3"/>
    </row>
    <row r="28" spans="1:4" x14ac:dyDescent="0.25">
      <c r="A28" s="12" t="s">
        <v>574</v>
      </c>
      <c r="B28" s="3" t="s">
        <v>6468</v>
      </c>
      <c r="C28" s="105"/>
      <c r="D28" s="104"/>
    </row>
    <row r="29" spans="1:4" x14ac:dyDescent="0.25">
      <c r="A29" s="12" t="s">
        <v>703</v>
      </c>
      <c r="B29" s="3" t="s">
        <v>6467</v>
      </c>
      <c r="C29" s="105"/>
      <c r="D29" s="104"/>
    </row>
    <row r="30" spans="1:4" x14ac:dyDescent="0.25">
      <c r="A30" s="12" t="s">
        <v>693</v>
      </c>
      <c r="B30" s="3" t="s">
        <v>6466</v>
      </c>
      <c r="C30" s="105"/>
      <c r="D30" s="104"/>
    </row>
    <row r="31" spans="1:4" x14ac:dyDescent="0.25">
      <c r="A31" s="12" t="s">
        <v>675</v>
      </c>
      <c r="B31" s="3" t="s">
        <v>6465</v>
      </c>
      <c r="C31" s="105"/>
      <c r="D31" s="104"/>
    </row>
    <row r="32" spans="1:4" ht="30" x14ac:dyDescent="0.25">
      <c r="A32" s="12" t="s">
        <v>660</v>
      </c>
      <c r="B32" s="3" t="s">
        <v>6464</v>
      </c>
      <c r="C32" s="105"/>
      <c r="D32" s="104"/>
    </row>
    <row r="33" spans="1:4" x14ac:dyDescent="0.25">
      <c r="A33" s="12" t="s">
        <v>639</v>
      </c>
      <c r="B33" s="3" t="s">
        <v>1082</v>
      </c>
      <c r="C33" s="105"/>
      <c r="D33" s="104"/>
    </row>
    <row r="34" spans="1:4" x14ac:dyDescent="0.25">
      <c r="A34" s="148" t="s">
        <v>743</v>
      </c>
      <c r="B34" s="3" t="s">
        <v>6463</v>
      </c>
      <c r="C34" s="105"/>
      <c r="D34" s="104"/>
    </row>
    <row r="35" spans="1:4" x14ac:dyDescent="0.25">
      <c r="A35" s="148"/>
      <c r="B35" s="53" t="s">
        <v>6462</v>
      </c>
      <c r="C35" s="105"/>
      <c r="D35" s="104"/>
    </row>
    <row r="36" spans="1:4" x14ac:dyDescent="0.25">
      <c r="A36" s="148"/>
      <c r="B36" s="53" t="s">
        <v>6461</v>
      </c>
      <c r="C36" s="105"/>
      <c r="D36" s="104"/>
    </row>
    <row r="37" spans="1:4" x14ac:dyDescent="0.25">
      <c r="A37" s="148"/>
      <c r="B37" s="53" t="s">
        <v>6460</v>
      </c>
      <c r="C37" s="105"/>
      <c r="D37" s="104"/>
    </row>
    <row r="38" spans="1:4" x14ac:dyDescent="0.25">
      <c r="A38" s="148"/>
      <c r="B38" s="53" t="s">
        <v>6459</v>
      </c>
      <c r="C38" s="105"/>
      <c r="D38" s="104"/>
    </row>
    <row r="39" spans="1:4" x14ac:dyDescent="0.25">
      <c r="A39" s="148"/>
      <c r="B39" s="53" t="s">
        <v>6458</v>
      </c>
      <c r="C39" s="105"/>
      <c r="D39" s="104"/>
    </row>
    <row r="40" spans="1:4" x14ac:dyDescent="0.25">
      <c r="A40" s="148"/>
      <c r="B40" s="53" t="s">
        <v>1082</v>
      </c>
      <c r="C40" s="105"/>
      <c r="D40" s="104"/>
    </row>
    <row r="41" spans="1:4" x14ac:dyDescent="0.25">
      <c r="A41" s="12" t="s">
        <v>722</v>
      </c>
      <c r="B41" s="3" t="s">
        <v>6457</v>
      </c>
      <c r="C41" s="106" t="str">
        <f>IF(SUMPRODUCT(--ISNUMBER(C28:C40))&gt;0,SUM(C28:C40),"")</f>
        <v/>
      </c>
      <c r="D41" s="3"/>
    </row>
    <row r="42" spans="1:4" x14ac:dyDescent="0.25">
      <c r="A42" s="3"/>
      <c r="B42" s="3"/>
      <c r="C42" s="3"/>
      <c r="D42" s="3"/>
    </row>
    <row r="43" spans="1:4" x14ac:dyDescent="0.25">
      <c r="A43" s="3"/>
      <c r="B43" s="3" t="s">
        <v>6456</v>
      </c>
      <c r="C43" s="3"/>
      <c r="D43" s="3"/>
    </row>
    <row r="44" spans="1:4" x14ac:dyDescent="0.25">
      <c r="A44" s="3"/>
      <c r="B44" s="3"/>
      <c r="C44" s="3"/>
      <c r="D44" s="3"/>
    </row>
    <row r="45" spans="1:4" x14ac:dyDescent="0.25">
      <c r="A45" s="3"/>
      <c r="B45" s="3" t="s">
        <v>6455</v>
      </c>
      <c r="C45" s="106" t="str">
        <f>worksheet10line12</f>
        <v/>
      </c>
      <c r="D45" s="3"/>
    </row>
    <row r="46" spans="1:4" x14ac:dyDescent="0.25">
      <c r="A46" s="3"/>
      <c r="B46" s="3" t="s">
        <v>6454</v>
      </c>
      <c r="C46" s="106" t="str">
        <f>worksheet10line20</f>
        <v/>
      </c>
      <c r="D46" s="3"/>
    </row>
    <row r="47" spans="1:4" x14ac:dyDescent="0.25">
      <c r="A47" s="3"/>
      <c r="B47" s="3" t="s">
        <v>6453</v>
      </c>
      <c r="C47" s="106" t="str">
        <f>IF(OR(worksheet10totcashneeds="",worksheet10totcashavail=""),"",worksheet10totcashneeds-worksheet10totcashavail)</f>
        <v/>
      </c>
      <c r="D47" s="3"/>
    </row>
  </sheetData>
  <mergeCells count="7">
    <mergeCell ref="A34:A40"/>
    <mergeCell ref="A5:D5"/>
    <mergeCell ref="A3:D3"/>
    <mergeCell ref="A8:D8"/>
    <mergeCell ref="A26:D26"/>
    <mergeCell ref="A22:A23"/>
    <mergeCell ref="A6:D6"/>
  </mergeCells>
  <hyperlinks>
    <hyperlink ref="A6:D6" location="mil06.02" display="Click here to go to MIL Item 6.02." xr:uid="{00000000-0004-0000-0B00-000000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9"/>
  <dimension ref="A3:Q21"/>
  <sheetViews>
    <sheetView workbookViewId="0">
      <pane xSplit="1" ySplit="10" topLeftCell="B11" activePane="bottomRight" state="frozen"/>
      <selection pane="topRight" activeCell="B1" sqref="B1"/>
      <selection pane="bottomLeft" activeCell="A11" sqref="A11"/>
      <selection pane="bottomRight" activeCell="B11" sqref="B11"/>
    </sheetView>
  </sheetViews>
  <sheetFormatPr defaultRowHeight="15" x14ac:dyDescent="0.25"/>
  <cols>
    <col min="1" max="1" width="30.7109375" customWidth="1"/>
    <col min="2" max="2" width="8.7109375" customWidth="1"/>
    <col min="3" max="3" width="15.7109375" customWidth="1"/>
    <col min="4" max="4" width="8.7109375" customWidth="1"/>
    <col min="5" max="5" width="15.7109375" customWidth="1"/>
    <col min="6" max="10" width="10.7109375" customWidth="1"/>
    <col min="11" max="11" width="8.7109375" customWidth="1"/>
    <col min="12" max="13" width="10.7109375" customWidth="1"/>
    <col min="14" max="14" width="8.7109375" customWidth="1"/>
    <col min="15" max="16" width="10.7109375" customWidth="1"/>
    <col min="17" max="17" width="8.7109375" customWidth="1"/>
  </cols>
  <sheetData>
    <row r="3" spans="1:17" ht="15" customHeight="1" thickBot="1" x14ac:dyDescent="0.3">
      <c r="A3" s="86"/>
      <c r="B3" s="147" t="s">
        <v>6497</v>
      </c>
      <c r="C3" s="147"/>
      <c r="D3" s="147"/>
      <c r="E3" s="147"/>
      <c r="F3" s="147"/>
      <c r="G3" s="147"/>
      <c r="H3" s="147"/>
      <c r="I3" s="147" t="s">
        <v>6497</v>
      </c>
      <c r="J3" s="147"/>
      <c r="K3" s="147"/>
      <c r="L3" s="147"/>
      <c r="M3" s="147"/>
      <c r="N3" s="147"/>
      <c r="O3" s="147"/>
      <c r="P3" s="147"/>
      <c r="Q3" s="147"/>
    </row>
    <row r="4" spans="1:17" x14ac:dyDescent="0.25">
      <c r="A4" s="3"/>
      <c r="B4" s="3"/>
      <c r="C4" s="3"/>
      <c r="D4" s="3"/>
      <c r="E4" s="3"/>
      <c r="F4" s="3"/>
      <c r="G4" s="3"/>
      <c r="H4" s="3"/>
      <c r="I4" s="3"/>
      <c r="J4" s="3"/>
      <c r="K4" s="3"/>
      <c r="L4" s="3"/>
      <c r="M4" s="3"/>
      <c r="N4" s="3"/>
      <c r="O4" s="3"/>
      <c r="P4" s="3"/>
      <c r="Q4" s="3"/>
    </row>
    <row r="5" spans="1:17" x14ac:dyDescent="0.25">
      <c r="A5" s="178" t="str">
        <f>IF(mil06.02="","Estate of ",CONCATENATE("Estate of ",mil06.02))</f>
        <v xml:space="preserve">Estate of </v>
      </c>
      <c r="B5" s="9"/>
      <c r="C5" s="3"/>
      <c r="D5" s="3"/>
      <c r="E5" s="3"/>
      <c r="F5" s="3"/>
      <c r="G5" s="3"/>
      <c r="H5" s="3"/>
      <c r="I5" s="3"/>
      <c r="J5" s="3"/>
      <c r="K5" s="3"/>
      <c r="L5" s="3"/>
      <c r="M5" s="3"/>
      <c r="N5" s="3"/>
      <c r="O5" s="3"/>
      <c r="P5" s="3"/>
      <c r="Q5" s="3"/>
    </row>
    <row r="6" spans="1:17" x14ac:dyDescent="0.25">
      <c r="A6" s="179"/>
      <c r="B6" s="9"/>
      <c r="C6" s="3"/>
      <c r="D6" s="3"/>
      <c r="E6" s="3"/>
      <c r="F6" s="3"/>
      <c r="G6" s="3"/>
      <c r="H6" s="3"/>
      <c r="I6" s="3"/>
      <c r="J6" s="3"/>
      <c r="K6" s="3"/>
      <c r="L6" s="3"/>
      <c r="M6" s="3"/>
      <c r="N6" s="3"/>
      <c r="O6" s="3"/>
      <c r="P6" s="3"/>
      <c r="Q6" s="3"/>
    </row>
    <row r="7" spans="1:17" x14ac:dyDescent="0.25">
      <c r="A7" s="81" t="s">
        <v>6934</v>
      </c>
      <c r="B7" s="9"/>
      <c r="C7" s="3"/>
      <c r="D7" s="3"/>
      <c r="E7" s="3"/>
      <c r="F7" s="3"/>
      <c r="G7" s="3"/>
      <c r="H7" s="3"/>
      <c r="I7" s="3"/>
      <c r="J7" s="3"/>
      <c r="K7" s="3"/>
      <c r="L7" s="3"/>
      <c r="M7" s="3"/>
      <c r="N7" s="3"/>
      <c r="O7" s="3"/>
      <c r="P7" s="3"/>
      <c r="Q7" s="3"/>
    </row>
    <row r="8" spans="1:17" x14ac:dyDescent="0.25">
      <c r="A8" s="3"/>
      <c r="B8" s="3"/>
      <c r="C8" s="3"/>
      <c r="D8" s="3"/>
      <c r="E8" s="3"/>
      <c r="F8" s="3"/>
      <c r="G8" s="3"/>
      <c r="H8" s="3"/>
      <c r="I8" s="3"/>
      <c r="J8" s="3"/>
      <c r="K8" s="3"/>
      <c r="L8" s="3"/>
      <c r="M8" s="3"/>
      <c r="N8" s="3"/>
      <c r="O8" s="3"/>
      <c r="P8" s="3"/>
      <c r="Q8" s="3"/>
    </row>
    <row r="9" spans="1:17" x14ac:dyDescent="0.25">
      <c r="A9" s="180" t="s">
        <v>6496</v>
      </c>
      <c r="B9" s="180" t="s">
        <v>6495</v>
      </c>
      <c r="C9" s="180" t="s">
        <v>5833</v>
      </c>
      <c r="D9" s="180" t="s">
        <v>6494</v>
      </c>
      <c r="E9" s="181" t="s">
        <v>6493</v>
      </c>
      <c r="F9" s="180" t="s">
        <v>6492</v>
      </c>
      <c r="G9" s="180" t="s">
        <v>6491</v>
      </c>
      <c r="H9" s="180" t="s">
        <v>7435</v>
      </c>
      <c r="I9" s="180" t="s">
        <v>6490</v>
      </c>
      <c r="J9" s="180" t="s">
        <v>6489</v>
      </c>
      <c r="K9" s="180" t="s">
        <v>7294</v>
      </c>
      <c r="L9" s="180"/>
      <c r="M9" s="180" t="s">
        <v>6488</v>
      </c>
      <c r="N9" s="180" t="s">
        <v>7296</v>
      </c>
      <c r="O9" s="180"/>
      <c r="P9" s="180" t="s">
        <v>6487</v>
      </c>
      <c r="Q9" s="180" t="s">
        <v>6486</v>
      </c>
    </row>
    <row r="10" spans="1:17" x14ac:dyDescent="0.25">
      <c r="A10" s="180"/>
      <c r="B10" s="180"/>
      <c r="C10" s="180"/>
      <c r="D10" s="180"/>
      <c r="E10" s="181"/>
      <c r="F10" s="180"/>
      <c r="G10" s="180"/>
      <c r="H10" s="180"/>
      <c r="I10" s="180"/>
      <c r="J10" s="180"/>
      <c r="K10" s="51" t="s">
        <v>7293</v>
      </c>
      <c r="L10" s="51" t="s">
        <v>7208</v>
      </c>
      <c r="M10" s="180"/>
      <c r="N10" s="51" t="s">
        <v>7295</v>
      </c>
      <c r="O10" s="51" t="s">
        <v>7208</v>
      </c>
      <c r="P10" s="180"/>
      <c r="Q10" s="180"/>
    </row>
    <row r="11" spans="1:17" x14ac:dyDescent="0.25">
      <c r="A11" s="42"/>
      <c r="B11" s="89"/>
      <c r="C11" s="105"/>
      <c r="D11" s="89"/>
      <c r="E11" s="42"/>
      <c r="F11" s="120"/>
      <c r="G11" s="120"/>
      <c r="H11" s="120"/>
      <c r="I11" s="120"/>
      <c r="J11" s="120"/>
      <c r="K11" s="89"/>
      <c r="L11" s="121"/>
      <c r="M11" s="121"/>
      <c r="N11" s="89"/>
      <c r="O11" s="121"/>
      <c r="P11" s="121"/>
      <c r="Q11" s="89"/>
    </row>
    <row r="12" spans="1:17" x14ac:dyDescent="0.25">
      <c r="A12" s="42"/>
      <c r="B12" s="89"/>
      <c r="C12" s="105"/>
      <c r="D12" s="89"/>
      <c r="E12" s="42"/>
      <c r="F12" s="120"/>
      <c r="G12" s="120"/>
      <c r="H12" s="120"/>
      <c r="I12" s="120"/>
      <c r="J12" s="120"/>
      <c r="K12" s="89"/>
      <c r="L12" s="121"/>
      <c r="M12" s="121"/>
      <c r="N12" s="89"/>
      <c r="O12" s="121"/>
      <c r="P12" s="121"/>
      <c r="Q12" s="89"/>
    </row>
    <row r="13" spans="1:17" x14ac:dyDescent="0.25">
      <c r="A13" s="42"/>
      <c r="B13" s="89"/>
      <c r="C13" s="105"/>
      <c r="D13" s="89"/>
      <c r="E13" s="42"/>
      <c r="F13" s="120"/>
      <c r="G13" s="120"/>
      <c r="H13" s="120"/>
      <c r="I13" s="120"/>
      <c r="J13" s="120"/>
      <c r="K13" s="89"/>
      <c r="L13" s="121"/>
      <c r="M13" s="121"/>
      <c r="N13" s="89"/>
      <c r="O13" s="121"/>
      <c r="P13" s="121"/>
      <c r="Q13" s="89"/>
    </row>
    <row r="14" spans="1:17" x14ac:dyDescent="0.25">
      <c r="A14" s="42"/>
      <c r="B14" s="89"/>
      <c r="C14" s="105"/>
      <c r="D14" s="89"/>
      <c r="E14" s="42"/>
      <c r="F14" s="120"/>
      <c r="G14" s="120"/>
      <c r="H14" s="120"/>
      <c r="I14" s="120"/>
      <c r="J14" s="120"/>
      <c r="K14" s="89"/>
      <c r="L14" s="121"/>
      <c r="M14" s="121"/>
      <c r="N14" s="89"/>
      <c r="O14" s="121"/>
      <c r="P14" s="121"/>
      <c r="Q14" s="89"/>
    </row>
    <row r="15" spans="1:17" x14ac:dyDescent="0.25">
      <c r="A15" s="42"/>
      <c r="B15" s="89"/>
      <c r="C15" s="105"/>
      <c r="D15" s="89"/>
      <c r="E15" s="42"/>
      <c r="F15" s="120"/>
      <c r="G15" s="120"/>
      <c r="H15" s="120"/>
      <c r="I15" s="120"/>
      <c r="J15" s="120"/>
      <c r="K15" s="89"/>
      <c r="L15" s="121"/>
      <c r="M15" s="121"/>
      <c r="N15" s="89"/>
      <c r="O15" s="121"/>
      <c r="P15" s="121"/>
      <c r="Q15" s="89"/>
    </row>
    <row r="16" spans="1:17" x14ac:dyDescent="0.25">
      <c r="A16" s="42"/>
      <c r="B16" s="89"/>
      <c r="C16" s="105"/>
      <c r="D16" s="89"/>
      <c r="E16" s="42"/>
      <c r="F16" s="120"/>
      <c r="G16" s="120"/>
      <c r="H16" s="120"/>
      <c r="I16" s="120"/>
      <c r="J16" s="120"/>
      <c r="K16" s="89"/>
      <c r="L16" s="121"/>
      <c r="M16" s="121"/>
      <c r="N16" s="89"/>
      <c r="O16" s="121"/>
      <c r="P16" s="121"/>
      <c r="Q16" s="89"/>
    </row>
    <row r="17" spans="1:17" x14ac:dyDescent="0.25">
      <c r="A17" s="42"/>
      <c r="B17" s="89"/>
      <c r="C17" s="105"/>
      <c r="D17" s="89"/>
      <c r="E17" s="42"/>
      <c r="F17" s="120"/>
      <c r="G17" s="120"/>
      <c r="H17" s="120"/>
      <c r="I17" s="120"/>
      <c r="J17" s="120"/>
      <c r="K17" s="89"/>
      <c r="L17" s="121"/>
      <c r="M17" s="121"/>
      <c r="N17" s="89"/>
      <c r="O17" s="121"/>
      <c r="P17" s="121"/>
      <c r="Q17" s="89"/>
    </row>
    <row r="18" spans="1:17" x14ac:dyDescent="0.25">
      <c r="A18" s="42"/>
      <c r="B18" s="89"/>
      <c r="C18" s="105"/>
      <c r="D18" s="89"/>
      <c r="E18" s="42"/>
      <c r="F18" s="120"/>
      <c r="G18" s="120"/>
      <c r="H18" s="120"/>
      <c r="I18" s="120"/>
      <c r="J18" s="120"/>
      <c r="K18" s="89"/>
      <c r="L18" s="121"/>
      <c r="M18" s="121"/>
      <c r="N18" s="89"/>
      <c r="O18" s="121"/>
      <c r="P18" s="121"/>
      <c r="Q18" s="89"/>
    </row>
    <row r="19" spans="1:17" x14ac:dyDescent="0.25">
      <c r="A19" s="42"/>
      <c r="B19" s="89"/>
      <c r="C19" s="105"/>
      <c r="D19" s="89"/>
      <c r="E19" s="42"/>
      <c r="F19" s="120"/>
      <c r="G19" s="120"/>
      <c r="H19" s="120"/>
      <c r="I19" s="120"/>
      <c r="J19" s="120"/>
      <c r="K19" s="89"/>
      <c r="L19" s="121"/>
      <c r="M19" s="121"/>
      <c r="N19" s="89"/>
      <c r="O19" s="121"/>
      <c r="P19" s="121"/>
      <c r="Q19" s="89"/>
    </row>
    <row r="20" spans="1:17" x14ac:dyDescent="0.25">
      <c r="A20" s="3"/>
      <c r="B20" s="3"/>
      <c r="C20" s="3"/>
      <c r="D20" s="3"/>
      <c r="E20" s="3"/>
      <c r="F20" s="3"/>
      <c r="G20" s="3"/>
      <c r="H20" s="3"/>
      <c r="I20" s="3"/>
      <c r="J20" s="3"/>
      <c r="K20" s="3"/>
      <c r="L20" s="3"/>
      <c r="M20" s="3"/>
      <c r="N20" s="3"/>
      <c r="O20" s="3"/>
      <c r="P20" s="3"/>
      <c r="Q20" s="3"/>
    </row>
    <row r="21" spans="1:17" ht="195" customHeight="1" x14ac:dyDescent="0.25">
      <c r="A21" s="57" t="s">
        <v>1018</v>
      </c>
      <c r="B21" s="177" t="s">
        <v>6485</v>
      </c>
      <c r="C21" s="177"/>
      <c r="D21" s="177"/>
      <c r="E21" s="177"/>
      <c r="F21" s="177"/>
      <c r="G21" s="177"/>
      <c r="H21" s="177"/>
      <c r="I21" s="177" t="s">
        <v>7299</v>
      </c>
      <c r="J21" s="177"/>
      <c r="K21" s="177"/>
      <c r="L21" s="177"/>
      <c r="M21" s="177"/>
      <c r="N21" s="177"/>
      <c r="O21" s="177"/>
      <c r="P21" s="177"/>
      <c r="Q21" s="177"/>
    </row>
  </sheetData>
  <mergeCells count="20">
    <mergeCell ref="M9:M10"/>
    <mergeCell ref="N9:O9"/>
    <mergeCell ref="P9:P10"/>
    <mergeCell ref="Q9:Q10"/>
    <mergeCell ref="B21:H21"/>
    <mergeCell ref="I21:Q21"/>
    <mergeCell ref="A5:A6"/>
    <mergeCell ref="B3:H3"/>
    <mergeCell ref="I3:Q3"/>
    <mergeCell ref="A9:A10"/>
    <mergeCell ref="B9:B10"/>
    <mergeCell ref="C9:C10"/>
    <mergeCell ref="D9:D10"/>
    <mergeCell ref="E9:E10"/>
    <mergeCell ref="F9:F10"/>
    <mergeCell ref="G9:G10"/>
    <mergeCell ref="H9:H10"/>
    <mergeCell ref="I9:I10"/>
    <mergeCell ref="J9:J10"/>
    <mergeCell ref="K9:L9"/>
  </mergeCells>
  <hyperlinks>
    <hyperlink ref="A7" location="mil06.02" display="Click here to go to MIL Item 6.02." xr:uid="{00000000-0004-0000-0C00-000000000000}"/>
  </hyperlinks>
  <pageMargins left="0.7" right="0.7" top="0.75" bottom="0.75" header="0.3" footer="0.3"/>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0"/>
  <dimension ref="A3:C47"/>
  <sheetViews>
    <sheetView workbookViewId="0">
      <pane ySplit="3" topLeftCell="A4" activePane="bottomLeft" state="frozen"/>
      <selection activeCell="A5" sqref="A5"/>
      <selection pane="bottomLeft" activeCell="A4" sqref="A4"/>
    </sheetView>
  </sheetViews>
  <sheetFormatPr defaultRowHeight="15" x14ac:dyDescent="0.25"/>
  <cols>
    <col min="1" max="1" width="5.7109375" customWidth="1"/>
    <col min="2" max="2" width="60.7109375" customWidth="1"/>
    <col min="3" max="3" width="20.7109375" customWidth="1"/>
  </cols>
  <sheetData>
    <row r="3" spans="1:3" ht="32.1" customHeight="1" thickBot="1" x14ac:dyDescent="0.3">
      <c r="A3" s="147" t="s">
        <v>6517</v>
      </c>
      <c r="B3" s="147"/>
      <c r="C3" s="147"/>
    </row>
    <row r="4" spans="1:3" ht="15" customHeight="1" x14ac:dyDescent="0.25">
      <c r="A4" s="3"/>
      <c r="B4" s="3"/>
      <c r="C4" s="3"/>
    </row>
    <row r="5" spans="1:3" ht="14.45" customHeight="1" x14ac:dyDescent="0.25">
      <c r="A5" s="149" t="str">
        <f>IF(mil06.02="","Estate of ",CONCATENATE("Estate of ",mil06.02))</f>
        <v xml:space="preserve">Estate of </v>
      </c>
      <c r="B5" s="150"/>
      <c r="C5" s="151"/>
    </row>
    <row r="6" spans="1:3" ht="14.45" customHeight="1" x14ac:dyDescent="0.25">
      <c r="A6" s="152" t="s">
        <v>6934</v>
      </c>
      <c r="B6" s="152"/>
      <c r="C6" s="100"/>
    </row>
    <row r="7" spans="1:3" x14ac:dyDescent="0.25">
      <c r="A7" s="3"/>
      <c r="B7" s="3"/>
      <c r="C7" s="3"/>
    </row>
    <row r="8" spans="1:3" ht="45" customHeight="1" x14ac:dyDescent="0.25">
      <c r="A8" s="128" t="s">
        <v>6516</v>
      </c>
      <c r="B8" s="128"/>
      <c r="C8" s="128"/>
    </row>
    <row r="9" spans="1:3" ht="5.0999999999999996" customHeight="1" x14ac:dyDescent="0.25">
      <c r="A9" s="3"/>
      <c r="B9" s="3"/>
      <c r="C9" s="3"/>
    </row>
    <row r="10" spans="1:3" ht="45" x14ac:dyDescent="0.25">
      <c r="A10" s="148" t="s">
        <v>218</v>
      </c>
      <c r="B10" s="3" t="s">
        <v>6515</v>
      </c>
      <c r="C10" s="105"/>
    </row>
    <row r="11" spans="1:3" x14ac:dyDescent="0.25">
      <c r="A11" s="148"/>
      <c r="B11" s="2" t="s">
        <v>7166</v>
      </c>
      <c r="C11" s="52"/>
    </row>
    <row r="12" spans="1:3" ht="5.0999999999999996" customHeight="1" x14ac:dyDescent="0.25">
      <c r="A12" s="12"/>
      <c r="B12" s="3"/>
      <c r="C12" s="3"/>
    </row>
    <row r="13" spans="1:3" x14ac:dyDescent="0.25">
      <c r="A13" s="148" t="s">
        <v>406</v>
      </c>
      <c r="B13" s="146" t="s">
        <v>6514</v>
      </c>
      <c r="C13" s="146"/>
    </row>
    <row r="14" spans="1:3" ht="5.0999999999999996" customHeight="1" x14ac:dyDescent="0.25">
      <c r="A14" s="148"/>
      <c r="B14" s="3"/>
      <c r="C14" s="3"/>
    </row>
    <row r="15" spans="1:3" ht="30" x14ac:dyDescent="0.25">
      <c r="A15" s="148"/>
      <c r="B15" s="53" t="s">
        <v>6513</v>
      </c>
      <c r="C15" s="105"/>
    </row>
    <row r="16" spans="1:3" ht="5.0999999999999996" customHeight="1" x14ac:dyDescent="0.25">
      <c r="A16" s="148"/>
      <c r="B16" s="53"/>
      <c r="C16" s="3"/>
    </row>
    <row r="17" spans="1:3" ht="30" x14ac:dyDescent="0.25">
      <c r="A17" s="148"/>
      <c r="B17" s="53" t="s">
        <v>6512</v>
      </c>
      <c r="C17" s="105"/>
    </row>
    <row r="18" spans="1:3" ht="5.0999999999999996" customHeight="1" x14ac:dyDescent="0.25">
      <c r="A18" s="148"/>
      <c r="B18" s="53"/>
      <c r="C18" s="3"/>
    </row>
    <row r="19" spans="1:3" ht="30" x14ac:dyDescent="0.25">
      <c r="A19" s="148"/>
      <c r="B19" s="53" t="s">
        <v>6511</v>
      </c>
      <c r="C19" s="105"/>
    </row>
    <row r="20" spans="1:3" ht="5.0999999999999996" customHeight="1" x14ac:dyDescent="0.25">
      <c r="A20" s="54"/>
      <c r="B20" s="3"/>
      <c r="C20" s="3"/>
    </row>
    <row r="21" spans="1:3" x14ac:dyDescent="0.25">
      <c r="A21" s="12" t="s">
        <v>400</v>
      </c>
      <c r="B21" s="3" t="s">
        <v>6510</v>
      </c>
      <c r="C21" s="106" t="str">
        <f>IF(AND(worksheet14line2a="",worksheet14line2b="",worksheet14line2c=""),"",SUM(worksheet14line2a,worksheet14line2b,worksheet14line2c))</f>
        <v/>
      </c>
    </row>
    <row r="22" spans="1:3" ht="5.0999999999999996" customHeight="1" x14ac:dyDescent="0.25">
      <c r="A22" s="12"/>
      <c r="B22" s="3"/>
      <c r="C22" s="3"/>
    </row>
    <row r="23" spans="1:3" x14ac:dyDescent="0.25">
      <c r="A23" s="12" t="s">
        <v>422</v>
      </c>
      <c r="B23" s="3" t="s">
        <v>6509</v>
      </c>
      <c r="C23" s="106" t="str">
        <f>IF(OR(worksheet14line01="",worksheet14line03=""),"",worksheet14line01-worksheet14line03)</f>
        <v/>
      </c>
    </row>
    <row r="24" spans="1:3" ht="5.0999999999999996" customHeight="1" x14ac:dyDescent="0.25">
      <c r="A24" s="12"/>
      <c r="B24" s="3"/>
      <c r="C24" s="3"/>
    </row>
    <row r="25" spans="1:3" ht="30" x14ac:dyDescent="0.25">
      <c r="A25" s="12" t="s">
        <v>497</v>
      </c>
      <c r="B25" s="3" t="s">
        <v>6508</v>
      </c>
      <c r="C25" s="122" t="str">
        <f>IF(OR(worksheet14line01="",worksheet14line04=""),"",worksheet14line04/worksheet14line01)</f>
        <v/>
      </c>
    </row>
    <row r="26" spans="1:3" ht="5.0999999999999996" customHeight="1" x14ac:dyDescent="0.25">
      <c r="A26" s="12"/>
      <c r="B26" s="3"/>
      <c r="C26" s="3"/>
    </row>
    <row r="27" spans="1:3" ht="75" x14ac:dyDescent="0.25">
      <c r="A27" s="148" t="s">
        <v>529</v>
      </c>
      <c r="B27" s="3" t="s">
        <v>6507</v>
      </c>
      <c r="C27" s="105"/>
    </row>
    <row r="28" spans="1:3" x14ac:dyDescent="0.25">
      <c r="A28" s="148"/>
      <c r="B28" s="2" t="s">
        <v>7166</v>
      </c>
      <c r="C28" s="52"/>
    </row>
    <row r="29" spans="1:3" ht="5.0999999999999996" customHeight="1" x14ac:dyDescent="0.25">
      <c r="A29" s="12"/>
      <c r="B29" s="3"/>
      <c r="C29" s="3"/>
    </row>
    <row r="30" spans="1:3" ht="30" x14ac:dyDescent="0.25">
      <c r="A30" s="12" t="s">
        <v>566</v>
      </c>
      <c r="B30" s="3" t="s">
        <v>6506</v>
      </c>
      <c r="C30" s="106" t="str">
        <f>IF(OR(worksheet14line05="",worksheet14line06=""),"",worksheet14line06*worksheet14line05)</f>
        <v/>
      </c>
    </row>
    <row r="31" spans="1:3" ht="5.0999999999999996" customHeight="1" x14ac:dyDescent="0.25">
      <c r="A31" s="12"/>
      <c r="B31" s="3"/>
      <c r="C31" s="3"/>
    </row>
    <row r="32" spans="1:3" x14ac:dyDescent="0.25">
      <c r="A32" s="12" t="s">
        <v>607</v>
      </c>
      <c r="B32" s="3" t="s">
        <v>6505</v>
      </c>
      <c r="C32" s="106" t="str">
        <f>IF(OR(worksheet14line03="",worksheet14line07=""),"",SUM(worksheet14line03,worksheet14line07))</f>
        <v/>
      </c>
    </row>
    <row r="33" spans="1:3" ht="5.0999999999999996" customHeight="1" x14ac:dyDescent="0.25">
      <c r="A33" s="12"/>
      <c r="B33" s="3"/>
      <c r="C33" s="3"/>
    </row>
    <row r="34" spans="1:3" ht="30" x14ac:dyDescent="0.25">
      <c r="A34" s="12" t="s">
        <v>602</v>
      </c>
      <c r="B34" s="3" t="s">
        <v>6504</v>
      </c>
      <c r="C34" s="106" t="str">
        <f>IF(OR(worksheet14line01="",worksheet14line08=""),"",worksheet14line01-worksheet14line08)</f>
        <v/>
      </c>
    </row>
    <row r="35" spans="1:3" ht="5.0999999999999996" customHeight="1" x14ac:dyDescent="0.25">
      <c r="A35" s="12"/>
      <c r="B35" s="3"/>
      <c r="C35" s="3"/>
    </row>
    <row r="36" spans="1:3" ht="30" x14ac:dyDescent="0.25">
      <c r="A36" s="12" t="s">
        <v>598</v>
      </c>
      <c r="B36" s="3" t="s">
        <v>6503</v>
      </c>
      <c r="C36" s="106" t="str">
        <f>IF(worksheet14line09="","",worksheet14line09/2)</f>
        <v/>
      </c>
    </row>
    <row r="37" spans="1:3" x14ac:dyDescent="0.25">
      <c r="A37" s="3"/>
      <c r="B37" s="3"/>
      <c r="C37" s="3"/>
    </row>
    <row r="38" spans="1:3" ht="30" customHeight="1" x14ac:dyDescent="0.25">
      <c r="A38" s="128" t="s">
        <v>6502</v>
      </c>
      <c r="B38" s="128"/>
      <c r="C38" s="128"/>
    </row>
    <row r="39" spans="1:3" ht="5.0999999999999996" customHeight="1" x14ac:dyDescent="0.25">
      <c r="A39" s="3"/>
      <c r="B39" s="3"/>
      <c r="C39" s="3"/>
    </row>
    <row r="40" spans="1:3" x14ac:dyDescent="0.25">
      <c r="A40" s="12" t="s">
        <v>588</v>
      </c>
      <c r="B40" s="3" t="s">
        <v>6501</v>
      </c>
      <c r="C40" s="106" t="str">
        <f>IF(OR(worksheet14line06="",worksheet14line07=""),"",worksheet14line06-worksheet14line07)</f>
        <v/>
      </c>
    </row>
    <row r="41" spans="1:3" ht="5.0999999999999996" customHeight="1" x14ac:dyDescent="0.25">
      <c r="A41" s="12"/>
      <c r="B41" s="3"/>
      <c r="C41" s="3"/>
    </row>
    <row r="42" spans="1:3" x14ac:dyDescent="0.25">
      <c r="A42" s="12" t="s">
        <v>582</v>
      </c>
      <c r="B42" s="3" t="s">
        <v>6500</v>
      </c>
      <c r="C42" s="106" t="str">
        <f>IF(OR(worksheet14line03="",worksheet14line11=""),"",worksheet14line03-worksheet14line11)</f>
        <v/>
      </c>
    </row>
    <row r="43" spans="1:3" ht="5.0999999999999996" customHeight="1" x14ac:dyDescent="0.25">
      <c r="A43" s="12"/>
      <c r="B43" s="3"/>
      <c r="C43" s="3"/>
    </row>
    <row r="44" spans="1:3" x14ac:dyDescent="0.25">
      <c r="A44" s="12" t="s">
        <v>574</v>
      </c>
      <c r="B44" s="3" t="s">
        <v>6499</v>
      </c>
      <c r="C44" s="106" t="str">
        <f>IF(worksheet14line12="","",250000-worksheet14line12)</f>
        <v/>
      </c>
    </row>
    <row r="45" spans="1:3" ht="5.0999999999999996" customHeight="1" x14ac:dyDescent="0.25">
      <c r="A45" s="12"/>
      <c r="B45" s="3"/>
      <c r="C45" s="3" t="s">
        <v>7297</v>
      </c>
    </row>
    <row r="46" spans="1:3" ht="45" x14ac:dyDescent="0.25">
      <c r="A46" s="148" t="s">
        <v>703</v>
      </c>
      <c r="B46" s="3" t="s">
        <v>6498</v>
      </c>
      <c r="C46" s="106" t="str">
        <f>IF(OR(worksheet14line10="",worksheet14line13=""),"",MAX(worksheet14line10,worksheet14line13))</f>
        <v/>
      </c>
    </row>
    <row r="47" spans="1:3" x14ac:dyDescent="0.25">
      <c r="A47" s="148"/>
      <c r="B47" s="2" t="s">
        <v>7166</v>
      </c>
      <c r="C47" s="52"/>
    </row>
  </sheetData>
  <mergeCells count="10">
    <mergeCell ref="A46:A47"/>
    <mergeCell ref="A3:C3"/>
    <mergeCell ref="A8:C8"/>
    <mergeCell ref="A38:C38"/>
    <mergeCell ref="A13:A19"/>
    <mergeCell ref="A5:C5"/>
    <mergeCell ref="A10:A11"/>
    <mergeCell ref="A27:A28"/>
    <mergeCell ref="B13:C13"/>
    <mergeCell ref="A6:B6"/>
  </mergeCells>
  <hyperlinks>
    <hyperlink ref="B11" r:id="rId1" xr:uid="{00000000-0004-0000-0D00-000000000000}"/>
    <hyperlink ref="B28" r:id="rId2" xr:uid="{00000000-0004-0000-0D00-000001000000}"/>
    <hyperlink ref="B47" r:id="rId3" xr:uid="{00000000-0004-0000-0D00-000002000000}"/>
  </hyperlinks>
  <pageMargins left="0.7" right="0.7" top="0.75" bottom="0.75" header="0.3" footer="0.3"/>
  <pageSetup orientation="portrait"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8"/>
  <dimension ref="A3:L12"/>
  <sheetViews>
    <sheetView workbookViewId="0">
      <pane ySplit="3" topLeftCell="A4" activePane="bottomLeft" state="frozen"/>
      <selection activeCell="A5" sqref="A5"/>
      <selection pane="bottomLeft" activeCell="A4" sqref="A4"/>
    </sheetView>
  </sheetViews>
  <sheetFormatPr defaultRowHeight="15" x14ac:dyDescent="0.25"/>
  <cols>
    <col min="1" max="1" width="20.7109375" customWidth="1"/>
    <col min="2" max="3" width="6.7109375" customWidth="1"/>
    <col min="4" max="11" width="8.7109375" customWidth="1"/>
    <col min="12" max="12" width="15.7109375" customWidth="1"/>
  </cols>
  <sheetData>
    <row r="3" spans="1:12" ht="15.95" customHeight="1" thickBot="1" x14ac:dyDescent="0.3">
      <c r="A3" s="147" t="s">
        <v>6531</v>
      </c>
      <c r="B3" s="147"/>
      <c r="C3" s="147"/>
      <c r="D3" s="147"/>
      <c r="E3" s="147"/>
      <c r="F3" s="147"/>
      <c r="G3" s="147"/>
      <c r="H3" s="147"/>
      <c r="I3" s="147"/>
      <c r="J3" s="147"/>
      <c r="K3" s="147"/>
      <c r="L3" s="147"/>
    </row>
    <row r="4" spans="1:12" x14ac:dyDescent="0.25">
      <c r="A4" s="3"/>
      <c r="B4" s="3"/>
      <c r="C4" s="3"/>
      <c r="D4" s="3"/>
      <c r="E4" s="3"/>
      <c r="F4" s="3"/>
      <c r="G4" s="3"/>
      <c r="H4" s="3"/>
      <c r="I4" s="3"/>
      <c r="J4" s="3"/>
      <c r="K4" s="3"/>
      <c r="L4" s="3"/>
    </row>
    <row r="5" spans="1:12" ht="90" x14ac:dyDescent="0.25">
      <c r="A5" s="51" t="s">
        <v>6530</v>
      </c>
      <c r="B5" s="51" t="s">
        <v>6529</v>
      </c>
      <c r="C5" s="51" t="s">
        <v>6528</v>
      </c>
      <c r="D5" s="51" t="s">
        <v>6527</v>
      </c>
      <c r="E5" s="51" t="s">
        <v>6526</v>
      </c>
      <c r="F5" s="51" t="s">
        <v>6525</v>
      </c>
      <c r="G5" s="51" t="s">
        <v>6524</v>
      </c>
      <c r="H5" s="51" t="s">
        <v>6523</v>
      </c>
      <c r="I5" s="51" t="s">
        <v>6522</v>
      </c>
      <c r="J5" s="51" t="s">
        <v>6521</v>
      </c>
      <c r="K5" s="51" t="s">
        <v>6520</v>
      </c>
      <c r="L5" s="51" t="s">
        <v>6519</v>
      </c>
    </row>
    <row r="6" spans="1:12" x14ac:dyDescent="0.25">
      <c r="A6" s="42"/>
      <c r="B6" s="10"/>
      <c r="C6" s="10"/>
      <c r="D6" s="11"/>
      <c r="E6" s="11"/>
      <c r="F6" s="11"/>
      <c r="G6" s="11"/>
      <c r="H6" s="11"/>
      <c r="I6" s="11"/>
      <c r="J6" s="11"/>
      <c r="K6" s="11"/>
      <c r="L6" s="42"/>
    </row>
    <row r="7" spans="1:12" x14ac:dyDescent="0.25">
      <c r="A7" s="42"/>
      <c r="B7" s="10"/>
      <c r="C7" s="10"/>
      <c r="D7" s="11"/>
      <c r="E7" s="11"/>
      <c r="F7" s="11"/>
      <c r="G7" s="11"/>
      <c r="H7" s="11"/>
      <c r="I7" s="11"/>
      <c r="J7" s="11"/>
      <c r="K7" s="11"/>
      <c r="L7" s="42"/>
    </row>
    <row r="8" spans="1:12" x14ac:dyDescent="0.25">
      <c r="A8" s="42"/>
      <c r="B8" s="10"/>
      <c r="C8" s="10"/>
      <c r="D8" s="11"/>
      <c r="E8" s="11"/>
      <c r="F8" s="11"/>
      <c r="G8" s="11"/>
      <c r="H8" s="11"/>
      <c r="I8" s="11"/>
      <c r="J8" s="11"/>
      <c r="K8" s="11"/>
      <c r="L8" s="42"/>
    </row>
    <row r="9" spans="1:12" x14ac:dyDescent="0.25">
      <c r="A9" s="42"/>
      <c r="B9" s="10"/>
      <c r="C9" s="10"/>
      <c r="D9" s="11"/>
      <c r="E9" s="11"/>
      <c r="F9" s="11"/>
      <c r="G9" s="11"/>
      <c r="H9" s="11"/>
      <c r="I9" s="11"/>
      <c r="J9" s="11"/>
      <c r="K9" s="11"/>
      <c r="L9" s="42"/>
    </row>
    <row r="10" spans="1:12" x14ac:dyDescent="0.25">
      <c r="A10" s="42"/>
      <c r="B10" s="10"/>
      <c r="C10" s="10"/>
      <c r="D10" s="11"/>
      <c r="E10" s="11"/>
      <c r="F10" s="11"/>
      <c r="G10" s="11"/>
      <c r="H10" s="11"/>
      <c r="I10" s="11"/>
      <c r="J10" s="11"/>
      <c r="K10" s="11"/>
      <c r="L10" s="42"/>
    </row>
    <row r="11" spans="1:12" x14ac:dyDescent="0.25">
      <c r="A11" s="3"/>
      <c r="B11" s="3"/>
      <c r="C11" s="3"/>
      <c r="D11" s="3"/>
      <c r="E11" s="3"/>
      <c r="F11" s="3"/>
      <c r="G11" s="3"/>
      <c r="H11" s="3"/>
      <c r="I11" s="3"/>
      <c r="J11" s="3"/>
      <c r="K11" s="3"/>
      <c r="L11" s="3"/>
    </row>
    <row r="12" spans="1:12" ht="300" customHeight="1" x14ac:dyDescent="0.25">
      <c r="A12" s="146" t="s">
        <v>6518</v>
      </c>
      <c r="B12" s="146"/>
      <c r="C12" s="146"/>
      <c r="D12" s="146"/>
      <c r="E12" s="146"/>
      <c r="F12" s="146"/>
      <c r="G12" s="146"/>
      <c r="H12" s="146"/>
      <c r="I12" s="146"/>
      <c r="J12" s="146"/>
      <c r="K12" s="146"/>
      <c r="L12" s="146"/>
    </row>
  </sheetData>
  <mergeCells count="2">
    <mergeCell ref="A3:L3"/>
    <mergeCell ref="A12:L12"/>
  </mergeCells>
  <pageMargins left="0.7" right="0.7" top="0.75" bottom="0.75" header="0.3" footer="0.3"/>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9"/>
  <dimension ref="A3:H72"/>
  <sheetViews>
    <sheetView workbookViewId="0">
      <pane ySplit="3" topLeftCell="A4" activePane="bottomLeft" state="frozen"/>
      <selection pane="bottomLeft" activeCell="A4" sqref="A4"/>
    </sheetView>
  </sheetViews>
  <sheetFormatPr defaultRowHeight="15" x14ac:dyDescent="0.25"/>
  <cols>
    <col min="1" max="2" width="3.7109375" customWidth="1"/>
    <col min="3" max="3" width="12.7109375" customWidth="1"/>
    <col min="4" max="4" width="23.7109375" customWidth="1"/>
    <col min="5" max="5" width="2.7109375" customWidth="1"/>
    <col min="6" max="6" width="5.7109375" customWidth="1"/>
    <col min="7" max="7" width="30.7109375" customWidth="1"/>
    <col min="8" max="8" width="5.7109375" customWidth="1"/>
  </cols>
  <sheetData>
    <row r="3" spans="1:8" ht="31.9" customHeight="1" x14ac:dyDescent="0.25">
      <c r="A3" s="182" t="s">
        <v>2130</v>
      </c>
      <c r="B3" s="182"/>
      <c r="C3" s="182"/>
      <c r="D3" s="182"/>
      <c r="E3" s="182"/>
      <c r="F3" s="182"/>
      <c r="G3" s="182"/>
      <c r="H3" s="182"/>
    </row>
    <row r="4" spans="1:8" ht="15" customHeight="1" x14ac:dyDescent="0.25">
      <c r="A4" s="3"/>
      <c r="B4" s="3"/>
      <c r="C4" s="41"/>
      <c r="D4" s="41"/>
      <c r="E4" s="41"/>
      <c r="F4" s="41"/>
      <c r="G4" s="41"/>
      <c r="H4" s="41"/>
    </row>
    <row r="5" spans="1:8" ht="15" customHeight="1" x14ac:dyDescent="0.25">
      <c r="A5" s="183" t="s">
        <v>2129</v>
      </c>
      <c r="B5" s="183"/>
      <c r="C5" s="184"/>
      <c r="D5" s="32"/>
      <c r="E5" s="12"/>
      <c r="F5" s="148" t="s">
        <v>7214</v>
      </c>
      <c r="G5" s="148"/>
      <c r="H5" s="148"/>
    </row>
    <row r="6" spans="1:8" x14ac:dyDescent="0.25">
      <c r="A6" s="3"/>
      <c r="B6" s="3"/>
      <c r="C6" s="12"/>
      <c r="D6" s="12"/>
      <c r="E6" s="12"/>
      <c r="F6" s="148"/>
      <c r="G6" s="148"/>
      <c r="H6" s="148"/>
    </row>
    <row r="7" spans="1:8" x14ac:dyDescent="0.25">
      <c r="A7" s="183" t="s">
        <v>2128</v>
      </c>
      <c r="B7" s="183"/>
      <c r="C7" s="184"/>
      <c r="D7" s="61" t="str">
        <f>IF(mil06.02="","",mil06.02)</f>
        <v/>
      </c>
      <c r="E7" s="12"/>
      <c r="F7" s="36"/>
      <c r="G7" s="39"/>
      <c r="H7" s="40"/>
    </row>
    <row r="8" spans="1:8" ht="15" customHeight="1" x14ac:dyDescent="0.25">
      <c r="A8" s="185" t="s">
        <v>6934</v>
      </c>
      <c r="B8" s="185"/>
      <c r="C8" s="185"/>
      <c r="D8" s="185"/>
      <c r="E8" s="12"/>
      <c r="F8" s="16"/>
      <c r="G8" s="88" t="s">
        <v>2126</v>
      </c>
      <c r="H8" s="35" t="s">
        <v>2125</v>
      </c>
    </row>
    <row r="9" spans="1:8" x14ac:dyDescent="0.25">
      <c r="A9" s="3"/>
      <c r="B9" s="3"/>
      <c r="C9" s="12"/>
      <c r="D9" s="12"/>
      <c r="E9" s="12"/>
      <c r="F9" s="36"/>
      <c r="G9" s="88"/>
      <c r="H9" s="34"/>
    </row>
    <row r="10" spans="1:8" x14ac:dyDescent="0.25">
      <c r="A10" s="183" t="s">
        <v>2127</v>
      </c>
      <c r="B10" s="183"/>
      <c r="C10" s="184"/>
      <c r="D10" s="112"/>
      <c r="E10" s="12"/>
      <c r="F10" s="16"/>
      <c r="G10" s="183" t="s">
        <v>2123</v>
      </c>
      <c r="H10" s="186" t="s">
        <v>2122</v>
      </c>
    </row>
    <row r="11" spans="1:8" x14ac:dyDescent="0.25">
      <c r="A11" s="3"/>
      <c r="B11" s="3"/>
      <c r="C11" s="12"/>
      <c r="D11" s="12"/>
      <c r="E11" s="12"/>
      <c r="F11" s="36"/>
      <c r="G11" s="183"/>
      <c r="H11" s="186"/>
    </row>
    <row r="12" spans="1:8" x14ac:dyDescent="0.25">
      <c r="A12" s="183" t="s">
        <v>2124</v>
      </c>
      <c r="B12" s="183"/>
      <c r="C12" s="184"/>
      <c r="D12" s="32"/>
      <c r="E12" s="12"/>
      <c r="F12" s="36"/>
      <c r="G12" s="88"/>
      <c r="H12" s="34"/>
    </row>
    <row r="13" spans="1:8" x14ac:dyDescent="0.25">
      <c r="A13" s="3"/>
      <c r="B13" s="3"/>
      <c r="C13" s="12"/>
      <c r="D13" s="12"/>
      <c r="E13" s="12"/>
      <c r="F13" s="16"/>
      <c r="G13" s="88" t="s">
        <v>2118</v>
      </c>
      <c r="H13" s="35" t="s">
        <v>2117</v>
      </c>
    </row>
    <row r="14" spans="1:8" x14ac:dyDescent="0.25">
      <c r="A14" s="187" t="s">
        <v>2120</v>
      </c>
      <c r="B14" s="187"/>
      <c r="C14" s="187"/>
      <c r="D14" s="88" t="s">
        <v>2121</v>
      </c>
      <c r="E14" s="12"/>
      <c r="F14" s="36"/>
      <c r="G14" s="88"/>
      <c r="H14" s="34"/>
    </row>
    <row r="15" spans="1:8" x14ac:dyDescent="0.25">
      <c r="A15" s="187" t="s">
        <v>2120</v>
      </c>
      <c r="B15" s="187"/>
      <c r="C15" s="187"/>
      <c r="D15" s="88" t="s">
        <v>2119</v>
      </c>
      <c r="E15" s="12"/>
      <c r="F15" s="16"/>
      <c r="G15" s="88" t="s">
        <v>152</v>
      </c>
      <c r="H15" s="35" t="s">
        <v>2115</v>
      </c>
    </row>
    <row r="16" spans="1:8" x14ac:dyDescent="0.25">
      <c r="A16" s="3"/>
      <c r="B16" s="3"/>
      <c r="C16" s="12"/>
      <c r="D16" s="12"/>
      <c r="E16" s="12"/>
      <c r="F16" s="36"/>
      <c r="G16" s="88"/>
      <c r="H16" s="34"/>
    </row>
    <row r="17" spans="1:8" ht="15" customHeight="1" x14ac:dyDescent="0.25">
      <c r="A17" s="183" t="s">
        <v>2116</v>
      </c>
      <c r="B17" s="183"/>
      <c r="C17" s="183"/>
      <c r="D17" s="183"/>
      <c r="E17" s="12"/>
      <c r="F17" s="16"/>
      <c r="G17" s="88" t="s">
        <v>2113</v>
      </c>
      <c r="H17" s="35" t="s">
        <v>2112</v>
      </c>
    </row>
    <row r="18" spans="1:8" x14ac:dyDescent="0.25">
      <c r="A18" s="3"/>
      <c r="B18" s="3"/>
      <c r="C18" s="148"/>
      <c r="D18" s="148"/>
      <c r="E18" s="12"/>
      <c r="F18" s="36"/>
      <c r="G18" s="88"/>
      <c r="H18" s="34"/>
    </row>
    <row r="19" spans="1:8" x14ac:dyDescent="0.25">
      <c r="A19" s="42"/>
      <c r="B19" s="188" t="s">
        <v>2114</v>
      </c>
      <c r="C19" s="183"/>
      <c r="D19" s="183"/>
      <c r="E19" s="39"/>
      <c r="F19" s="16"/>
      <c r="G19" s="88" t="s">
        <v>474</v>
      </c>
      <c r="H19" s="35" t="s">
        <v>2110</v>
      </c>
    </row>
    <row r="20" spans="1:8" x14ac:dyDescent="0.25">
      <c r="A20" s="3"/>
      <c r="B20" s="3"/>
      <c r="C20" s="148"/>
      <c r="D20" s="148"/>
      <c r="E20" s="38"/>
      <c r="F20" s="36"/>
      <c r="G20" s="88"/>
      <c r="H20" s="34"/>
    </row>
    <row r="21" spans="1:8" ht="15" customHeight="1" x14ac:dyDescent="0.25">
      <c r="A21" s="3"/>
      <c r="B21" s="42"/>
      <c r="C21" s="148" t="s">
        <v>2111</v>
      </c>
      <c r="D21" s="148"/>
      <c r="E21" s="38"/>
      <c r="F21" s="16"/>
      <c r="G21" s="88" t="s">
        <v>104</v>
      </c>
      <c r="H21" s="35" t="s">
        <v>2109</v>
      </c>
    </row>
    <row r="22" spans="1:8" ht="15" customHeight="1" x14ac:dyDescent="0.25">
      <c r="A22" s="3"/>
      <c r="B22" s="3"/>
      <c r="C22" s="148"/>
      <c r="D22" s="148"/>
      <c r="E22" s="38"/>
      <c r="F22" s="36"/>
      <c r="G22" s="88"/>
      <c r="H22" s="34"/>
    </row>
    <row r="23" spans="1:8" ht="15" customHeight="1" x14ac:dyDescent="0.25">
      <c r="A23" s="3"/>
      <c r="B23" s="42"/>
      <c r="C23" s="148" t="s">
        <v>2083</v>
      </c>
      <c r="D23" s="148"/>
      <c r="E23" s="38"/>
      <c r="F23" s="16"/>
      <c r="G23" s="96" t="s">
        <v>2108</v>
      </c>
      <c r="H23" s="186" t="s">
        <v>2107</v>
      </c>
    </row>
    <row r="24" spans="1:8" x14ac:dyDescent="0.25">
      <c r="A24" s="3"/>
      <c r="B24" s="3"/>
      <c r="C24" s="148"/>
      <c r="D24" s="148"/>
      <c r="E24" s="38"/>
      <c r="F24" s="36"/>
      <c r="G24" s="96"/>
      <c r="H24" s="186"/>
    </row>
    <row r="25" spans="1:8" x14ac:dyDescent="0.25">
      <c r="A25" s="3"/>
      <c r="B25" s="3"/>
      <c r="C25" s="148"/>
      <c r="D25" s="148"/>
      <c r="E25" s="12"/>
      <c r="F25" s="16"/>
      <c r="G25" s="88" t="s">
        <v>2104</v>
      </c>
      <c r="H25" s="35" t="s">
        <v>2103</v>
      </c>
    </row>
    <row r="26" spans="1:8" x14ac:dyDescent="0.25">
      <c r="A26" s="3"/>
      <c r="B26" s="42"/>
      <c r="C26" s="148" t="s">
        <v>2106</v>
      </c>
      <c r="D26" s="148"/>
      <c r="E26" s="39"/>
      <c r="F26" s="36"/>
      <c r="G26" s="88"/>
      <c r="H26" s="34"/>
    </row>
    <row r="27" spans="1:8" x14ac:dyDescent="0.25">
      <c r="A27" s="3"/>
      <c r="B27" s="3"/>
      <c r="C27" s="148"/>
      <c r="D27" s="148"/>
      <c r="E27" s="38"/>
      <c r="F27" s="16"/>
      <c r="G27" s="88" t="s">
        <v>2101</v>
      </c>
      <c r="H27" s="35" t="s">
        <v>2100</v>
      </c>
    </row>
    <row r="28" spans="1:8" x14ac:dyDescent="0.25">
      <c r="A28" s="3"/>
      <c r="B28" s="42"/>
      <c r="C28" s="148" t="s">
        <v>2105</v>
      </c>
      <c r="D28" s="148"/>
      <c r="E28" s="38"/>
      <c r="F28" s="36"/>
      <c r="G28" s="88"/>
      <c r="H28" s="34"/>
    </row>
    <row r="29" spans="1:8" x14ac:dyDescent="0.25">
      <c r="A29" s="3"/>
      <c r="B29" s="3"/>
      <c r="C29" s="148"/>
      <c r="D29" s="148"/>
      <c r="E29" s="38"/>
      <c r="F29" s="16"/>
      <c r="G29" s="88" t="s">
        <v>111</v>
      </c>
      <c r="H29" s="35" t="s">
        <v>2099</v>
      </c>
    </row>
    <row r="30" spans="1:8" ht="15" customHeight="1" x14ac:dyDescent="0.25">
      <c r="A30" s="3"/>
      <c r="B30" s="42"/>
      <c r="C30" s="148" t="s">
        <v>2102</v>
      </c>
      <c r="D30" s="148"/>
      <c r="E30" s="38"/>
      <c r="F30" s="36"/>
      <c r="G30" s="88"/>
      <c r="H30" s="35"/>
    </row>
    <row r="31" spans="1:8" x14ac:dyDescent="0.25">
      <c r="A31" s="3"/>
      <c r="B31" s="3"/>
      <c r="C31" s="148"/>
      <c r="D31" s="148"/>
      <c r="E31" s="38"/>
      <c r="F31" s="16"/>
      <c r="G31" s="183" t="s">
        <v>2097</v>
      </c>
      <c r="H31" s="186" t="s">
        <v>2096</v>
      </c>
    </row>
    <row r="32" spans="1:8" x14ac:dyDescent="0.25">
      <c r="A32" s="3"/>
      <c r="B32" s="3"/>
      <c r="C32" s="148"/>
      <c r="D32" s="148"/>
      <c r="E32" s="12"/>
      <c r="F32" s="36"/>
      <c r="G32" s="183"/>
      <c r="H32" s="186"/>
    </row>
    <row r="33" spans="1:8" x14ac:dyDescent="0.25">
      <c r="A33" s="3"/>
      <c r="B33" s="42"/>
      <c r="C33" s="148" t="s">
        <v>2098</v>
      </c>
      <c r="D33" s="148"/>
      <c r="E33" s="12"/>
      <c r="F33" s="36"/>
      <c r="G33" s="183"/>
      <c r="H33" s="186"/>
    </row>
    <row r="34" spans="1:8" x14ac:dyDescent="0.25">
      <c r="A34" s="3"/>
      <c r="B34" s="3"/>
      <c r="C34" s="148"/>
      <c r="D34" s="148"/>
      <c r="E34" s="12"/>
      <c r="F34" s="36"/>
      <c r="G34" s="88"/>
      <c r="H34" s="34"/>
    </row>
    <row r="35" spans="1:8" ht="15" customHeight="1" x14ac:dyDescent="0.25">
      <c r="A35" s="3"/>
      <c r="B35" s="42"/>
      <c r="C35" s="148" t="s">
        <v>7215</v>
      </c>
      <c r="D35" s="148"/>
      <c r="E35" s="12"/>
      <c r="F35" s="16"/>
      <c r="G35" s="88" t="s">
        <v>151</v>
      </c>
      <c r="H35" s="35" t="s">
        <v>2094</v>
      </c>
    </row>
    <row r="36" spans="1:8" x14ac:dyDescent="0.25">
      <c r="A36" s="3"/>
      <c r="B36" s="3"/>
      <c r="C36" s="148"/>
      <c r="D36" s="148"/>
      <c r="E36" s="12"/>
      <c r="F36" s="36"/>
      <c r="G36" s="88"/>
      <c r="H36" s="34"/>
    </row>
    <row r="37" spans="1:8" x14ac:dyDescent="0.25">
      <c r="A37" s="3"/>
      <c r="B37" s="3"/>
      <c r="C37" s="148"/>
      <c r="D37" s="148"/>
      <c r="E37" s="12"/>
      <c r="F37" s="16"/>
      <c r="G37" s="88" t="s">
        <v>2092</v>
      </c>
      <c r="H37" s="35" t="s">
        <v>2091</v>
      </c>
    </row>
    <row r="38" spans="1:8" ht="15" customHeight="1" x14ac:dyDescent="0.25">
      <c r="A38" s="42"/>
      <c r="B38" s="188" t="s">
        <v>2095</v>
      </c>
      <c r="C38" s="183"/>
      <c r="D38" s="183"/>
      <c r="E38" s="12"/>
      <c r="F38" s="36"/>
      <c r="G38" s="88"/>
      <c r="H38" s="34"/>
    </row>
    <row r="39" spans="1:8" x14ac:dyDescent="0.25">
      <c r="A39" s="3"/>
      <c r="B39" s="3"/>
      <c r="C39" s="148"/>
      <c r="D39" s="148"/>
      <c r="E39" s="12"/>
      <c r="F39" s="16"/>
      <c r="G39" s="88" t="s">
        <v>113</v>
      </c>
      <c r="H39" s="35" t="s">
        <v>2089</v>
      </c>
    </row>
    <row r="40" spans="1:8" x14ac:dyDescent="0.25">
      <c r="A40" s="3"/>
      <c r="B40" s="42"/>
      <c r="C40" s="148" t="s">
        <v>2093</v>
      </c>
      <c r="D40" s="148"/>
      <c r="E40" s="12"/>
      <c r="F40" s="36"/>
      <c r="G40" s="88"/>
      <c r="H40" s="34"/>
    </row>
    <row r="41" spans="1:8" x14ac:dyDescent="0.25">
      <c r="A41" s="3"/>
      <c r="B41" s="3"/>
      <c r="C41" s="148"/>
      <c r="D41" s="148"/>
      <c r="E41" s="12"/>
      <c r="F41" s="16"/>
      <c r="G41" s="183" t="s">
        <v>2087</v>
      </c>
      <c r="H41" s="186" t="s">
        <v>2086</v>
      </c>
    </row>
    <row r="42" spans="1:8" x14ac:dyDescent="0.25">
      <c r="A42" s="3"/>
      <c r="B42" s="42"/>
      <c r="C42" s="148" t="s">
        <v>2090</v>
      </c>
      <c r="D42" s="148"/>
      <c r="E42" s="12"/>
      <c r="F42" s="36"/>
      <c r="G42" s="183"/>
      <c r="H42" s="186"/>
    </row>
    <row r="43" spans="1:8" x14ac:dyDescent="0.25">
      <c r="A43" s="3"/>
      <c r="B43" s="3"/>
      <c r="C43" s="148"/>
      <c r="D43" s="148"/>
      <c r="E43" s="12"/>
      <c r="F43" s="36"/>
      <c r="G43" s="88"/>
      <c r="H43" s="34"/>
    </row>
    <row r="44" spans="1:8" ht="15" customHeight="1" x14ac:dyDescent="0.25">
      <c r="A44" s="3"/>
      <c r="B44" s="42"/>
      <c r="C44" s="190" t="s">
        <v>2088</v>
      </c>
      <c r="D44" s="148"/>
      <c r="E44" s="12"/>
      <c r="F44" s="16"/>
      <c r="G44" s="88" t="s">
        <v>99</v>
      </c>
      <c r="H44" s="35" t="s">
        <v>2084</v>
      </c>
    </row>
    <row r="45" spans="1:8" x14ac:dyDescent="0.25">
      <c r="A45" s="3"/>
      <c r="B45" s="3"/>
      <c r="C45" s="148"/>
      <c r="D45" s="148"/>
      <c r="E45" s="12"/>
      <c r="F45" s="36"/>
      <c r="G45" s="88"/>
      <c r="H45" s="34"/>
    </row>
    <row r="46" spans="1:8" x14ac:dyDescent="0.25">
      <c r="A46" s="3"/>
      <c r="B46" s="42"/>
      <c r="C46" s="148" t="s">
        <v>2085</v>
      </c>
      <c r="D46" s="148"/>
      <c r="E46" s="12"/>
      <c r="F46" s="16"/>
      <c r="G46" s="183" t="s">
        <v>2082</v>
      </c>
      <c r="H46" s="186" t="s">
        <v>2081</v>
      </c>
    </row>
    <row r="47" spans="1:8" ht="15" customHeight="1" x14ac:dyDescent="0.25">
      <c r="A47" s="3"/>
      <c r="B47" s="3"/>
      <c r="C47" s="148"/>
      <c r="D47" s="148"/>
      <c r="E47" s="12"/>
      <c r="F47" s="36"/>
      <c r="G47" s="183"/>
      <c r="H47" s="186"/>
    </row>
    <row r="48" spans="1:8" ht="15" customHeight="1" x14ac:dyDescent="0.25">
      <c r="A48" s="3"/>
      <c r="B48" s="42"/>
      <c r="C48" s="148" t="s">
        <v>2083</v>
      </c>
      <c r="D48" s="148"/>
      <c r="E48" s="12"/>
      <c r="F48" s="36"/>
      <c r="G48" s="88"/>
      <c r="H48" s="34"/>
    </row>
    <row r="49" spans="1:8" x14ac:dyDescent="0.25">
      <c r="A49" s="3"/>
      <c r="B49" s="3"/>
      <c r="C49" s="148"/>
      <c r="D49" s="148"/>
      <c r="E49" s="12"/>
      <c r="F49" s="16"/>
      <c r="G49" s="183" t="s">
        <v>2079</v>
      </c>
      <c r="H49" s="186" t="s">
        <v>2078</v>
      </c>
    </row>
    <row r="50" spans="1:8" x14ac:dyDescent="0.25">
      <c r="A50" s="3"/>
      <c r="B50" s="3"/>
      <c r="C50" s="189"/>
      <c r="D50" s="189"/>
      <c r="E50" s="12"/>
      <c r="F50" s="36"/>
      <c r="G50" s="183"/>
      <c r="H50" s="186"/>
    </row>
    <row r="51" spans="1:8" x14ac:dyDescent="0.25">
      <c r="A51" s="183" t="s">
        <v>2080</v>
      </c>
      <c r="B51" s="183"/>
      <c r="C51" s="183"/>
      <c r="D51" s="183"/>
      <c r="E51" s="12"/>
      <c r="F51" s="36"/>
      <c r="G51" s="88"/>
      <c r="H51" s="34"/>
    </row>
    <row r="52" spans="1:8" x14ac:dyDescent="0.25">
      <c r="A52" s="3"/>
      <c r="B52" s="3"/>
      <c r="C52" s="12"/>
      <c r="D52" s="12"/>
      <c r="E52" s="12"/>
      <c r="F52" s="16"/>
      <c r="G52" s="88" t="s">
        <v>2077</v>
      </c>
      <c r="H52" s="35" t="s">
        <v>2076</v>
      </c>
    </row>
    <row r="53" spans="1:8" x14ac:dyDescent="0.25">
      <c r="A53" s="183" t="s">
        <v>214</v>
      </c>
      <c r="B53" s="183" t="s">
        <v>2239</v>
      </c>
      <c r="C53" s="184"/>
      <c r="D53" s="37"/>
      <c r="E53" s="12"/>
      <c r="F53" s="33"/>
      <c r="G53" s="88"/>
      <c r="H53" s="34"/>
    </row>
    <row r="54" spans="1:8" x14ac:dyDescent="0.25">
      <c r="A54" s="183"/>
      <c r="B54" s="183" t="s">
        <v>2064</v>
      </c>
      <c r="C54" s="184"/>
      <c r="D54" s="32"/>
      <c r="E54" s="12"/>
      <c r="F54" s="97"/>
      <c r="G54" s="88" t="s">
        <v>2075</v>
      </c>
      <c r="H54" s="35" t="s">
        <v>2074</v>
      </c>
    </row>
    <row r="55" spans="1:8" x14ac:dyDescent="0.25">
      <c r="A55" s="183"/>
      <c r="B55" s="183" t="s">
        <v>2062</v>
      </c>
      <c r="C55" s="184"/>
      <c r="D55" s="32"/>
      <c r="E55" s="12"/>
      <c r="F55" s="33"/>
      <c r="G55" s="88"/>
      <c r="H55" s="34"/>
    </row>
    <row r="56" spans="1:8" x14ac:dyDescent="0.25">
      <c r="A56" s="183"/>
      <c r="B56" s="183" t="s">
        <v>7506</v>
      </c>
      <c r="C56" s="184"/>
      <c r="D56" s="32"/>
      <c r="E56" s="12"/>
      <c r="F56" s="97"/>
      <c r="G56" s="88" t="s">
        <v>462</v>
      </c>
      <c r="H56" s="35" t="s">
        <v>2073</v>
      </c>
    </row>
    <row r="57" spans="1:8" x14ac:dyDescent="0.25">
      <c r="A57" s="183"/>
      <c r="B57" s="183" t="s">
        <v>2061</v>
      </c>
      <c r="C57" s="184"/>
      <c r="D57" s="32"/>
      <c r="E57" s="12"/>
      <c r="F57" s="33"/>
      <c r="G57" s="88"/>
      <c r="H57" s="34"/>
    </row>
    <row r="58" spans="1:8" x14ac:dyDescent="0.25">
      <c r="A58" s="183"/>
      <c r="B58" s="183" t="s">
        <v>2060</v>
      </c>
      <c r="C58" s="184"/>
      <c r="D58" s="32"/>
      <c r="E58" s="12"/>
      <c r="F58" s="97"/>
      <c r="G58" s="88" t="s">
        <v>2072</v>
      </c>
      <c r="H58" s="35" t="s">
        <v>2071</v>
      </c>
    </row>
    <row r="59" spans="1:8" x14ac:dyDescent="0.25">
      <c r="A59" s="88"/>
      <c r="B59" s="88"/>
      <c r="D59" s="12"/>
      <c r="E59" s="12"/>
      <c r="F59" s="33"/>
      <c r="G59" s="88"/>
      <c r="H59" s="34"/>
    </row>
    <row r="60" spans="1:8" x14ac:dyDescent="0.25">
      <c r="A60" s="183" t="s">
        <v>212</v>
      </c>
      <c r="B60" s="183" t="s">
        <v>2239</v>
      </c>
      <c r="C60" s="184"/>
      <c r="D60" s="32"/>
      <c r="F60" s="97"/>
      <c r="G60" s="88" t="s">
        <v>2070</v>
      </c>
      <c r="H60" s="35" t="s">
        <v>2069</v>
      </c>
    </row>
    <row r="61" spans="1:8" x14ac:dyDescent="0.25">
      <c r="A61" s="183"/>
      <c r="B61" s="183" t="s">
        <v>2064</v>
      </c>
      <c r="C61" s="184"/>
      <c r="D61" s="32"/>
      <c r="F61" s="33"/>
      <c r="G61" s="88"/>
      <c r="H61" s="34"/>
    </row>
    <row r="62" spans="1:8" x14ac:dyDescent="0.25">
      <c r="A62" s="183"/>
      <c r="B62" s="183" t="s">
        <v>2062</v>
      </c>
      <c r="C62" s="184"/>
      <c r="D62" s="32"/>
      <c r="F62" s="97"/>
      <c r="G62" s="88" t="s">
        <v>2068</v>
      </c>
      <c r="H62" s="35" t="s">
        <v>2067</v>
      </c>
    </row>
    <row r="63" spans="1:8" x14ac:dyDescent="0.25">
      <c r="A63" s="183"/>
      <c r="B63" s="183" t="s">
        <v>7506</v>
      </c>
      <c r="C63" s="184"/>
      <c r="D63" s="32"/>
      <c r="F63" s="33"/>
      <c r="G63" s="88"/>
      <c r="H63" s="34"/>
    </row>
    <row r="64" spans="1:8" x14ac:dyDescent="0.25">
      <c r="A64" s="183"/>
      <c r="B64" s="183" t="s">
        <v>2061</v>
      </c>
      <c r="C64" s="184"/>
      <c r="D64" s="32"/>
      <c r="F64" s="97"/>
      <c r="G64" s="96" t="s">
        <v>2066</v>
      </c>
      <c r="H64" s="186" t="s">
        <v>2065</v>
      </c>
    </row>
    <row r="65" spans="1:8" x14ac:dyDescent="0.25">
      <c r="A65" s="183"/>
      <c r="B65" s="183" t="s">
        <v>2060</v>
      </c>
      <c r="C65" s="184"/>
      <c r="D65" s="32"/>
      <c r="F65" s="33"/>
      <c r="G65" s="96"/>
      <c r="H65" s="186"/>
    </row>
    <row r="66" spans="1:8" x14ac:dyDescent="0.25">
      <c r="A66" s="88"/>
      <c r="B66" s="88"/>
      <c r="D66" s="12"/>
      <c r="F66" s="148" t="s">
        <v>2063</v>
      </c>
      <c r="G66" s="148"/>
      <c r="H66" s="148"/>
    </row>
    <row r="67" spans="1:8" x14ac:dyDescent="0.25">
      <c r="A67" s="183" t="s">
        <v>210</v>
      </c>
      <c r="B67" s="183" t="s">
        <v>2239</v>
      </c>
      <c r="C67" s="184"/>
      <c r="D67" s="32"/>
      <c r="F67" s="148"/>
      <c r="G67" s="148"/>
      <c r="H67" s="148"/>
    </row>
    <row r="68" spans="1:8" x14ac:dyDescent="0.25">
      <c r="A68" s="183"/>
      <c r="B68" s="183" t="s">
        <v>2064</v>
      </c>
      <c r="C68" s="184"/>
      <c r="D68" s="32"/>
      <c r="F68" s="148"/>
      <c r="G68" s="148"/>
      <c r="H68" s="148"/>
    </row>
    <row r="69" spans="1:8" ht="15" customHeight="1" x14ac:dyDescent="0.25">
      <c r="A69" s="183"/>
      <c r="B69" s="183" t="s">
        <v>2062</v>
      </c>
      <c r="C69" s="184"/>
      <c r="D69" s="32"/>
      <c r="F69" s="148"/>
      <c r="G69" s="148"/>
      <c r="H69" s="148"/>
    </row>
    <row r="70" spans="1:8" ht="15" customHeight="1" x14ac:dyDescent="0.25">
      <c r="A70" s="183"/>
      <c r="B70" s="183" t="s">
        <v>7506</v>
      </c>
      <c r="C70" s="184"/>
      <c r="D70" s="32"/>
      <c r="F70" s="148"/>
      <c r="G70" s="148"/>
      <c r="H70" s="148"/>
    </row>
    <row r="71" spans="1:8" x14ac:dyDescent="0.25">
      <c r="A71" s="183"/>
      <c r="B71" s="183" t="s">
        <v>2061</v>
      </c>
      <c r="C71" s="184"/>
      <c r="D71" s="32"/>
      <c r="F71" s="148"/>
      <c r="G71" s="148"/>
      <c r="H71" s="148"/>
    </row>
    <row r="72" spans="1:8" x14ac:dyDescent="0.25">
      <c r="A72" s="183"/>
      <c r="B72" s="183" t="s">
        <v>2060</v>
      </c>
      <c r="C72" s="184"/>
      <c r="D72" s="32"/>
    </row>
  </sheetData>
  <mergeCells count="74">
    <mergeCell ref="A53:A58"/>
    <mergeCell ref="A60:A65"/>
    <mergeCell ref="A67:A72"/>
    <mergeCell ref="B68:C68"/>
    <mergeCell ref="B69:C69"/>
    <mergeCell ref="B58:C58"/>
    <mergeCell ref="B60:C60"/>
    <mergeCell ref="B61:C61"/>
    <mergeCell ref="B62:C62"/>
    <mergeCell ref="B63:C63"/>
    <mergeCell ref="B70:C70"/>
    <mergeCell ref="B71:C71"/>
    <mergeCell ref="B72:C72"/>
    <mergeCell ref="H31:H33"/>
    <mergeCell ref="A17:D17"/>
    <mergeCell ref="A51:D51"/>
    <mergeCell ref="B64:C64"/>
    <mergeCell ref="B65:C65"/>
    <mergeCell ref="B38:D38"/>
    <mergeCell ref="B53:C53"/>
    <mergeCell ref="B54:C54"/>
    <mergeCell ref="B55:C55"/>
    <mergeCell ref="B56:C56"/>
    <mergeCell ref="C44:D44"/>
    <mergeCell ref="C23:D24"/>
    <mergeCell ref="C30:D31"/>
    <mergeCell ref="C35:D36"/>
    <mergeCell ref="C40:D40"/>
    <mergeCell ref="C27:D27"/>
    <mergeCell ref="H41:H42"/>
    <mergeCell ref="G41:G42"/>
    <mergeCell ref="C42:D42"/>
    <mergeCell ref="C41:D41"/>
    <mergeCell ref="C39:D39"/>
    <mergeCell ref="F66:H71"/>
    <mergeCell ref="H64:H65"/>
    <mergeCell ref="B57:C57"/>
    <mergeCell ref="C46:D46"/>
    <mergeCell ref="C47:D47"/>
    <mergeCell ref="C50:D50"/>
    <mergeCell ref="H46:H47"/>
    <mergeCell ref="G49:G50"/>
    <mergeCell ref="H49:H50"/>
    <mergeCell ref="B67:C67"/>
    <mergeCell ref="C43:D43"/>
    <mergeCell ref="C45:D45"/>
    <mergeCell ref="C48:D49"/>
    <mergeCell ref="G46:G47"/>
    <mergeCell ref="A12:C12"/>
    <mergeCell ref="C29:D29"/>
    <mergeCell ref="C28:D28"/>
    <mergeCell ref="C33:D33"/>
    <mergeCell ref="C34:D34"/>
    <mergeCell ref="G31:G33"/>
    <mergeCell ref="C32:D32"/>
    <mergeCell ref="C37:D37"/>
    <mergeCell ref="H23:H24"/>
    <mergeCell ref="C20:D20"/>
    <mergeCell ref="C26:D26"/>
    <mergeCell ref="G10:G11"/>
    <mergeCell ref="C18:D18"/>
    <mergeCell ref="C21:D21"/>
    <mergeCell ref="C22:D22"/>
    <mergeCell ref="C25:D25"/>
    <mergeCell ref="A14:C14"/>
    <mergeCell ref="A15:C15"/>
    <mergeCell ref="B19:D19"/>
    <mergeCell ref="A3:H3"/>
    <mergeCell ref="F5:H6"/>
    <mergeCell ref="A5:C5"/>
    <mergeCell ref="A7:C7"/>
    <mergeCell ref="A10:C10"/>
    <mergeCell ref="A8:D8"/>
    <mergeCell ref="H10:H11"/>
  </mergeCells>
  <hyperlinks>
    <hyperlink ref="H8" location="mil01.00" tooltip="Go to MIL Section 1.0, &quot;Decedent (D)&quot;" display="1.0" xr:uid="{00000000-0004-0000-0F00-000000000000}"/>
    <hyperlink ref="H10:H11" location="mil02.00" tooltip="Go to MIL Section 2.0, &quot;D’s Will, Estate, and Personal Representatives&quot;" display="2.0" xr:uid="{00000000-0004-0000-0F00-000001000000}"/>
    <hyperlink ref="H13" location="mil03.00" tooltip="Go to MIL Section 3.0, &quot;D’s Family and Devisees&quot;" display="3.0" xr:uid="{00000000-0004-0000-0F00-000002000000}"/>
    <hyperlink ref="H15" location="mil04.00" tooltip="Go to MIL Section 4.0, &quot;Safe Deposit Box&quot;" display="4.0" xr:uid="{00000000-0004-0000-0F00-000003000000}"/>
    <hyperlink ref="H17" location="mil05.00" tooltip="Go to MIL Section 5.0, &quot;D’s Professional Advisors&quot;" display="5.0" xr:uid="{00000000-0004-0000-0F00-000004000000}"/>
    <hyperlink ref="H19" location="mil06.00" tooltip="Go to MIL Section 6.0, &quot;Court Proceedings&quot;" display="6.0" xr:uid="{00000000-0004-0000-0F00-000005000000}"/>
    <hyperlink ref="H21" location="mil07.00" tooltip="Go to MIL Section 7.0, &quot;Real Estate&quot;" display="7.0" xr:uid="{00000000-0004-0000-0F00-000006000000}"/>
    <hyperlink ref="H23:H24" location="mil08.00" tooltip="Go to MIL Section 8.0, &quot;U.S. Government Savings Bonds&quot;" display="8.0" xr:uid="{00000000-0004-0000-0F00-000007000000}"/>
    <hyperlink ref="H25" location="mil09.00" tooltip="Go to MIL Section 9.0, &quot;Marketable Securities&quot;" display="9.0" xr:uid="{00000000-0004-0000-0F00-000008000000}"/>
    <hyperlink ref="H27" location="mil10.00" tooltip="Go to MIL Section 10.0, &quot;Closely Held Corporations&quot;" display="10.0" xr:uid="{00000000-0004-0000-0F00-000009000000}"/>
    <hyperlink ref="H29" location="mil11.00" tooltip="Go to MIL Section 11.0, &quot;Cash&quot;" display="11.0" xr:uid="{00000000-0004-0000-0F00-00000A000000}"/>
    <hyperlink ref="H31:H33" location="mil12.00" tooltip="Go to MIL Section 12.0, &quot;Judgments, Notes, Accounts Receivable, and Sales under Contract for Deed&quot;" display="12.0" xr:uid="{00000000-0004-0000-0F00-00000B000000}"/>
    <hyperlink ref="H35" location="mil13.00" tooltip="Go to MIL Section 13.0, &quot;Insurance on D’s Life&quot;" display="13.0" xr:uid="{00000000-0004-0000-0F00-00000C000000}"/>
    <hyperlink ref="H37" location="mil14.00" tooltip="Go to MIL Section 14.0, &quot;Insurance on Life of Others&quot;" display="14.0" xr:uid="{00000000-0004-0000-0F00-00000D000000}"/>
    <hyperlink ref="H39" location="mil15.00" tooltip="Go to MIL Section 15.0, &quot;Other Insurance&quot;" display="15.0" xr:uid="{00000000-0004-0000-0F00-00000E000000}"/>
    <hyperlink ref="H41:H42" location="mil16.00" tooltip="Go to MIL Section 16.0, &quot;Unincorporated Business Interests&quot;" display="16.0" xr:uid="{00000000-0004-0000-0F00-00000F000000}"/>
    <hyperlink ref="H44" location="mil17.00" tooltip="Go to MIL Section 17.0, &quot;Transportation Equipment&quot;" display="17.0" xr:uid="{00000000-0004-0000-0F00-000010000000}"/>
    <hyperlink ref="H46:H47" location="mil18.00" tooltip="Go to MIL Section 18.0, &quot;Personal, Household, and Miscellaneous Assets&quot;" display="18.0" xr:uid="{00000000-0004-0000-0F00-000011000000}"/>
    <hyperlink ref="H49:H50" location="mil19.00" tooltip="Go to MIL Section 19.0, &quot;Employee and Government Benefits and Annuities&quot;" display="19.0" xr:uid="{00000000-0004-0000-0F00-000012000000}"/>
    <hyperlink ref="H52" location="mil20.00" tooltip="Go to MIL Section 20.0, &quot;Taxable but Unusual Items&quot;" display="20.0" xr:uid="{00000000-0004-0000-0F00-000013000000}"/>
    <hyperlink ref="H54" location="mil21.00" tooltip="Go to MIL Section 21.0, &quot;Debts and Claims&quot;" display="21.0" xr:uid="{00000000-0004-0000-0F00-000014000000}"/>
    <hyperlink ref="H56" location="mil22.00" tooltip="Go to MIL Section 22.0, &quot;Funeral Expenses&quot;" display="22.0" xr:uid="{00000000-0004-0000-0F00-000015000000}"/>
    <hyperlink ref="H58" location="mil23.00" tooltip="Go to MIL Section 23.0, &quot;Expenses of Last Illness&quot;" display="23.0" xr:uid="{00000000-0004-0000-0F00-000016000000}"/>
    <hyperlink ref="H60" location="mil24.00" tooltip="Go to MIL Section 24.0, &quot;Previously Taxed Property&quot;" display="24.0" xr:uid="{00000000-0004-0000-0F00-000017000000}"/>
    <hyperlink ref="H62" location="mil25.00" tooltip="Go to MIL Section 25.0, &quot;Expenses of Administration&quot;" display="25.0" xr:uid="{00000000-0004-0000-0F00-000018000000}"/>
    <hyperlink ref="H64:H65" location="mil26.00" tooltip="Go to MIL Section 26.0, &quot;Taxes for D and for D’s Estate&quot;" display="26.0" xr:uid="{00000000-0004-0000-0F00-000019000000}"/>
    <hyperlink ref="A8:B8" location="mil06.02" display="Click here to go to MIL Item 6.02." xr:uid="{00000000-0004-0000-0F00-00001A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40"/>
  <dimension ref="A3:D119"/>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1" t="s">
        <v>2227</v>
      </c>
      <c r="B3" s="191"/>
      <c r="C3" s="191"/>
      <c r="D3" s="191"/>
    </row>
    <row r="4" spans="1:4" ht="15" customHeight="1" x14ac:dyDescent="0.25">
      <c r="A4" s="44"/>
      <c r="B4" s="43"/>
      <c r="C4" s="43"/>
      <c r="D4" s="43"/>
    </row>
    <row r="5" spans="1:4" x14ac:dyDescent="0.25">
      <c r="A5" s="12" t="s">
        <v>2226</v>
      </c>
      <c r="B5" s="146" t="s">
        <v>2225</v>
      </c>
      <c r="C5" s="166"/>
      <c r="D5" s="42"/>
    </row>
    <row r="6" spans="1:4" ht="5.0999999999999996" customHeight="1" x14ac:dyDescent="0.25">
      <c r="A6" s="12"/>
      <c r="B6" s="3"/>
      <c r="C6" s="3"/>
      <c r="D6" s="3"/>
    </row>
    <row r="7" spans="1:4" x14ac:dyDescent="0.25">
      <c r="A7" s="12" t="s">
        <v>2224</v>
      </c>
      <c r="B7" s="146" t="s">
        <v>2223</v>
      </c>
      <c r="C7" s="166"/>
      <c r="D7" s="42"/>
    </row>
    <row r="8" spans="1:4" ht="5.0999999999999996" customHeight="1" x14ac:dyDescent="0.25">
      <c r="A8" s="12"/>
      <c r="B8" s="3"/>
      <c r="C8" s="3"/>
      <c r="D8" s="3"/>
    </row>
    <row r="9" spans="1:4" x14ac:dyDescent="0.25">
      <c r="A9" s="12" t="s">
        <v>2222</v>
      </c>
      <c r="B9" s="146" t="s">
        <v>2221</v>
      </c>
      <c r="C9" s="166"/>
      <c r="D9" s="42"/>
    </row>
    <row r="10" spans="1:4" ht="5.0999999999999996" customHeight="1" x14ac:dyDescent="0.25">
      <c r="A10" s="12"/>
      <c r="B10" s="3"/>
      <c r="C10" s="3"/>
      <c r="D10" s="3"/>
    </row>
    <row r="11" spans="1:4" x14ac:dyDescent="0.25">
      <c r="A11" s="12" t="s">
        <v>2220</v>
      </c>
      <c r="B11" s="146" t="s">
        <v>2219</v>
      </c>
      <c r="C11" s="166"/>
      <c r="D11" s="42"/>
    </row>
    <row r="12" spans="1:4" ht="5.0999999999999996" customHeight="1" x14ac:dyDescent="0.25">
      <c r="A12" s="12"/>
      <c r="B12" s="3"/>
      <c r="C12" s="3"/>
      <c r="D12" s="3"/>
    </row>
    <row r="13" spans="1:4" x14ac:dyDescent="0.25">
      <c r="A13" s="12" t="s">
        <v>2218</v>
      </c>
      <c r="B13" s="146" t="s">
        <v>2217</v>
      </c>
      <c r="C13" s="166"/>
      <c r="D13" s="112"/>
    </row>
    <row r="14" spans="1:4" ht="5.0999999999999996" customHeight="1" x14ac:dyDescent="0.25">
      <c r="A14" s="12"/>
      <c r="B14" s="3"/>
      <c r="C14" s="3"/>
      <c r="D14" s="3"/>
    </row>
    <row r="15" spans="1:4" x14ac:dyDescent="0.25">
      <c r="A15" s="148" t="s">
        <v>2216</v>
      </c>
      <c r="B15" s="146" t="s">
        <v>2215</v>
      </c>
      <c r="C15" s="146"/>
      <c r="D15" s="146"/>
    </row>
    <row r="16" spans="1:4" ht="15" customHeight="1" x14ac:dyDescent="0.25">
      <c r="A16" s="148"/>
      <c r="B16" s="9"/>
      <c r="C16" s="9" t="s">
        <v>2203</v>
      </c>
      <c r="D16" s="42"/>
    </row>
    <row r="17" spans="1:4" ht="15" customHeight="1" x14ac:dyDescent="0.25">
      <c r="A17" s="148"/>
      <c r="B17" s="9"/>
      <c r="C17" s="9" t="s">
        <v>2202</v>
      </c>
      <c r="D17" s="42"/>
    </row>
    <row r="18" spans="1:4" ht="15" customHeight="1" x14ac:dyDescent="0.25">
      <c r="A18" s="148"/>
      <c r="B18" s="9"/>
      <c r="C18" s="9" t="s">
        <v>2201</v>
      </c>
      <c r="D18" s="42"/>
    </row>
    <row r="19" spans="1:4" ht="15" customHeight="1" x14ac:dyDescent="0.25">
      <c r="A19" s="148"/>
      <c r="B19" s="9"/>
      <c r="C19" s="9" t="s">
        <v>2199</v>
      </c>
      <c r="D19" s="42"/>
    </row>
    <row r="20" spans="1:4" ht="5.0999999999999996" customHeight="1" x14ac:dyDescent="0.25">
      <c r="A20" s="12"/>
      <c r="B20" s="23"/>
      <c r="C20" s="23"/>
      <c r="D20" s="3"/>
    </row>
    <row r="21" spans="1:4" x14ac:dyDescent="0.25">
      <c r="A21" s="12" t="s">
        <v>2214</v>
      </c>
      <c r="B21" s="146" t="s">
        <v>2213</v>
      </c>
      <c r="C21" s="166"/>
      <c r="D21" s="112"/>
    </row>
    <row r="22" spans="1:4" ht="5.0999999999999996" customHeight="1" x14ac:dyDescent="0.25">
      <c r="A22" s="12"/>
      <c r="B22" s="3"/>
      <c r="C22" s="3"/>
      <c r="D22" s="3"/>
    </row>
    <row r="23" spans="1:4" x14ac:dyDescent="0.25">
      <c r="A23" s="12" t="s">
        <v>2212</v>
      </c>
      <c r="B23" s="146" t="s">
        <v>2211</v>
      </c>
      <c r="C23" s="166"/>
      <c r="D23" s="42"/>
    </row>
    <row r="24" spans="1:4" ht="5.0999999999999996" customHeight="1" x14ac:dyDescent="0.25">
      <c r="A24" s="12"/>
      <c r="B24" s="3"/>
      <c r="C24" s="3"/>
      <c r="D24" s="3"/>
    </row>
    <row r="25" spans="1:4" x14ac:dyDescent="0.25">
      <c r="A25" s="148" t="s">
        <v>2210</v>
      </c>
      <c r="B25" s="146" t="s">
        <v>2209</v>
      </c>
      <c r="C25" s="146"/>
      <c r="D25" s="146"/>
    </row>
    <row r="26" spans="1:4" ht="15" customHeight="1" x14ac:dyDescent="0.25">
      <c r="A26" s="148"/>
      <c r="B26" s="9"/>
      <c r="C26" s="9" t="s">
        <v>2064</v>
      </c>
      <c r="D26" s="42"/>
    </row>
    <row r="27" spans="1:4" ht="15" customHeight="1" x14ac:dyDescent="0.25">
      <c r="A27" s="148"/>
      <c r="B27" s="9"/>
      <c r="C27" s="9" t="s">
        <v>2203</v>
      </c>
      <c r="D27" s="42"/>
    </row>
    <row r="28" spans="1:4" ht="15" customHeight="1" x14ac:dyDescent="0.25">
      <c r="A28" s="148"/>
      <c r="B28" s="9"/>
      <c r="C28" s="9" t="s">
        <v>2202</v>
      </c>
      <c r="D28" s="42"/>
    </row>
    <row r="29" spans="1:4" ht="15" customHeight="1" x14ac:dyDescent="0.25">
      <c r="A29" s="148"/>
      <c r="B29" s="9"/>
      <c r="C29" s="9" t="s">
        <v>2201</v>
      </c>
      <c r="D29" s="42"/>
    </row>
    <row r="30" spans="1:4" ht="5.0999999999999996" customHeight="1" x14ac:dyDescent="0.25">
      <c r="A30" s="12"/>
      <c r="B30" s="23"/>
      <c r="C30" s="23"/>
      <c r="D30" s="3"/>
    </row>
    <row r="31" spans="1:4" x14ac:dyDescent="0.25">
      <c r="A31" s="12" t="s">
        <v>2208</v>
      </c>
      <c r="B31" s="146" t="s">
        <v>2207</v>
      </c>
      <c r="C31" s="166"/>
      <c r="D31" s="61" t="str">
        <f>IF(OR(mil01.05="",mil01.07=""),"",IF(MONTH(mil01.07)&gt;MONTH(mil01.05),YEAR(mil01.07)-YEAR(mil01.05),IF(AND(MONTH(mil01.07)=MONTH(mil01.05),DAY(mil01.07)&gt;=DAY(mil01.05)),YEAR(mil01.07)-YEAR(mil01.05),(YEAR(mil01.07)-YEAR(mil01.05))-1)))</f>
        <v/>
      </c>
    </row>
    <row r="32" spans="1:4" ht="5.0999999999999996" customHeight="1" x14ac:dyDescent="0.25">
      <c r="A32" s="12"/>
      <c r="B32" s="3"/>
      <c r="C32" s="3"/>
      <c r="D32" s="3"/>
    </row>
    <row r="33" spans="1:4" s="19" customFormat="1" x14ac:dyDescent="0.25">
      <c r="A33" s="148" t="s">
        <v>2206</v>
      </c>
      <c r="B33" s="146" t="s">
        <v>2205</v>
      </c>
      <c r="C33" s="146"/>
      <c r="D33" s="146"/>
    </row>
    <row r="34" spans="1:4" s="19" customFormat="1" x14ac:dyDescent="0.25">
      <c r="A34" s="148"/>
      <c r="B34" s="173" t="s">
        <v>6672</v>
      </c>
      <c r="C34" s="173"/>
      <c r="D34" s="3"/>
    </row>
    <row r="35" spans="1:4" ht="15" customHeight="1" x14ac:dyDescent="0.25">
      <c r="A35" s="148"/>
      <c r="B35" s="9"/>
      <c r="C35" s="9" t="s">
        <v>2204</v>
      </c>
      <c r="D35" s="42"/>
    </row>
    <row r="36" spans="1:4" ht="15" customHeight="1" x14ac:dyDescent="0.25">
      <c r="A36" s="148"/>
      <c r="B36" s="9"/>
      <c r="C36" s="9" t="s">
        <v>2203</v>
      </c>
      <c r="D36" s="42"/>
    </row>
    <row r="37" spans="1:4" ht="15" customHeight="1" x14ac:dyDescent="0.25">
      <c r="A37" s="148"/>
      <c r="B37" s="9"/>
      <c r="C37" s="9" t="s">
        <v>2202</v>
      </c>
      <c r="D37" s="42"/>
    </row>
    <row r="38" spans="1:4" ht="15" customHeight="1" x14ac:dyDescent="0.25">
      <c r="A38" s="148"/>
      <c r="B38" s="9"/>
      <c r="C38" s="9" t="s">
        <v>2201</v>
      </c>
      <c r="D38" s="42"/>
    </row>
    <row r="39" spans="1:4" x14ac:dyDescent="0.25">
      <c r="A39" s="148"/>
      <c r="B39" s="9"/>
      <c r="C39" s="9" t="s">
        <v>2200</v>
      </c>
      <c r="D39" s="42"/>
    </row>
    <row r="40" spans="1:4" ht="15" customHeight="1" x14ac:dyDescent="0.25">
      <c r="A40" s="148"/>
      <c r="B40" s="9"/>
      <c r="C40" s="9" t="s">
        <v>2199</v>
      </c>
      <c r="D40" s="42"/>
    </row>
    <row r="41" spans="1:4" ht="5.0999999999999996" customHeight="1" x14ac:dyDescent="0.25">
      <c r="A41" s="12"/>
      <c r="B41" s="23"/>
      <c r="C41" s="23"/>
      <c r="D41" s="3"/>
    </row>
    <row r="42" spans="1:4" ht="30" customHeight="1" x14ac:dyDescent="0.25">
      <c r="A42" s="12" t="s">
        <v>2198</v>
      </c>
      <c r="B42" s="146" t="s">
        <v>2197</v>
      </c>
      <c r="C42" s="166"/>
      <c r="D42" s="112"/>
    </row>
    <row r="43" spans="1:4" ht="5.0999999999999996" customHeight="1" x14ac:dyDescent="0.25">
      <c r="A43" s="12"/>
      <c r="B43" s="3"/>
      <c r="C43" s="3"/>
      <c r="D43" s="3"/>
    </row>
    <row r="44" spans="1:4" ht="30" customHeight="1" x14ac:dyDescent="0.25">
      <c r="A44" s="12" t="s">
        <v>2196</v>
      </c>
      <c r="B44" s="146" t="s">
        <v>2195</v>
      </c>
      <c r="C44" s="166"/>
      <c r="D44" s="42"/>
    </row>
    <row r="45" spans="1:4" ht="5.0999999999999996" customHeight="1" x14ac:dyDescent="0.25">
      <c r="A45" s="12"/>
      <c r="B45" s="3"/>
      <c r="C45" s="3"/>
      <c r="D45" s="3"/>
    </row>
    <row r="46" spans="1:4" ht="30" customHeight="1" x14ac:dyDescent="0.25">
      <c r="A46" s="12" t="s">
        <v>2194</v>
      </c>
      <c r="B46" s="146" t="s">
        <v>2193</v>
      </c>
      <c r="C46" s="166"/>
      <c r="D46" s="112"/>
    </row>
    <row r="47" spans="1:4" ht="5.0999999999999996" customHeight="1" x14ac:dyDescent="0.25">
      <c r="A47" s="12"/>
      <c r="B47" s="3"/>
      <c r="C47" s="3"/>
      <c r="D47" s="3"/>
    </row>
    <row r="48" spans="1:4" x14ac:dyDescent="0.25">
      <c r="A48" s="12" t="s">
        <v>2192</v>
      </c>
      <c r="B48" s="146" t="s">
        <v>2191</v>
      </c>
      <c r="C48" s="166"/>
      <c r="D48" s="42"/>
    </row>
    <row r="49" spans="1:4" ht="5.0999999999999996" customHeight="1" x14ac:dyDescent="0.25">
      <c r="A49" s="12"/>
      <c r="B49" s="3"/>
      <c r="C49" s="3"/>
      <c r="D49" s="3"/>
    </row>
    <row r="50" spans="1:4" x14ac:dyDescent="0.25">
      <c r="A50" s="12" t="s">
        <v>2190</v>
      </c>
      <c r="B50" s="146" t="s">
        <v>949</v>
      </c>
      <c r="C50" s="146"/>
      <c r="D50" s="146"/>
    </row>
    <row r="51" spans="1:4" ht="5.0999999999999996" customHeight="1" x14ac:dyDescent="0.25">
      <c r="A51" s="12"/>
      <c r="B51" s="3"/>
      <c r="C51" s="3"/>
      <c r="D51" s="3"/>
    </row>
    <row r="52" spans="1:4" x14ac:dyDescent="0.25">
      <c r="A52" s="12" t="s">
        <v>2189</v>
      </c>
      <c r="B52" s="146" t="s">
        <v>949</v>
      </c>
      <c r="C52" s="146"/>
      <c r="D52" s="146"/>
    </row>
    <row r="53" spans="1:4" ht="5.0999999999999996" customHeight="1" x14ac:dyDescent="0.25">
      <c r="A53" s="12"/>
      <c r="B53" s="3"/>
      <c r="C53" s="3"/>
      <c r="D53" s="3"/>
    </row>
    <row r="54" spans="1:4" x14ac:dyDescent="0.25">
      <c r="A54" s="12" t="s">
        <v>2188</v>
      </c>
      <c r="B54" s="146" t="s">
        <v>949</v>
      </c>
      <c r="C54" s="146"/>
      <c r="D54" s="146"/>
    </row>
    <row r="55" spans="1:4" ht="5.0999999999999996" customHeight="1" x14ac:dyDescent="0.25">
      <c r="A55" s="12"/>
      <c r="B55" s="3"/>
      <c r="C55" s="3"/>
      <c r="D55" s="3"/>
    </row>
    <row r="56" spans="1:4" x14ac:dyDescent="0.25">
      <c r="A56" s="12" t="s">
        <v>2187</v>
      </c>
      <c r="B56" s="146" t="s">
        <v>2186</v>
      </c>
      <c r="C56" s="166"/>
      <c r="D56" s="42"/>
    </row>
    <row r="57" spans="1:4" ht="5.0999999999999996" customHeight="1" x14ac:dyDescent="0.25">
      <c r="A57" s="12"/>
      <c r="B57" s="3"/>
      <c r="C57" s="3"/>
      <c r="D57" s="3"/>
    </row>
    <row r="58" spans="1:4" x14ac:dyDescent="0.25">
      <c r="A58" s="12" t="s">
        <v>2185</v>
      </c>
      <c r="B58" s="146" t="s">
        <v>2184</v>
      </c>
      <c r="C58" s="166"/>
      <c r="D58" s="42"/>
    </row>
    <row r="59" spans="1:4" ht="5.0999999999999996" customHeight="1" x14ac:dyDescent="0.25">
      <c r="A59" s="12"/>
      <c r="B59" s="3"/>
      <c r="C59" s="3"/>
      <c r="D59" s="3"/>
    </row>
    <row r="60" spans="1:4" x14ac:dyDescent="0.25">
      <c r="A60" s="148" t="s">
        <v>2183</v>
      </c>
      <c r="B60" s="146" t="s">
        <v>2182</v>
      </c>
      <c r="C60" s="146"/>
      <c r="D60" s="146"/>
    </row>
    <row r="61" spans="1:4" x14ac:dyDescent="0.25">
      <c r="A61" s="148"/>
      <c r="B61" s="89"/>
      <c r="C61" s="144" t="s">
        <v>2181</v>
      </c>
      <c r="D61" s="145"/>
    </row>
    <row r="62" spans="1:4" x14ac:dyDescent="0.25">
      <c r="A62" s="148"/>
      <c r="B62" s="89"/>
      <c r="C62" s="144" t="s">
        <v>2180</v>
      </c>
      <c r="D62" s="145"/>
    </row>
    <row r="63" spans="1:4" x14ac:dyDescent="0.25">
      <c r="A63" s="148"/>
      <c r="B63" s="89"/>
      <c r="C63" s="144" t="s">
        <v>2179</v>
      </c>
      <c r="D63" s="145"/>
    </row>
    <row r="64" spans="1:4" x14ac:dyDescent="0.25">
      <c r="A64" s="148"/>
      <c r="B64" s="89"/>
      <c r="C64" s="144" t="s">
        <v>2178</v>
      </c>
      <c r="D64" s="145"/>
    </row>
    <row r="65" spans="1:4" x14ac:dyDescent="0.25">
      <c r="A65" s="148"/>
      <c r="B65" s="89"/>
      <c r="C65" s="144" t="s">
        <v>2177</v>
      </c>
      <c r="D65" s="145"/>
    </row>
    <row r="66" spans="1:4" x14ac:dyDescent="0.25">
      <c r="A66" s="148"/>
      <c r="B66" s="89"/>
      <c r="C66" s="144" t="s">
        <v>2176</v>
      </c>
      <c r="D66" s="145"/>
    </row>
    <row r="67" spans="1:4" ht="5.0999999999999996" customHeight="1" x14ac:dyDescent="0.25">
      <c r="A67" s="12"/>
      <c r="B67" s="27"/>
      <c r="C67" s="27"/>
      <c r="D67" s="27"/>
    </row>
    <row r="68" spans="1:4" x14ac:dyDescent="0.25">
      <c r="A68" s="12" t="s">
        <v>2175</v>
      </c>
      <c r="B68" s="146" t="s">
        <v>2174</v>
      </c>
      <c r="C68" s="166"/>
      <c r="D68" s="42"/>
    </row>
    <row r="69" spans="1:4" ht="5.0999999999999996" customHeight="1" x14ac:dyDescent="0.25">
      <c r="A69" s="12"/>
      <c r="B69" s="3"/>
      <c r="C69" s="3"/>
      <c r="D69" s="3"/>
    </row>
    <row r="70" spans="1:4" x14ac:dyDescent="0.25">
      <c r="A70" s="12" t="s">
        <v>2173</v>
      </c>
      <c r="B70" s="146" t="s">
        <v>2172</v>
      </c>
      <c r="C70" s="166"/>
      <c r="D70" s="42"/>
    </row>
    <row r="71" spans="1:4" ht="5.0999999999999996" customHeight="1" x14ac:dyDescent="0.25">
      <c r="A71" s="12"/>
      <c r="B71" s="3"/>
      <c r="C71" s="3"/>
      <c r="D71" s="3"/>
    </row>
    <row r="72" spans="1:4" x14ac:dyDescent="0.25">
      <c r="A72" s="12" t="s">
        <v>2171</v>
      </c>
      <c r="B72" s="146" t="s">
        <v>2170</v>
      </c>
      <c r="C72" s="166"/>
      <c r="D72" s="42"/>
    </row>
    <row r="73" spans="1:4" ht="5.0999999999999996" customHeight="1" x14ac:dyDescent="0.25">
      <c r="A73" s="12"/>
      <c r="B73" s="3"/>
      <c r="C73" s="3"/>
      <c r="D73" s="3"/>
    </row>
    <row r="74" spans="1:4" x14ac:dyDescent="0.25">
      <c r="A74" s="148" t="s">
        <v>2169</v>
      </c>
      <c r="B74" s="146" t="s">
        <v>2168</v>
      </c>
      <c r="C74" s="146"/>
      <c r="D74" s="146"/>
    </row>
    <row r="75" spans="1:4" x14ac:dyDescent="0.25">
      <c r="A75" s="148"/>
      <c r="B75" s="89"/>
      <c r="C75" s="144" t="s">
        <v>2167</v>
      </c>
      <c r="D75" s="145"/>
    </row>
    <row r="76" spans="1:4" x14ac:dyDescent="0.25">
      <c r="A76" s="148"/>
      <c r="B76" s="89"/>
      <c r="C76" s="144" t="s">
        <v>2166</v>
      </c>
      <c r="D76" s="145"/>
    </row>
    <row r="77" spans="1:4" ht="5.0999999999999996" customHeight="1" x14ac:dyDescent="0.25">
      <c r="A77" s="12"/>
      <c r="B77" s="27"/>
      <c r="C77" s="27"/>
      <c r="D77" s="27"/>
    </row>
    <row r="78" spans="1:4" ht="30" customHeight="1" x14ac:dyDescent="0.25">
      <c r="A78" s="12" t="s">
        <v>2165</v>
      </c>
      <c r="B78" s="146" t="s">
        <v>2164</v>
      </c>
      <c r="C78" s="166"/>
      <c r="D78" s="42"/>
    </row>
    <row r="79" spans="1:4" ht="5.0999999999999996" customHeight="1" x14ac:dyDescent="0.25">
      <c r="A79" s="12"/>
      <c r="B79" s="3"/>
      <c r="C79" s="3"/>
      <c r="D79" s="3"/>
    </row>
    <row r="80" spans="1:4" ht="30" customHeight="1" x14ac:dyDescent="0.25">
      <c r="A80" s="12" t="s">
        <v>2163</v>
      </c>
      <c r="B80" s="146" t="s">
        <v>2162</v>
      </c>
      <c r="C80" s="166"/>
      <c r="D80" s="42"/>
    </row>
    <row r="81" spans="1:4" ht="5.0999999999999996" customHeight="1" x14ac:dyDescent="0.25">
      <c r="A81" s="12"/>
      <c r="B81" s="3"/>
      <c r="C81" s="3"/>
      <c r="D81" s="3"/>
    </row>
    <row r="82" spans="1:4" x14ac:dyDescent="0.25">
      <c r="A82" s="12" t="s">
        <v>2161</v>
      </c>
      <c r="B82" s="146" t="s">
        <v>2160</v>
      </c>
      <c r="C82" s="166"/>
      <c r="D82" s="42"/>
    </row>
    <row r="83" spans="1:4" ht="5.0999999999999996" customHeight="1" x14ac:dyDescent="0.25">
      <c r="A83" s="12"/>
      <c r="B83" s="3"/>
      <c r="C83" s="3"/>
      <c r="D83" s="3"/>
    </row>
    <row r="84" spans="1:4" ht="30" customHeight="1" x14ac:dyDescent="0.25">
      <c r="A84" s="12" t="s">
        <v>2159</v>
      </c>
      <c r="B84" s="146" t="s">
        <v>2158</v>
      </c>
      <c r="C84" s="166"/>
      <c r="D84" s="42"/>
    </row>
    <row r="85" spans="1:4" ht="5.0999999999999996" customHeight="1" x14ac:dyDescent="0.25">
      <c r="A85" s="12"/>
      <c r="B85" s="3"/>
      <c r="C85" s="3"/>
      <c r="D85" s="3"/>
    </row>
    <row r="86" spans="1:4" x14ac:dyDescent="0.25">
      <c r="A86" s="12" t="s">
        <v>2157</v>
      </c>
      <c r="B86" s="146" t="s">
        <v>2156</v>
      </c>
      <c r="C86" s="166"/>
      <c r="D86" s="42"/>
    </row>
    <row r="87" spans="1:4" ht="5.0999999999999996" customHeight="1" x14ac:dyDescent="0.25">
      <c r="A87" s="12"/>
      <c r="B87" s="3"/>
      <c r="C87" s="3"/>
      <c r="D87" s="3"/>
    </row>
    <row r="88" spans="1:4" x14ac:dyDescent="0.25">
      <c r="A88" s="148" t="s">
        <v>2155</v>
      </c>
      <c r="B88" s="146" t="s">
        <v>2154</v>
      </c>
      <c r="C88" s="146"/>
      <c r="D88" s="146"/>
    </row>
    <row r="89" spans="1:4" x14ac:dyDescent="0.25">
      <c r="A89" s="148"/>
      <c r="B89" s="89"/>
      <c r="C89" s="144" t="s">
        <v>2153</v>
      </c>
      <c r="D89" s="145"/>
    </row>
    <row r="90" spans="1:4" x14ac:dyDescent="0.25">
      <c r="A90" s="148"/>
      <c r="B90" s="89"/>
      <c r="C90" s="144" t="s">
        <v>2152</v>
      </c>
      <c r="D90" s="145"/>
    </row>
    <row r="91" spans="1:4" x14ac:dyDescent="0.25">
      <c r="A91" s="148"/>
      <c r="B91" s="89"/>
      <c r="C91" s="144" t="s">
        <v>2151</v>
      </c>
      <c r="D91" s="145"/>
    </row>
    <row r="92" spans="1:4" x14ac:dyDescent="0.25">
      <c r="A92" s="148"/>
      <c r="B92" s="89"/>
      <c r="C92" s="144" t="s">
        <v>2150</v>
      </c>
      <c r="D92" s="145"/>
    </row>
    <row r="93" spans="1:4" ht="5.0999999999999996" customHeight="1" x14ac:dyDescent="0.25">
      <c r="A93" s="12"/>
      <c r="B93" s="27"/>
      <c r="C93" s="27"/>
      <c r="D93" s="27"/>
    </row>
    <row r="94" spans="1:4" ht="30" customHeight="1" x14ac:dyDescent="0.25">
      <c r="A94" s="12" t="s">
        <v>2149</v>
      </c>
      <c r="B94" s="146" t="s">
        <v>2148</v>
      </c>
      <c r="C94" s="166"/>
      <c r="D94" s="42"/>
    </row>
    <row r="95" spans="1:4" ht="5.0999999999999996" customHeight="1" x14ac:dyDescent="0.25">
      <c r="A95" s="12"/>
      <c r="B95" s="3"/>
      <c r="C95" s="3"/>
      <c r="D95" s="3"/>
    </row>
    <row r="96" spans="1:4" x14ac:dyDescent="0.25">
      <c r="A96" s="12" t="s">
        <v>2147</v>
      </c>
      <c r="B96" s="146" t="s">
        <v>2146</v>
      </c>
      <c r="C96" s="166"/>
      <c r="D96" s="42"/>
    </row>
    <row r="97" spans="1:4" ht="5.0999999999999996" customHeight="1" x14ac:dyDescent="0.25">
      <c r="A97" s="12"/>
      <c r="B97" s="3"/>
      <c r="C97" s="3"/>
      <c r="D97" s="3"/>
    </row>
    <row r="98" spans="1:4" ht="30" customHeight="1" x14ac:dyDescent="0.25">
      <c r="A98" s="12" t="s">
        <v>2145</v>
      </c>
      <c r="B98" s="146" t="s">
        <v>2144</v>
      </c>
      <c r="C98" s="166"/>
      <c r="D98" s="42"/>
    </row>
    <row r="99" spans="1:4" ht="5.0999999999999996" customHeight="1" x14ac:dyDescent="0.25">
      <c r="A99" s="12"/>
      <c r="B99" s="3"/>
      <c r="C99" s="3"/>
      <c r="D99" s="3"/>
    </row>
    <row r="100" spans="1:4" ht="60" customHeight="1" x14ac:dyDescent="0.25">
      <c r="A100" s="12" t="s">
        <v>2143</v>
      </c>
      <c r="B100" s="146" t="s">
        <v>2142</v>
      </c>
      <c r="C100" s="166"/>
      <c r="D100" s="42"/>
    </row>
    <row r="101" spans="1:4" ht="5.0999999999999996" customHeight="1" x14ac:dyDescent="0.25">
      <c r="A101" s="12"/>
      <c r="B101" s="3"/>
      <c r="C101" s="3"/>
      <c r="D101" s="3"/>
    </row>
    <row r="102" spans="1:4" ht="60" customHeight="1" x14ac:dyDescent="0.25">
      <c r="A102" s="12" t="s">
        <v>2141</v>
      </c>
      <c r="B102" s="146" t="s">
        <v>2140</v>
      </c>
      <c r="C102" s="166"/>
      <c r="D102" s="42"/>
    </row>
    <row r="103" spans="1:4" ht="5.0999999999999996" customHeight="1" x14ac:dyDescent="0.25">
      <c r="A103" s="12"/>
      <c r="B103" s="3"/>
      <c r="C103" s="3"/>
      <c r="D103" s="3"/>
    </row>
    <row r="104" spans="1:4" ht="30" customHeight="1" x14ac:dyDescent="0.25">
      <c r="A104" s="148" t="s">
        <v>2139</v>
      </c>
      <c r="B104" s="146" t="s">
        <v>2138</v>
      </c>
      <c r="C104" s="146"/>
      <c r="D104" s="146"/>
    </row>
    <row r="105" spans="1:4" x14ac:dyDescent="0.25">
      <c r="A105" s="148"/>
      <c r="B105" s="89"/>
      <c r="C105" s="144" t="s">
        <v>2135</v>
      </c>
      <c r="D105" s="145"/>
    </row>
    <row r="106" spans="1:4" x14ac:dyDescent="0.25">
      <c r="A106" s="148"/>
      <c r="B106" s="89"/>
      <c r="C106" s="144" t="s">
        <v>2134</v>
      </c>
      <c r="D106" s="145"/>
    </row>
    <row r="107" spans="1:4" ht="5.0999999999999996" customHeight="1" x14ac:dyDescent="0.25">
      <c r="A107" s="148"/>
      <c r="B107" s="27"/>
      <c r="C107" s="27"/>
      <c r="D107" s="27"/>
    </row>
    <row r="108" spans="1:4" ht="30" customHeight="1" x14ac:dyDescent="0.25">
      <c r="A108" s="148"/>
      <c r="B108" s="146" t="s">
        <v>2137</v>
      </c>
      <c r="C108" s="166"/>
      <c r="D108" s="42"/>
    </row>
    <row r="109" spans="1:4" x14ac:dyDescent="0.25">
      <c r="A109" s="148"/>
      <c r="B109" s="173" t="s">
        <v>6675</v>
      </c>
      <c r="C109" s="173"/>
      <c r="D109" s="3"/>
    </row>
    <row r="110" spans="1:4" ht="5.0999999999999996" customHeight="1" x14ac:dyDescent="0.25">
      <c r="A110" s="12"/>
      <c r="B110" s="3"/>
      <c r="C110" s="3"/>
      <c r="D110" s="3"/>
    </row>
    <row r="111" spans="1:4" x14ac:dyDescent="0.25">
      <c r="A111" s="148" t="s">
        <v>2136</v>
      </c>
      <c r="B111" s="146" t="s">
        <v>7216</v>
      </c>
      <c r="C111" s="146"/>
      <c r="D111" s="146"/>
    </row>
    <row r="112" spans="1:4" x14ac:dyDescent="0.25">
      <c r="A112" s="148"/>
      <c r="B112" s="89"/>
      <c r="C112" s="144" t="s">
        <v>2135</v>
      </c>
      <c r="D112" s="145"/>
    </row>
    <row r="113" spans="1:4" x14ac:dyDescent="0.25">
      <c r="A113" s="148"/>
      <c r="B113" s="89"/>
      <c r="C113" s="144" t="s">
        <v>2134</v>
      </c>
      <c r="D113" s="145"/>
    </row>
    <row r="114" spans="1:4" ht="5.0999999999999996" customHeight="1" x14ac:dyDescent="0.25">
      <c r="A114" s="148"/>
      <c r="B114" s="27"/>
      <c r="C114" s="27"/>
      <c r="D114" s="27"/>
    </row>
    <row r="115" spans="1:4" ht="75" customHeight="1" x14ac:dyDescent="0.25">
      <c r="A115" s="148"/>
      <c r="B115" s="146" t="s">
        <v>2133</v>
      </c>
      <c r="C115" s="166"/>
      <c r="D115" s="42"/>
    </row>
    <row r="116" spans="1:4" x14ac:dyDescent="0.25">
      <c r="A116" s="148"/>
      <c r="B116" s="173" t="s">
        <v>6673</v>
      </c>
      <c r="C116" s="173"/>
      <c r="D116" s="3"/>
    </row>
    <row r="117" spans="1:4" x14ac:dyDescent="0.25">
      <c r="A117" s="148"/>
      <c r="B117" s="173" t="s">
        <v>6674</v>
      </c>
      <c r="C117" s="173"/>
      <c r="D117" s="3"/>
    </row>
    <row r="118" spans="1:4" ht="5.0999999999999996" customHeight="1" x14ac:dyDescent="0.25">
      <c r="A118" s="12"/>
      <c r="B118" s="3"/>
      <c r="C118" s="3"/>
      <c r="D118" s="3"/>
    </row>
    <row r="119" spans="1:4" ht="30" customHeight="1" x14ac:dyDescent="0.25">
      <c r="A119" s="12" t="s">
        <v>2132</v>
      </c>
      <c r="B119" s="146" t="s">
        <v>2131</v>
      </c>
      <c r="C119" s="166"/>
      <c r="D119" s="42"/>
    </row>
  </sheetData>
  <mergeCells count="70">
    <mergeCell ref="C92:D92"/>
    <mergeCell ref="C105:D105"/>
    <mergeCell ref="C106:D106"/>
    <mergeCell ref="C112:D112"/>
    <mergeCell ref="C113:D113"/>
    <mergeCell ref="C75:D75"/>
    <mergeCell ref="C76:D76"/>
    <mergeCell ref="C89:D89"/>
    <mergeCell ref="C90:D90"/>
    <mergeCell ref="C91:D91"/>
    <mergeCell ref="A33:A40"/>
    <mergeCell ref="B104:D104"/>
    <mergeCell ref="B88:D88"/>
    <mergeCell ref="B78:C78"/>
    <mergeCell ref="B80:C80"/>
    <mergeCell ref="B82:C82"/>
    <mergeCell ref="B84:C84"/>
    <mergeCell ref="B86:C86"/>
    <mergeCell ref="B94:C94"/>
    <mergeCell ref="B96:C96"/>
    <mergeCell ref="B74:D74"/>
    <mergeCell ref="B70:C70"/>
    <mergeCell ref="B72:C72"/>
    <mergeCell ref="C61:D61"/>
    <mergeCell ref="C62:D62"/>
    <mergeCell ref="C63:D63"/>
    <mergeCell ref="A60:A66"/>
    <mergeCell ref="A74:A76"/>
    <mergeCell ref="A88:A92"/>
    <mergeCell ref="A104:A109"/>
    <mergeCell ref="A111:A117"/>
    <mergeCell ref="A3:D3"/>
    <mergeCell ref="A15:A19"/>
    <mergeCell ref="A25:A29"/>
    <mergeCell ref="B15:D15"/>
    <mergeCell ref="B25:D25"/>
    <mergeCell ref="B5:C5"/>
    <mergeCell ref="B7:C7"/>
    <mergeCell ref="B9:C9"/>
    <mergeCell ref="B11:C11"/>
    <mergeCell ref="B13:C13"/>
    <mergeCell ref="B21:C21"/>
    <mergeCell ref="B23:C23"/>
    <mergeCell ref="B31:C31"/>
    <mergeCell ref="B34:C34"/>
    <mergeCell ref="B33:D33"/>
    <mergeCell ref="B42:C42"/>
    <mergeCell ref="B44:C44"/>
    <mergeCell ref="B46:C46"/>
    <mergeCell ref="B48:C48"/>
    <mergeCell ref="B56:C56"/>
    <mergeCell ref="B58:C58"/>
    <mergeCell ref="B68:C68"/>
    <mergeCell ref="B50:D50"/>
    <mergeCell ref="B52:D52"/>
    <mergeCell ref="B54:D54"/>
    <mergeCell ref="B60:D60"/>
    <mergeCell ref="C64:D64"/>
    <mergeCell ref="C65:D65"/>
    <mergeCell ref="C66:D66"/>
    <mergeCell ref="B115:C115"/>
    <mergeCell ref="B116:C116"/>
    <mergeCell ref="B117:C117"/>
    <mergeCell ref="B119:C119"/>
    <mergeCell ref="B98:C98"/>
    <mergeCell ref="B100:C100"/>
    <mergeCell ref="B102:C102"/>
    <mergeCell ref="B108:C108"/>
    <mergeCell ref="B109:C109"/>
    <mergeCell ref="B111:D111"/>
  </mergeCells>
  <hyperlinks>
    <hyperlink ref="B34" location="mil06.08" display="Click here to go to Item 6.08." xr:uid="{00000000-0004-0000-1000-000000000000}"/>
    <hyperlink ref="B116" location="mil19.48" display="Click here to go to Item 19.48." xr:uid="{00000000-0004-0000-1000-000001000000}"/>
    <hyperlink ref="B117" location="mil09.195" display="Click here to go to Item 9.195." xr:uid="{00000000-0004-0000-1000-000002000000}"/>
    <hyperlink ref="B109" location="mil19.44" display="Click here to go to Item 19.44." xr:uid="{00000000-0004-0000-1000-000003000000}"/>
  </hyperlink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
  <dimension ref="A3:H789"/>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22.7109375" customWidth="1"/>
    <col min="4" max="4" width="3.7109375" customWidth="1"/>
    <col min="5" max="5" width="22.7109375" customWidth="1"/>
    <col min="6" max="6" width="3.7109375" customWidth="1"/>
    <col min="7" max="7" width="22.7109375" customWidth="1"/>
    <col min="8" max="8" width="25.7109375" customWidth="1"/>
  </cols>
  <sheetData>
    <row r="3" spans="1:8" ht="15.75" thickBot="1" x14ac:dyDescent="0.3">
      <c r="A3" s="199" t="s">
        <v>2544</v>
      </c>
      <c r="B3" s="199"/>
      <c r="C3" s="199"/>
      <c r="D3" s="199"/>
      <c r="E3" s="199"/>
      <c r="F3" s="199"/>
      <c r="G3" s="199"/>
      <c r="H3" s="199"/>
    </row>
    <row r="4" spans="1:8" ht="15" customHeight="1" x14ac:dyDescent="0.25">
      <c r="A4" s="46"/>
      <c r="B4" s="7"/>
      <c r="C4" s="7"/>
      <c r="D4" s="7"/>
      <c r="E4" s="7"/>
      <c r="F4" s="7"/>
      <c r="G4" s="7"/>
      <c r="H4" s="7"/>
    </row>
    <row r="5" spans="1:8" x14ac:dyDescent="0.25">
      <c r="A5" s="148" t="s">
        <v>2543</v>
      </c>
      <c r="B5" s="146" t="s">
        <v>2542</v>
      </c>
      <c r="C5" s="146"/>
      <c r="D5" s="146"/>
      <c r="E5" s="146"/>
      <c r="F5" s="146"/>
      <c r="G5" s="146"/>
      <c r="H5" s="146"/>
    </row>
    <row r="6" spans="1:8" x14ac:dyDescent="0.25">
      <c r="A6" s="148"/>
      <c r="B6" s="89"/>
      <c r="C6" s="144" t="s">
        <v>2135</v>
      </c>
      <c r="D6" s="145"/>
      <c r="E6" s="145"/>
      <c r="F6" s="145"/>
      <c r="G6" s="145"/>
      <c r="H6" s="145"/>
    </row>
    <row r="7" spans="1:8" x14ac:dyDescent="0.25">
      <c r="A7" s="148"/>
      <c r="B7" s="89"/>
      <c r="C7" s="144" t="s">
        <v>2134</v>
      </c>
      <c r="D7" s="145"/>
      <c r="E7" s="145"/>
      <c r="F7" s="145"/>
      <c r="G7" s="145"/>
      <c r="H7" s="145"/>
    </row>
    <row r="8" spans="1:8" ht="5.0999999999999996" customHeight="1" x14ac:dyDescent="0.25">
      <c r="A8" s="148"/>
      <c r="B8" s="27"/>
      <c r="C8" s="27"/>
      <c r="D8" s="27"/>
      <c r="E8" s="27"/>
      <c r="F8" s="27"/>
      <c r="G8" s="27"/>
      <c r="H8" s="27"/>
    </row>
    <row r="9" spans="1:8" ht="30" customHeight="1" x14ac:dyDescent="0.25">
      <c r="A9" s="148"/>
      <c r="B9" s="146" t="s">
        <v>7300</v>
      </c>
      <c r="C9" s="146"/>
      <c r="D9" s="146"/>
      <c r="E9" s="146"/>
      <c r="F9" s="146"/>
      <c r="G9" s="146"/>
      <c r="H9" s="146"/>
    </row>
    <row r="10" spans="1:8" ht="15" customHeight="1" x14ac:dyDescent="0.25">
      <c r="A10" s="148"/>
      <c r="B10" s="168" t="s">
        <v>7301</v>
      </c>
      <c r="C10" s="168"/>
      <c r="D10" s="168"/>
      <c r="E10" s="3"/>
      <c r="F10" s="3"/>
      <c r="G10" s="3"/>
      <c r="H10" s="3"/>
    </row>
    <row r="11" spans="1:8" ht="15" customHeight="1" x14ac:dyDescent="0.25">
      <c r="A11" s="148"/>
      <c r="B11" s="168" t="s">
        <v>6676</v>
      </c>
      <c r="C11" s="168"/>
      <c r="D11" s="168"/>
      <c r="E11" s="3"/>
      <c r="F11" s="3"/>
      <c r="G11" s="3"/>
      <c r="H11" s="3"/>
    </row>
    <row r="12" spans="1:8" ht="15" customHeight="1" x14ac:dyDescent="0.25">
      <c r="A12" s="148"/>
      <c r="B12" s="168" t="s">
        <v>6677</v>
      </c>
      <c r="C12" s="168"/>
      <c r="D12" s="168"/>
      <c r="E12" s="3"/>
      <c r="F12" s="3"/>
      <c r="G12" s="3"/>
      <c r="H12" s="3"/>
    </row>
    <row r="13" spans="1:8" ht="5.0999999999999996" customHeight="1" x14ac:dyDescent="0.25">
      <c r="A13" s="12"/>
      <c r="B13" s="3"/>
      <c r="C13" s="3"/>
      <c r="D13" s="3"/>
      <c r="E13" s="3"/>
      <c r="F13" s="3"/>
      <c r="G13" s="3"/>
      <c r="H13" s="3"/>
    </row>
    <row r="14" spans="1:8" x14ac:dyDescent="0.25">
      <c r="A14" s="12" t="s">
        <v>2541</v>
      </c>
      <c r="B14" s="146" t="s">
        <v>2540</v>
      </c>
      <c r="C14" s="166"/>
      <c r="D14" s="192"/>
      <c r="E14" s="192"/>
      <c r="F14" s="192"/>
      <c r="G14" s="192"/>
      <c r="H14" s="192"/>
    </row>
    <row r="15" spans="1:8" ht="5.0999999999999996" customHeight="1" x14ac:dyDescent="0.25">
      <c r="A15" s="12"/>
      <c r="B15" s="3"/>
      <c r="C15" s="3"/>
      <c r="D15" s="3"/>
      <c r="E15" s="3"/>
      <c r="F15" s="3"/>
      <c r="G15" s="3"/>
      <c r="H15" s="3"/>
    </row>
    <row r="16" spans="1:8" x14ac:dyDescent="0.25">
      <c r="A16" s="148" t="s">
        <v>2539</v>
      </c>
      <c r="B16" s="146" t="s">
        <v>2538</v>
      </c>
      <c r="C16" s="146"/>
      <c r="D16" s="146"/>
      <c r="E16" s="146"/>
      <c r="F16" s="146"/>
      <c r="G16" s="146"/>
      <c r="H16" s="146"/>
    </row>
    <row r="17" spans="1:8" x14ac:dyDescent="0.25">
      <c r="A17" s="148"/>
      <c r="B17" s="89"/>
      <c r="C17" s="144" t="s">
        <v>2135</v>
      </c>
      <c r="D17" s="145"/>
      <c r="E17" s="145"/>
      <c r="F17" s="145"/>
      <c r="G17" s="145"/>
      <c r="H17" s="145"/>
    </row>
    <row r="18" spans="1:8" x14ac:dyDescent="0.25">
      <c r="A18" s="148"/>
      <c r="B18" s="89"/>
      <c r="C18" s="144" t="s">
        <v>2134</v>
      </c>
      <c r="D18" s="145"/>
      <c r="E18" s="145"/>
      <c r="F18" s="145"/>
      <c r="G18" s="145"/>
      <c r="H18" s="145"/>
    </row>
    <row r="19" spans="1:8" ht="5.0999999999999996" customHeight="1" x14ac:dyDescent="0.25">
      <c r="A19" s="148"/>
      <c r="B19" s="58"/>
      <c r="C19" s="109"/>
      <c r="D19" s="109"/>
      <c r="E19" s="109"/>
      <c r="F19" s="109"/>
      <c r="G19" s="109"/>
      <c r="H19" s="109"/>
    </row>
    <row r="20" spans="1:8" ht="15" customHeight="1" x14ac:dyDescent="0.25">
      <c r="A20" s="148"/>
      <c r="B20" s="146" t="s">
        <v>2537</v>
      </c>
      <c r="C20" s="146"/>
      <c r="D20" s="146"/>
      <c r="E20" s="146"/>
      <c r="F20" s="146"/>
      <c r="G20" s="146"/>
      <c r="H20" s="146"/>
    </row>
    <row r="21" spans="1:8" ht="15" customHeight="1" x14ac:dyDescent="0.25">
      <c r="A21" s="148"/>
      <c r="B21" s="194" t="s">
        <v>6686</v>
      </c>
      <c r="C21" s="194"/>
      <c r="D21" s="194"/>
    </row>
    <row r="22" spans="1:8" ht="5.0999999999999996" customHeight="1" x14ac:dyDescent="0.25">
      <c r="A22" s="12"/>
      <c r="B22" s="3"/>
      <c r="C22" s="3"/>
      <c r="D22" s="3"/>
      <c r="E22" s="3"/>
      <c r="F22" s="3"/>
      <c r="G22" s="3"/>
      <c r="H22" s="3"/>
    </row>
    <row r="23" spans="1:8" x14ac:dyDescent="0.25">
      <c r="A23" s="148" t="s">
        <v>2536</v>
      </c>
      <c r="B23" s="146" t="s">
        <v>2535</v>
      </c>
      <c r="C23" s="146"/>
      <c r="D23" s="146"/>
      <c r="E23" s="146"/>
      <c r="F23" s="146"/>
      <c r="G23" s="146"/>
      <c r="H23" s="146"/>
    </row>
    <row r="24" spans="1:8" x14ac:dyDescent="0.25">
      <c r="A24" s="148"/>
      <c r="B24" s="194" t="s">
        <v>6679</v>
      </c>
      <c r="C24" s="194"/>
      <c r="D24" s="194"/>
    </row>
    <row r="25" spans="1:8" x14ac:dyDescent="0.25">
      <c r="A25" s="148"/>
      <c r="B25" s="89"/>
      <c r="C25" s="144" t="s">
        <v>2135</v>
      </c>
      <c r="D25" s="145"/>
      <c r="E25" s="145"/>
      <c r="F25" s="145"/>
      <c r="G25" s="145"/>
      <c r="H25" s="145"/>
    </row>
    <row r="26" spans="1:8" x14ac:dyDescent="0.25">
      <c r="A26" s="148"/>
      <c r="B26" s="89"/>
      <c r="C26" s="144" t="s">
        <v>2134</v>
      </c>
      <c r="D26" s="145"/>
      <c r="E26" s="145"/>
      <c r="F26" s="145"/>
      <c r="G26" s="145"/>
      <c r="H26" s="145"/>
    </row>
    <row r="27" spans="1:8" ht="5.0999999999999996" customHeight="1" x14ac:dyDescent="0.25">
      <c r="A27" s="148"/>
      <c r="B27" s="58"/>
      <c r="C27" s="109"/>
      <c r="D27" s="109"/>
      <c r="E27" s="109"/>
      <c r="F27" s="109"/>
      <c r="G27" s="109"/>
      <c r="H27" s="109"/>
    </row>
    <row r="28" spans="1:8" x14ac:dyDescent="0.25">
      <c r="A28" s="148"/>
      <c r="B28" s="146" t="s">
        <v>7190</v>
      </c>
      <c r="C28" s="146"/>
      <c r="D28" s="146"/>
      <c r="E28" s="146"/>
      <c r="F28" s="146"/>
      <c r="G28" s="146"/>
      <c r="H28" s="146"/>
    </row>
    <row r="29" spans="1:8" ht="5.0999999999999996" customHeight="1" x14ac:dyDescent="0.25">
      <c r="A29" s="12"/>
      <c r="B29" s="3"/>
      <c r="C29" s="3"/>
      <c r="D29" s="3"/>
      <c r="E29" s="3"/>
      <c r="F29" s="3"/>
      <c r="G29" s="3"/>
      <c r="H29" s="3"/>
    </row>
    <row r="30" spans="1:8" ht="45" customHeight="1" x14ac:dyDescent="0.25">
      <c r="A30" s="12" t="s">
        <v>2534</v>
      </c>
      <c r="B30" s="146" t="s">
        <v>2533</v>
      </c>
      <c r="C30" s="166"/>
      <c r="D30" s="192"/>
      <c r="E30" s="192"/>
      <c r="F30" s="192"/>
      <c r="G30" s="192"/>
      <c r="H30" s="192"/>
    </row>
    <row r="31" spans="1:8" ht="5.0999999999999996" customHeight="1" x14ac:dyDescent="0.25">
      <c r="A31" s="12"/>
      <c r="B31" s="3"/>
      <c r="C31" s="3"/>
      <c r="D31" s="3"/>
      <c r="E31" s="3"/>
      <c r="F31" s="3"/>
      <c r="G31" s="3"/>
      <c r="H31" s="3"/>
    </row>
    <row r="32" spans="1:8" ht="45" customHeight="1" x14ac:dyDescent="0.25">
      <c r="A32" s="12" t="s">
        <v>2532</v>
      </c>
      <c r="B32" s="146" t="s">
        <v>2531</v>
      </c>
      <c r="C32" s="166"/>
      <c r="D32" s="192"/>
      <c r="E32" s="192"/>
      <c r="F32" s="192"/>
      <c r="G32" s="192"/>
      <c r="H32" s="192"/>
    </row>
    <row r="33" spans="1:8" ht="5.0999999999999996" customHeight="1" x14ac:dyDescent="0.25">
      <c r="A33" s="12"/>
      <c r="B33" s="3"/>
      <c r="C33" s="3"/>
      <c r="D33" s="3"/>
      <c r="E33" s="3"/>
      <c r="F33" s="3"/>
      <c r="G33" s="3"/>
      <c r="H33" s="3"/>
    </row>
    <row r="34" spans="1:8" ht="30" customHeight="1" x14ac:dyDescent="0.25">
      <c r="A34" s="12" t="s">
        <v>2530</v>
      </c>
      <c r="B34" s="146" t="s">
        <v>2529</v>
      </c>
      <c r="C34" s="166"/>
      <c r="D34" s="193"/>
      <c r="E34" s="193"/>
      <c r="F34" s="193"/>
      <c r="G34" s="193"/>
      <c r="H34" s="193"/>
    </row>
    <row r="35" spans="1:8" ht="5.0999999999999996" customHeight="1" x14ac:dyDescent="0.25">
      <c r="A35" s="12"/>
      <c r="B35" s="3"/>
      <c r="C35" s="3"/>
      <c r="D35" s="3"/>
      <c r="E35" s="3"/>
      <c r="F35" s="3"/>
      <c r="G35" s="3"/>
      <c r="H35" s="3"/>
    </row>
    <row r="36" spans="1:8" x14ac:dyDescent="0.25">
      <c r="A36" s="12" t="s">
        <v>2528</v>
      </c>
      <c r="B36" s="146" t="s">
        <v>2527</v>
      </c>
      <c r="C36" s="166"/>
      <c r="D36" s="193"/>
      <c r="E36" s="193"/>
      <c r="F36" s="193"/>
      <c r="G36" s="193"/>
      <c r="H36" s="193"/>
    </row>
    <row r="37" spans="1:8" ht="5.0999999999999996" customHeight="1" x14ac:dyDescent="0.25">
      <c r="A37" s="12"/>
      <c r="B37" s="3"/>
      <c r="C37" s="3"/>
      <c r="D37" s="3"/>
      <c r="E37" s="3"/>
      <c r="F37" s="3"/>
      <c r="G37" s="3"/>
      <c r="H37" s="3"/>
    </row>
    <row r="38" spans="1:8" ht="30" customHeight="1" x14ac:dyDescent="0.25">
      <c r="A38" s="12" t="s">
        <v>2526</v>
      </c>
      <c r="B38" s="146" t="s">
        <v>2525</v>
      </c>
      <c r="C38" s="166"/>
      <c r="D38" s="193"/>
      <c r="E38" s="193"/>
      <c r="F38" s="193"/>
      <c r="G38" s="193"/>
      <c r="H38" s="193"/>
    </row>
    <row r="39" spans="1:8" ht="5.0999999999999996" customHeight="1" x14ac:dyDescent="0.25">
      <c r="A39" s="12"/>
      <c r="B39" s="3"/>
      <c r="C39" s="3"/>
      <c r="D39" s="3"/>
      <c r="E39" s="3"/>
      <c r="F39" s="3"/>
      <c r="G39" s="3"/>
      <c r="H39" s="3"/>
    </row>
    <row r="40" spans="1:8" x14ac:dyDescent="0.25">
      <c r="A40" s="12" t="s">
        <v>2524</v>
      </c>
      <c r="B40" s="146" t="s">
        <v>2064</v>
      </c>
      <c r="C40" s="166"/>
      <c r="D40" s="193"/>
      <c r="E40" s="193"/>
      <c r="F40" s="193"/>
      <c r="G40" s="193"/>
      <c r="H40" s="193"/>
    </row>
    <row r="41" spans="1:8" ht="5.0999999999999996" customHeight="1" x14ac:dyDescent="0.25">
      <c r="A41" s="12"/>
      <c r="B41" s="3"/>
      <c r="C41" s="3"/>
      <c r="D41" s="3"/>
      <c r="E41" s="3"/>
      <c r="F41" s="3"/>
      <c r="G41" s="3"/>
      <c r="H41" s="3"/>
    </row>
    <row r="42" spans="1:8" ht="30" customHeight="1" x14ac:dyDescent="0.25">
      <c r="A42" s="12" t="s">
        <v>2523</v>
      </c>
      <c r="B42" s="146" t="s">
        <v>2522</v>
      </c>
      <c r="C42" s="166"/>
      <c r="D42" s="193"/>
      <c r="E42" s="193"/>
      <c r="F42" s="193"/>
      <c r="G42" s="193"/>
      <c r="H42" s="193"/>
    </row>
    <row r="43" spans="1:8" ht="5.0999999999999996" customHeight="1" x14ac:dyDescent="0.25">
      <c r="A43" s="12"/>
      <c r="B43" s="3"/>
      <c r="C43" s="3"/>
      <c r="D43" s="3"/>
      <c r="E43" s="3"/>
      <c r="F43" s="3"/>
      <c r="G43" s="3"/>
      <c r="H43" s="3"/>
    </row>
    <row r="44" spans="1:8" ht="60" customHeight="1" x14ac:dyDescent="0.25">
      <c r="A44" s="12" t="s">
        <v>2521</v>
      </c>
      <c r="B44" s="146" t="s">
        <v>2520</v>
      </c>
      <c r="C44" s="166"/>
      <c r="D44" s="193"/>
      <c r="E44" s="193"/>
      <c r="F44" s="193"/>
      <c r="G44" s="193"/>
      <c r="H44" s="193"/>
    </row>
    <row r="45" spans="1:8" ht="5.0999999999999996" customHeight="1" x14ac:dyDescent="0.25">
      <c r="A45" s="12"/>
      <c r="B45" s="3"/>
      <c r="C45" s="3"/>
      <c r="D45" s="3"/>
      <c r="E45" s="3"/>
      <c r="F45" s="3"/>
      <c r="G45" s="3"/>
      <c r="H45" s="3"/>
    </row>
    <row r="46" spans="1:8" x14ac:dyDescent="0.25">
      <c r="A46" s="148" t="s">
        <v>2519</v>
      </c>
      <c r="B46" s="146" t="s">
        <v>2518</v>
      </c>
      <c r="C46" s="146"/>
      <c r="D46" s="146"/>
      <c r="E46" s="146"/>
      <c r="F46" s="146"/>
      <c r="G46" s="146"/>
      <c r="H46" s="146"/>
    </row>
    <row r="47" spans="1:8" x14ac:dyDescent="0.25">
      <c r="A47" s="148"/>
      <c r="B47" s="89"/>
      <c r="C47" s="144" t="s">
        <v>2135</v>
      </c>
      <c r="D47" s="145"/>
      <c r="E47" s="145"/>
      <c r="F47" s="145"/>
      <c r="G47" s="145"/>
      <c r="H47" s="145"/>
    </row>
    <row r="48" spans="1:8" x14ac:dyDescent="0.25">
      <c r="A48" s="148"/>
      <c r="B48" s="89"/>
      <c r="C48" s="144" t="s">
        <v>2134</v>
      </c>
      <c r="D48" s="145"/>
      <c r="E48" s="145"/>
      <c r="F48" s="145"/>
      <c r="G48" s="145"/>
      <c r="H48" s="145"/>
    </row>
    <row r="49" spans="1:8" ht="5.0999999999999996" customHeight="1" x14ac:dyDescent="0.25">
      <c r="A49" s="148"/>
      <c r="B49" s="58"/>
      <c r="C49" s="109"/>
      <c r="D49" s="109"/>
      <c r="E49" s="109"/>
      <c r="F49" s="109"/>
      <c r="G49" s="109"/>
      <c r="H49" s="109"/>
    </row>
    <row r="50" spans="1:8" x14ac:dyDescent="0.25">
      <c r="A50" s="148"/>
      <c r="B50" s="146" t="s">
        <v>2517</v>
      </c>
      <c r="C50" s="146"/>
      <c r="D50" s="146"/>
      <c r="E50" s="146"/>
      <c r="F50" s="146"/>
      <c r="G50" s="146"/>
      <c r="H50" s="146"/>
    </row>
    <row r="51" spans="1:8" ht="5.0999999999999996" customHeight="1" x14ac:dyDescent="0.25">
      <c r="A51" s="12"/>
      <c r="B51" s="3"/>
      <c r="C51" s="3"/>
      <c r="D51" s="3"/>
      <c r="E51" s="3"/>
      <c r="F51" s="3"/>
      <c r="G51" s="3"/>
      <c r="H51" s="3"/>
    </row>
    <row r="52" spans="1:8" x14ac:dyDescent="0.25">
      <c r="A52" s="148" t="s">
        <v>2516</v>
      </c>
      <c r="B52" s="146" t="s">
        <v>2515</v>
      </c>
      <c r="C52" s="146"/>
      <c r="D52" s="146"/>
      <c r="E52" s="146"/>
      <c r="F52" s="146"/>
      <c r="G52" s="146"/>
      <c r="H52" s="146"/>
    </row>
    <row r="53" spans="1:8" x14ac:dyDescent="0.25">
      <c r="A53" s="148"/>
      <c r="B53" s="89"/>
      <c r="C53" s="144" t="s">
        <v>2135</v>
      </c>
      <c r="D53" s="145"/>
      <c r="E53" s="145"/>
      <c r="F53" s="145"/>
      <c r="G53" s="145"/>
      <c r="H53" s="145"/>
    </row>
    <row r="54" spans="1:8" x14ac:dyDescent="0.25">
      <c r="A54" s="148"/>
      <c r="B54" s="89"/>
      <c r="C54" s="144" t="s">
        <v>2134</v>
      </c>
      <c r="D54" s="145"/>
      <c r="E54" s="145"/>
      <c r="F54" s="145"/>
      <c r="G54" s="145"/>
      <c r="H54" s="145"/>
    </row>
    <row r="55" spans="1:8" ht="5.0999999999999996" customHeight="1" x14ac:dyDescent="0.25">
      <c r="A55" s="148"/>
      <c r="B55" s="58"/>
      <c r="C55" s="109"/>
      <c r="D55" s="109"/>
      <c r="E55" s="109"/>
      <c r="F55" s="109"/>
      <c r="G55" s="109"/>
      <c r="H55" s="109"/>
    </row>
    <row r="56" spans="1:8" x14ac:dyDescent="0.25">
      <c r="A56" s="148"/>
      <c r="B56" s="146" t="s">
        <v>7438</v>
      </c>
      <c r="C56" s="146"/>
      <c r="D56" s="146"/>
      <c r="E56" s="146"/>
      <c r="F56" s="146"/>
      <c r="G56" s="146"/>
      <c r="H56" s="146"/>
    </row>
    <row r="57" spans="1:8" x14ac:dyDescent="0.25">
      <c r="A57" s="148"/>
      <c r="B57" s="194" t="s">
        <v>6687</v>
      </c>
      <c r="C57" s="194"/>
      <c r="D57" s="194"/>
    </row>
    <row r="58" spans="1:8" x14ac:dyDescent="0.25">
      <c r="A58" s="148"/>
      <c r="B58" s="194" t="s">
        <v>6688</v>
      </c>
      <c r="C58" s="194"/>
      <c r="D58" s="194"/>
    </row>
    <row r="59" spans="1:8" x14ac:dyDescent="0.25">
      <c r="A59" s="148"/>
      <c r="B59" s="194" t="s">
        <v>6689</v>
      </c>
      <c r="C59" s="194"/>
      <c r="D59" s="194"/>
    </row>
    <row r="60" spans="1:8" ht="5.0999999999999996" customHeight="1" x14ac:dyDescent="0.25">
      <c r="A60" s="12"/>
      <c r="B60" s="3"/>
      <c r="C60" s="3"/>
      <c r="D60" s="3"/>
      <c r="E60" s="3"/>
      <c r="F60" s="3"/>
      <c r="G60" s="3"/>
      <c r="H60" s="3"/>
    </row>
    <row r="61" spans="1:8" x14ac:dyDescent="0.25">
      <c r="A61" s="148" t="s">
        <v>2514</v>
      </c>
      <c r="B61" s="146" t="s">
        <v>2513</v>
      </c>
      <c r="C61" s="146"/>
      <c r="D61" s="146"/>
      <c r="E61" s="146"/>
      <c r="F61" s="146"/>
      <c r="G61" s="146"/>
      <c r="H61" s="146"/>
    </row>
    <row r="62" spans="1:8" x14ac:dyDescent="0.25">
      <c r="A62" s="148"/>
      <c r="B62" s="89"/>
      <c r="C62" s="144" t="s">
        <v>2135</v>
      </c>
      <c r="D62" s="145"/>
      <c r="E62" s="145"/>
      <c r="F62" s="145"/>
      <c r="G62" s="145"/>
      <c r="H62" s="145"/>
    </row>
    <row r="63" spans="1:8" x14ac:dyDescent="0.25">
      <c r="A63" s="148"/>
      <c r="B63" s="89"/>
      <c r="C63" s="144" t="s">
        <v>2134</v>
      </c>
      <c r="D63" s="145"/>
      <c r="E63" s="145"/>
      <c r="F63" s="145"/>
      <c r="G63" s="145"/>
      <c r="H63" s="145"/>
    </row>
    <row r="64" spans="1:8" ht="5.0999999999999996" customHeight="1" x14ac:dyDescent="0.25">
      <c r="A64" s="148"/>
      <c r="B64" s="27"/>
      <c r="C64" s="27"/>
      <c r="D64" s="27"/>
      <c r="E64" s="27"/>
      <c r="F64" s="27"/>
      <c r="G64" s="27"/>
      <c r="H64" s="27"/>
    </row>
    <row r="65" spans="1:8" x14ac:dyDescent="0.25">
      <c r="A65" s="148"/>
      <c r="B65" s="146" t="s">
        <v>2512</v>
      </c>
      <c r="C65" s="146"/>
      <c r="D65" s="146"/>
      <c r="E65" s="146"/>
      <c r="F65" s="146"/>
      <c r="G65" s="146"/>
      <c r="H65" s="146"/>
    </row>
    <row r="66" spans="1:8" x14ac:dyDescent="0.25">
      <c r="A66" s="148"/>
      <c r="B66" s="194" t="s">
        <v>6691</v>
      </c>
      <c r="C66" s="194"/>
      <c r="D66" s="194"/>
    </row>
    <row r="67" spans="1:8" ht="5.0999999999999996" customHeight="1" x14ac:dyDescent="0.25">
      <c r="A67" s="12"/>
      <c r="B67" s="3"/>
      <c r="C67" s="3"/>
      <c r="D67" s="3"/>
      <c r="E67" s="3"/>
      <c r="F67" s="3"/>
      <c r="G67" s="3"/>
      <c r="H67" s="3"/>
    </row>
    <row r="68" spans="1:8" x14ac:dyDescent="0.25">
      <c r="A68" s="148" t="s">
        <v>2511</v>
      </c>
      <c r="B68" s="146" t="s">
        <v>2510</v>
      </c>
      <c r="C68" s="146"/>
      <c r="D68" s="146"/>
      <c r="E68" s="146"/>
      <c r="F68" s="146"/>
      <c r="G68" s="146"/>
      <c r="H68" s="146"/>
    </row>
    <row r="69" spans="1:8" x14ac:dyDescent="0.25">
      <c r="A69" s="148"/>
      <c r="B69" s="89"/>
      <c r="C69" s="144" t="s">
        <v>2135</v>
      </c>
      <c r="D69" s="145"/>
      <c r="E69" s="145"/>
      <c r="F69" s="145"/>
      <c r="G69" s="145"/>
      <c r="H69" s="145"/>
    </row>
    <row r="70" spans="1:8" x14ac:dyDescent="0.25">
      <c r="A70" s="148"/>
      <c r="B70" s="89"/>
      <c r="C70" s="144" t="s">
        <v>2134</v>
      </c>
      <c r="D70" s="145"/>
      <c r="E70" s="145"/>
      <c r="F70" s="145"/>
      <c r="G70" s="145"/>
      <c r="H70" s="145"/>
    </row>
    <row r="71" spans="1:8" ht="5.0999999999999996" customHeight="1" x14ac:dyDescent="0.25">
      <c r="A71" s="148"/>
      <c r="B71" s="27"/>
      <c r="C71" s="27"/>
      <c r="D71" s="27"/>
      <c r="E71" s="27"/>
      <c r="F71" s="27"/>
      <c r="G71" s="27"/>
      <c r="H71" s="27"/>
    </row>
    <row r="72" spans="1:8" ht="45" customHeight="1" x14ac:dyDescent="0.25">
      <c r="A72" s="148"/>
      <c r="B72" s="146" t="s">
        <v>7439</v>
      </c>
      <c r="C72" s="146"/>
      <c r="D72" s="146"/>
      <c r="E72" s="146"/>
      <c r="F72" s="146"/>
      <c r="G72" s="146"/>
      <c r="H72" s="146"/>
    </row>
    <row r="73" spans="1:8" ht="15" customHeight="1" x14ac:dyDescent="0.25">
      <c r="A73" s="148"/>
      <c r="B73" s="194" t="s">
        <v>6692</v>
      </c>
      <c r="C73" s="194"/>
      <c r="D73" s="194"/>
      <c r="E73" s="82"/>
      <c r="F73" s="82"/>
      <c r="G73" s="82"/>
      <c r="H73" s="82"/>
    </row>
    <row r="74" spans="1:8" ht="5.0999999999999996" customHeight="1" x14ac:dyDescent="0.25">
      <c r="A74" s="12"/>
      <c r="B74" s="3"/>
      <c r="C74" s="3"/>
      <c r="D74" s="3"/>
      <c r="E74" s="3"/>
      <c r="F74" s="3"/>
      <c r="G74" s="3"/>
      <c r="H74" s="3"/>
    </row>
    <row r="75" spans="1:8" x14ac:dyDescent="0.25">
      <c r="A75" s="12"/>
      <c r="B75" s="3"/>
      <c r="C75" s="3"/>
      <c r="D75" s="195" t="s">
        <v>2242</v>
      </c>
      <c r="E75" s="195"/>
      <c r="F75" s="195" t="s">
        <v>2480</v>
      </c>
      <c r="G75" s="195"/>
      <c r="H75" s="3"/>
    </row>
    <row r="76" spans="1:8" ht="5.0999999999999996" customHeight="1" x14ac:dyDescent="0.25">
      <c r="A76" s="12"/>
      <c r="B76" s="3"/>
      <c r="C76" s="3"/>
      <c r="D76" s="6"/>
      <c r="E76" s="6"/>
      <c r="F76" s="6"/>
      <c r="G76" s="6"/>
      <c r="H76" s="3"/>
    </row>
    <row r="77" spans="1:8" x14ac:dyDescent="0.25">
      <c r="A77" s="12" t="s">
        <v>2509</v>
      </c>
      <c r="B77" s="146" t="s">
        <v>2239</v>
      </c>
      <c r="C77" s="166"/>
      <c r="D77" s="193"/>
      <c r="E77" s="193"/>
      <c r="F77" s="193"/>
      <c r="G77" s="193"/>
      <c r="H77" s="3" t="s">
        <v>2120</v>
      </c>
    </row>
    <row r="78" spans="1:8" ht="5.0999999999999996" customHeight="1" x14ac:dyDescent="0.25">
      <c r="A78" s="12"/>
      <c r="B78" s="3"/>
      <c r="C78" s="3"/>
      <c r="D78" s="3"/>
      <c r="E78" s="3"/>
      <c r="F78" s="3"/>
      <c r="G78" s="3"/>
      <c r="H78" s="3"/>
    </row>
    <row r="79" spans="1:8" x14ac:dyDescent="0.25">
      <c r="A79" s="12" t="s">
        <v>2508</v>
      </c>
      <c r="B79" s="146" t="s">
        <v>2237</v>
      </c>
      <c r="C79" s="166"/>
      <c r="D79" s="193"/>
      <c r="E79" s="193"/>
      <c r="F79" s="193"/>
      <c r="G79" s="193"/>
      <c r="H79" s="3" t="s">
        <v>2120</v>
      </c>
    </row>
    <row r="80" spans="1:8" ht="5.0999999999999996" customHeight="1" x14ac:dyDescent="0.25">
      <c r="A80" s="12"/>
      <c r="B80" s="3"/>
      <c r="C80" s="3"/>
      <c r="D80" s="3"/>
      <c r="E80" s="3"/>
      <c r="F80" s="3"/>
      <c r="G80" s="3"/>
      <c r="H80" s="3"/>
    </row>
    <row r="81" spans="1:8" x14ac:dyDescent="0.25">
      <c r="A81" s="12" t="s">
        <v>2507</v>
      </c>
      <c r="B81" s="146" t="s">
        <v>2064</v>
      </c>
      <c r="C81" s="166"/>
      <c r="D81" s="193"/>
      <c r="E81" s="193"/>
      <c r="F81" s="193"/>
      <c r="G81" s="193"/>
      <c r="H81" s="3" t="s">
        <v>2120</v>
      </c>
    </row>
    <row r="82" spans="1:8" ht="5.0999999999999996" customHeight="1" x14ac:dyDescent="0.25">
      <c r="A82" s="12"/>
      <c r="B82" s="3"/>
      <c r="C82" s="3"/>
      <c r="D82" s="3"/>
      <c r="E82" s="3"/>
      <c r="F82" s="3"/>
      <c r="G82" s="3"/>
      <c r="H82" s="3"/>
    </row>
    <row r="83" spans="1:8" x14ac:dyDescent="0.25">
      <c r="A83" s="12" t="s">
        <v>2506</v>
      </c>
      <c r="B83" s="146" t="s">
        <v>2062</v>
      </c>
      <c r="C83" s="166"/>
      <c r="D83" s="193"/>
      <c r="E83" s="193"/>
      <c r="F83" s="193"/>
      <c r="G83" s="193"/>
      <c r="H83" s="3" t="s">
        <v>2120</v>
      </c>
    </row>
    <row r="84" spans="1:8" ht="5.0999999999999996" customHeight="1" x14ac:dyDescent="0.25">
      <c r="A84" s="12"/>
      <c r="B84" s="3"/>
      <c r="C84" s="3"/>
      <c r="D84" s="3"/>
      <c r="E84" s="3"/>
      <c r="F84" s="3"/>
      <c r="G84" s="3"/>
      <c r="H84" s="3"/>
    </row>
    <row r="85" spans="1:8" x14ac:dyDescent="0.25">
      <c r="A85" s="12" t="s">
        <v>2505</v>
      </c>
      <c r="B85" s="146" t="s">
        <v>2233</v>
      </c>
      <c r="C85" s="166"/>
      <c r="D85" s="193"/>
      <c r="E85" s="193"/>
      <c r="F85" s="193"/>
      <c r="G85" s="193"/>
      <c r="H85" s="3" t="s">
        <v>2120</v>
      </c>
    </row>
    <row r="86" spans="1:8" ht="5.0999999999999996" customHeight="1" x14ac:dyDescent="0.25">
      <c r="A86" s="12"/>
      <c r="B86" s="3"/>
      <c r="C86" s="3"/>
      <c r="D86" s="3"/>
      <c r="E86" s="3"/>
      <c r="F86" s="3"/>
      <c r="G86" s="3"/>
      <c r="H86" s="3"/>
    </row>
    <row r="87" spans="1:8" x14ac:dyDescent="0.25">
      <c r="A87" s="12" t="s">
        <v>2504</v>
      </c>
      <c r="B87" s="146" t="s">
        <v>7440</v>
      </c>
      <c r="C87" s="166"/>
      <c r="D87" s="193"/>
      <c r="E87" s="193"/>
      <c r="F87" s="193"/>
      <c r="G87" s="193"/>
      <c r="H87" s="3" t="s">
        <v>2120</v>
      </c>
    </row>
    <row r="88" spans="1:8" ht="5.0999999999999996" customHeight="1" x14ac:dyDescent="0.25">
      <c r="A88" s="12"/>
      <c r="B88" s="3"/>
      <c r="C88" s="3"/>
      <c r="D88" s="3"/>
      <c r="E88" s="3"/>
      <c r="F88" s="3"/>
      <c r="G88" s="3"/>
      <c r="H88" s="3"/>
    </row>
    <row r="89" spans="1:8" x14ac:dyDescent="0.25">
      <c r="A89" s="12" t="s">
        <v>2503</v>
      </c>
      <c r="B89" s="146" t="s">
        <v>2231</v>
      </c>
      <c r="C89" s="166"/>
      <c r="D89" s="193"/>
      <c r="E89" s="193"/>
      <c r="F89" s="193"/>
      <c r="G89" s="193"/>
      <c r="H89" s="3" t="s">
        <v>2120</v>
      </c>
    </row>
    <row r="90" spans="1:8" ht="5.0999999999999996" customHeight="1" x14ac:dyDescent="0.25">
      <c r="A90" s="12"/>
      <c r="B90" s="3"/>
      <c r="C90" s="3"/>
      <c r="D90" s="3"/>
      <c r="E90" s="3"/>
      <c r="F90" s="3"/>
      <c r="G90" s="3"/>
      <c r="H90" s="3"/>
    </row>
    <row r="91" spans="1:8" x14ac:dyDescent="0.25">
      <c r="A91" s="12" t="s">
        <v>7441</v>
      </c>
      <c r="B91" s="146" t="s">
        <v>7506</v>
      </c>
      <c r="C91" s="166"/>
      <c r="D91" s="193"/>
      <c r="E91" s="193"/>
      <c r="F91" s="193"/>
      <c r="G91" s="193"/>
      <c r="H91" s="3" t="s">
        <v>2120</v>
      </c>
    </row>
    <row r="92" spans="1:8" ht="5.0999999999999996" customHeight="1" x14ac:dyDescent="0.25">
      <c r="A92" s="12"/>
      <c r="B92" s="3"/>
      <c r="C92" s="3"/>
      <c r="D92" s="3"/>
      <c r="E92" s="3"/>
      <c r="F92" s="3"/>
    </row>
    <row r="93" spans="1:8" ht="15" customHeight="1" x14ac:dyDescent="0.25">
      <c r="A93" s="12" t="s">
        <v>2502</v>
      </c>
      <c r="B93" s="146" t="s">
        <v>949</v>
      </c>
      <c r="C93" s="146"/>
      <c r="D93" s="146"/>
      <c r="E93" s="146"/>
      <c r="F93" s="146"/>
      <c r="G93" s="146"/>
      <c r="H93" s="146"/>
    </row>
    <row r="94" spans="1:8" ht="5.0999999999999996" customHeight="1" x14ac:dyDescent="0.25">
      <c r="A94" s="12"/>
      <c r="B94" s="3"/>
      <c r="C94" s="3"/>
      <c r="D94" s="3"/>
      <c r="E94" s="3"/>
      <c r="F94" s="3"/>
      <c r="G94" s="3"/>
      <c r="H94" s="3"/>
    </row>
    <row r="95" spans="1:8" x14ac:dyDescent="0.25">
      <c r="A95" s="148" t="s">
        <v>2501</v>
      </c>
      <c r="B95" s="146" t="s">
        <v>2500</v>
      </c>
      <c r="C95" s="146"/>
      <c r="D95" s="146"/>
      <c r="E95" s="146"/>
      <c r="F95" s="146"/>
      <c r="G95" s="146"/>
      <c r="H95" s="146"/>
    </row>
    <row r="96" spans="1:8" x14ac:dyDescent="0.25">
      <c r="A96" s="148"/>
      <c r="B96" s="89"/>
      <c r="C96" s="144" t="s">
        <v>2135</v>
      </c>
      <c r="D96" s="145"/>
      <c r="E96" s="145"/>
      <c r="F96" s="145"/>
      <c r="G96" s="145"/>
      <c r="H96" s="145"/>
    </row>
    <row r="97" spans="1:8" x14ac:dyDescent="0.25">
      <c r="A97" s="148"/>
      <c r="B97" s="89"/>
      <c r="C97" s="144" t="s">
        <v>2134</v>
      </c>
      <c r="D97" s="145"/>
      <c r="E97" s="145"/>
      <c r="F97" s="145"/>
      <c r="G97" s="145"/>
      <c r="H97" s="145"/>
    </row>
    <row r="98" spans="1:8" ht="5.0999999999999996" customHeight="1" x14ac:dyDescent="0.25">
      <c r="A98" s="148"/>
      <c r="B98" s="27"/>
      <c r="C98" s="27"/>
      <c r="D98" s="27"/>
      <c r="E98" s="27"/>
      <c r="F98" s="27"/>
      <c r="G98" s="27"/>
      <c r="H98" s="27"/>
    </row>
    <row r="99" spans="1:8" x14ac:dyDescent="0.25">
      <c r="A99" s="148"/>
      <c r="B99" s="146" t="s">
        <v>7442</v>
      </c>
      <c r="C99" s="146"/>
      <c r="D99" s="146"/>
      <c r="E99" s="146"/>
      <c r="F99" s="146"/>
      <c r="G99" s="146"/>
      <c r="H99" s="146"/>
    </row>
    <row r="100" spans="1:8" x14ac:dyDescent="0.25">
      <c r="A100" s="148"/>
      <c r="B100" s="194" t="s">
        <v>6693</v>
      </c>
      <c r="C100" s="194"/>
      <c r="D100" s="194"/>
    </row>
    <row r="101" spans="1:8" ht="5.0999999999999996" customHeight="1" x14ac:dyDescent="0.25">
      <c r="A101" s="148"/>
      <c r="B101" s="99"/>
      <c r="C101" s="99"/>
    </row>
    <row r="102" spans="1:8" x14ac:dyDescent="0.25">
      <c r="A102" s="148"/>
      <c r="B102" s="146" t="s">
        <v>7085</v>
      </c>
      <c r="C102" s="146"/>
      <c r="D102" s="146"/>
      <c r="E102" s="146"/>
      <c r="F102" s="146"/>
      <c r="G102" s="146"/>
      <c r="H102" s="146"/>
    </row>
    <row r="103" spans="1:8" x14ac:dyDescent="0.25">
      <c r="A103" s="148"/>
      <c r="B103" s="89"/>
      <c r="C103" s="144" t="s">
        <v>2135</v>
      </c>
      <c r="D103" s="145"/>
      <c r="E103" s="145"/>
      <c r="F103" s="145"/>
      <c r="G103" s="145"/>
      <c r="H103" s="145"/>
    </row>
    <row r="104" spans="1:8" x14ac:dyDescent="0.25">
      <c r="A104" s="148"/>
      <c r="B104" s="89"/>
      <c r="C104" s="144" t="s">
        <v>2134</v>
      </c>
      <c r="D104" s="145"/>
      <c r="E104" s="145"/>
      <c r="F104" s="145"/>
      <c r="G104" s="145"/>
      <c r="H104" s="145"/>
    </row>
    <row r="105" spans="1:8" ht="5.0999999999999996" customHeight="1" x14ac:dyDescent="0.25">
      <c r="A105" s="148"/>
      <c r="B105" s="27"/>
      <c r="C105" s="27"/>
      <c r="D105" s="27"/>
      <c r="E105" s="27"/>
      <c r="F105" s="27"/>
      <c r="G105" s="27"/>
      <c r="H105" s="27"/>
    </row>
    <row r="106" spans="1:8" ht="90" customHeight="1" x14ac:dyDescent="0.25">
      <c r="A106" s="148"/>
      <c r="B106" s="146" t="s">
        <v>7443</v>
      </c>
      <c r="C106" s="146"/>
      <c r="D106" s="146"/>
      <c r="E106" s="146"/>
      <c r="F106" s="146"/>
      <c r="G106" s="146"/>
      <c r="H106" s="146"/>
    </row>
    <row r="107" spans="1:8" ht="15" customHeight="1" x14ac:dyDescent="0.25">
      <c r="A107" s="148"/>
      <c r="B107" s="194" t="s">
        <v>6694</v>
      </c>
      <c r="C107" s="194"/>
      <c r="D107" s="194"/>
    </row>
    <row r="108" spans="1:8" ht="5.0999999999999996" customHeight="1" x14ac:dyDescent="0.25">
      <c r="A108" s="12"/>
      <c r="B108" s="3"/>
      <c r="C108" s="3"/>
      <c r="D108" s="3"/>
      <c r="E108" s="3"/>
      <c r="F108" s="3"/>
      <c r="G108" s="3"/>
      <c r="H108" s="3"/>
    </row>
    <row r="109" spans="1:8" x14ac:dyDescent="0.25">
      <c r="A109" s="12"/>
      <c r="B109" s="3"/>
      <c r="C109" s="3"/>
      <c r="D109" s="195" t="s">
        <v>2242</v>
      </c>
      <c r="E109" s="195"/>
      <c r="F109" s="195" t="s">
        <v>2480</v>
      </c>
      <c r="G109" s="195"/>
      <c r="H109" s="6" t="s">
        <v>2499</v>
      </c>
    </row>
    <row r="110" spans="1:8" ht="5.0999999999999996" customHeight="1" x14ac:dyDescent="0.25">
      <c r="A110" s="12"/>
      <c r="B110" s="3"/>
      <c r="C110" s="3"/>
      <c r="D110" s="6"/>
      <c r="E110" s="6"/>
      <c r="F110" s="6"/>
      <c r="G110" s="6"/>
      <c r="H110" s="6"/>
    </row>
    <row r="111" spans="1:8" x14ac:dyDescent="0.25">
      <c r="A111" s="12" t="s">
        <v>2498</v>
      </c>
      <c r="B111" s="146" t="s">
        <v>2239</v>
      </c>
      <c r="C111" s="166"/>
      <c r="D111" s="193"/>
      <c r="E111" s="193"/>
      <c r="F111" s="162"/>
      <c r="G111" s="163"/>
      <c r="H111" s="42"/>
    </row>
    <row r="112" spans="1:8" ht="5.0999999999999996" customHeight="1" x14ac:dyDescent="0.25">
      <c r="A112" s="12"/>
      <c r="B112" s="3"/>
      <c r="C112" s="3"/>
      <c r="D112" s="3"/>
      <c r="E112" s="3"/>
      <c r="F112" s="3"/>
      <c r="G112" s="3"/>
      <c r="H112" s="3"/>
    </row>
    <row r="113" spans="1:8" x14ac:dyDescent="0.25">
      <c r="A113" s="12" t="s">
        <v>2497</v>
      </c>
      <c r="B113" s="146" t="s">
        <v>2237</v>
      </c>
      <c r="C113" s="166"/>
      <c r="D113" s="193"/>
      <c r="E113" s="193"/>
      <c r="F113" s="162"/>
      <c r="G113" s="163"/>
      <c r="H113" s="42"/>
    </row>
    <row r="114" spans="1:8" ht="5.0999999999999996" customHeight="1" x14ac:dyDescent="0.25">
      <c r="A114" s="12"/>
      <c r="B114" s="3"/>
      <c r="C114" s="3"/>
      <c r="D114" s="3"/>
      <c r="E114" s="3"/>
      <c r="F114" s="3"/>
      <c r="G114" s="3"/>
      <c r="H114" s="3"/>
    </row>
    <row r="115" spans="1:8" x14ac:dyDescent="0.25">
      <c r="A115" s="12" t="s">
        <v>2496</v>
      </c>
      <c r="B115" s="146" t="s">
        <v>2064</v>
      </c>
      <c r="C115" s="166"/>
      <c r="D115" s="193"/>
      <c r="E115" s="193"/>
      <c r="F115" s="162"/>
      <c r="G115" s="163"/>
      <c r="H115" s="42"/>
    </row>
    <row r="116" spans="1:8" ht="5.0999999999999996" customHeight="1" x14ac:dyDescent="0.25">
      <c r="A116" s="12"/>
      <c r="B116" s="3"/>
      <c r="C116" s="3"/>
      <c r="D116" s="3"/>
      <c r="E116" s="3"/>
      <c r="F116" s="3"/>
      <c r="G116" s="3"/>
      <c r="H116" s="3"/>
    </row>
    <row r="117" spans="1:8" x14ac:dyDescent="0.25">
      <c r="A117" s="12" t="s">
        <v>2495</v>
      </c>
      <c r="B117" s="146" t="s">
        <v>2062</v>
      </c>
      <c r="C117" s="166"/>
      <c r="D117" s="193"/>
      <c r="E117" s="193"/>
      <c r="F117" s="162"/>
      <c r="G117" s="163"/>
      <c r="H117" s="42"/>
    </row>
    <row r="118" spans="1:8" ht="5.0999999999999996" customHeight="1" x14ac:dyDescent="0.25">
      <c r="A118" s="12"/>
      <c r="B118" s="3"/>
      <c r="C118" s="3"/>
      <c r="D118" s="3"/>
      <c r="E118" s="3"/>
      <c r="F118" s="3"/>
      <c r="G118" s="3"/>
      <c r="H118" s="3"/>
    </row>
    <row r="119" spans="1:8" x14ac:dyDescent="0.25">
      <c r="A119" s="12" t="s">
        <v>2494</v>
      </c>
      <c r="B119" s="146" t="s">
        <v>2233</v>
      </c>
      <c r="C119" s="166"/>
      <c r="D119" s="162"/>
      <c r="E119" s="163"/>
      <c r="F119" s="162"/>
      <c r="G119" s="163"/>
      <c r="H119" s="42"/>
    </row>
    <row r="120" spans="1:8" ht="5.0999999999999996" customHeight="1" x14ac:dyDescent="0.25">
      <c r="A120" s="12"/>
      <c r="B120" s="3"/>
      <c r="C120" s="3"/>
      <c r="D120" s="3"/>
      <c r="E120" s="3"/>
      <c r="F120" s="3"/>
      <c r="G120" s="3"/>
      <c r="H120" s="3"/>
    </row>
    <row r="121" spans="1:8" x14ac:dyDescent="0.25">
      <c r="A121" s="12" t="s">
        <v>2493</v>
      </c>
      <c r="B121" s="146" t="s">
        <v>7440</v>
      </c>
      <c r="C121" s="166"/>
      <c r="D121" s="162"/>
      <c r="E121" s="163"/>
      <c r="F121" s="162"/>
      <c r="G121" s="163"/>
      <c r="H121" s="42"/>
    </row>
    <row r="122" spans="1:8" ht="5.0999999999999996" customHeight="1" x14ac:dyDescent="0.25">
      <c r="A122" s="12"/>
      <c r="B122" s="3"/>
      <c r="C122" s="3"/>
      <c r="D122" s="3"/>
      <c r="E122" s="3"/>
      <c r="F122" s="3"/>
      <c r="G122" s="3"/>
      <c r="H122" s="3"/>
    </row>
    <row r="123" spans="1:8" x14ac:dyDescent="0.25">
      <c r="A123" s="12" t="s">
        <v>2492</v>
      </c>
      <c r="B123" s="146" t="s">
        <v>2231</v>
      </c>
      <c r="C123" s="166"/>
      <c r="D123" s="162"/>
      <c r="E123" s="163"/>
      <c r="F123" s="162"/>
      <c r="G123" s="163"/>
      <c r="H123" s="42"/>
    </row>
    <row r="124" spans="1:8" ht="5.0999999999999996" customHeight="1" x14ac:dyDescent="0.25">
      <c r="A124" s="12"/>
      <c r="B124" s="3"/>
      <c r="C124" s="3"/>
      <c r="D124" s="3"/>
      <c r="E124" s="3"/>
      <c r="F124" s="3"/>
      <c r="G124" s="3"/>
      <c r="H124" s="3"/>
    </row>
    <row r="125" spans="1:8" x14ac:dyDescent="0.25">
      <c r="A125" s="12" t="s">
        <v>7444</v>
      </c>
      <c r="B125" s="146" t="s">
        <v>7506</v>
      </c>
      <c r="C125" s="166"/>
      <c r="D125" s="162"/>
      <c r="E125" s="163"/>
      <c r="F125" s="162"/>
      <c r="G125" s="163"/>
      <c r="H125" s="42"/>
    </row>
    <row r="126" spans="1:8" ht="5.0999999999999996" customHeight="1" x14ac:dyDescent="0.25">
      <c r="A126" s="12"/>
      <c r="B126" s="3"/>
      <c r="C126" s="3"/>
      <c r="D126" s="3"/>
      <c r="E126" s="3"/>
      <c r="F126" s="3"/>
      <c r="G126" s="3"/>
      <c r="H126" s="3"/>
    </row>
    <row r="127" spans="1:8" x14ac:dyDescent="0.25">
      <c r="A127" s="148" t="s">
        <v>2491</v>
      </c>
      <c r="B127" s="146" t="s">
        <v>2490</v>
      </c>
      <c r="C127" s="146"/>
      <c r="D127" s="146"/>
      <c r="E127" s="146"/>
      <c r="F127" s="146"/>
      <c r="G127" s="146"/>
      <c r="H127" s="146"/>
    </row>
    <row r="128" spans="1:8" x14ac:dyDescent="0.25">
      <c r="A128" s="148"/>
      <c r="B128" s="89"/>
      <c r="C128" s="144" t="s">
        <v>2135</v>
      </c>
      <c r="D128" s="145"/>
      <c r="E128" s="145"/>
      <c r="F128" s="145"/>
      <c r="G128" s="145"/>
      <c r="H128" s="145"/>
    </row>
    <row r="129" spans="1:8" x14ac:dyDescent="0.25">
      <c r="A129" s="148"/>
      <c r="B129" s="89"/>
      <c r="C129" s="144" t="s">
        <v>2134</v>
      </c>
      <c r="D129" s="145"/>
      <c r="E129" s="145"/>
      <c r="F129" s="145"/>
      <c r="G129" s="145"/>
      <c r="H129" s="145"/>
    </row>
    <row r="130" spans="1:8" ht="5.0999999999999996" customHeight="1" x14ac:dyDescent="0.25">
      <c r="A130" s="148"/>
      <c r="B130" s="27"/>
      <c r="C130" s="27"/>
      <c r="D130" s="27"/>
      <c r="E130" s="27"/>
      <c r="F130" s="27"/>
      <c r="G130" s="27"/>
      <c r="H130" s="27"/>
    </row>
    <row r="131" spans="1:8" x14ac:dyDescent="0.25">
      <c r="A131" s="148"/>
      <c r="B131" s="146" t="s">
        <v>7445</v>
      </c>
      <c r="C131" s="146"/>
      <c r="D131" s="146"/>
      <c r="E131" s="146"/>
      <c r="F131" s="146"/>
      <c r="G131" s="146"/>
      <c r="H131" s="146"/>
    </row>
    <row r="132" spans="1:8" ht="5.0999999999999996" customHeight="1" x14ac:dyDescent="0.25">
      <c r="A132" s="12"/>
      <c r="B132" s="3"/>
      <c r="C132" s="3"/>
      <c r="D132" s="3"/>
      <c r="E132" s="3"/>
      <c r="F132" s="3"/>
      <c r="G132" s="3"/>
      <c r="H132" s="3"/>
    </row>
    <row r="133" spans="1:8" x14ac:dyDescent="0.25">
      <c r="A133" s="12" t="s">
        <v>2489</v>
      </c>
      <c r="B133" s="146" t="s">
        <v>2488</v>
      </c>
      <c r="C133" s="166"/>
      <c r="D133" s="192"/>
      <c r="E133" s="192"/>
      <c r="F133" s="192"/>
      <c r="G133" s="192"/>
      <c r="H133" s="192"/>
    </row>
    <row r="134" spans="1:8" ht="5.0999999999999996" customHeight="1" x14ac:dyDescent="0.25">
      <c r="A134" s="12"/>
      <c r="B134" s="3"/>
      <c r="C134" s="3"/>
      <c r="D134" s="3"/>
      <c r="E134" s="3"/>
      <c r="F134" s="3"/>
      <c r="G134" s="3"/>
      <c r="H134" s="3"/>
    </row>
    <row r="135" spans="1:8" x14ac:dyDescent="0.25">
      <c r="A135" s="148" t="s">
        <v>2487</v>
      </c>
      <c r="B135" s="146" t="s">
        <v>2486</v>
      </c>
      <c r="C135" s="146"/>
      <c r="D135" s="146"/>
      <c r="E135" s="146"/>
      <c r="F135" s="146"/>
      <c r="G135" s="146"/>
      <c r="H135" s="146"/>
    </row>
    <row r="136" spans="1:8" x14ac:dyDescent="0.25">
      <c r="A136" s="148"/>
      <c r="B136" s="89"/>
      <c r="C136" s="144" t="s">
        <v>2135</v>
      </c>
      <c r="D136" s="145"/>
      <c r="E136" s="145"/>
      <c r="F136" s="145"/>
      <c r="G136" s="145"/>
      <c r="H136" s="145"/>
    </row>
    <row r="137" spans="1:8" x14ac:dyDescent="0.25">
      <c r="A137" s="148"/>
      <c r="B137" s="89"/>
      <c r="C137" s="144" t="s">
        <v>2134</v>
      </c>
      <c r="D137" s="145"/>
      <c r="E137" s="145"/>
      <c r="F137" s="145"/>
      <c r="G137" s="145"/>
      <c r="H137" s="145"/>
    </row>
    <row r="138" spans="1:8" ht="5.0999999999999996" customHeight="1" x14ac:dyDescent="0.25">
      <c r="A138" s="148"/>
      <c r="B138" s="27"/>
      <c r="C138" s="27"/>
      <c r="D138" s="27"/>
      <c r="E138" s="27"/>
      <c r="F138" s="27"/>
      <c r="G138" s="27"/>
      <c r="H138" s="27"/>
    </row>
    <row r="139" spans="1:8" ht="15" customHeight="1" x14ac:dyDescent="0.25">
      <c r="A139" s="148"/>
      <c r="B139" s="146" t="s">
        <v>2485</v>
      </c>
      <c r="C139" s="146"/>
      <c r="D139" s="146"/>
      <c r="E139" s="146"/>
      <c r="F139" s="146"/>
      <c r="G139" s="146"/>
      <c r="H139" s="146"/>
    </row>
    <row r="140" spans="1:8" ht="5.0999999999999996" customHeight="1" x14ac:dyDescent="0.25">
      <c r="A140" s="12"/>
      <c r="B140" s="3"/>
      <c r="C140" s="3"/>
      <c r="D140" s="3"/>
      <c r="E140" s="3"/>
      <c r="F140" s="3"/>
      <c r="G140" s="3"/>
      <c r="H140" s="3"/>
    </row>
    <row r="141" spans="1:8" x14ac:dyDescent="0.25">
      <c r="A141" s="148" t="s">
        <v>2484</v>
      </c>
      <c r="B141" s="146" t="s">
        <v>2483</v>
      </c>
      <c r="C141" s="146"/>
      <c r="D141" s="146"/>
      <c r="E141" s="146"/>
      <c r="F141" s="146"/>
      <c r="G141" s="146"/>
      <c r="H141" s="146"/>
    </row>
    <row r="142" spans="1:8" x14ac:dyDescent="0.25">
      <c r="A142" s="148"/>
      <c r="B142" s="89"/>
      <c r="C142" s="144" t="s">
        <v>2135</v>
      </c>
      <c r="D142" s="145"/>
      <c r="E142" s="145"/>
      <c r="F142" s="145"/>
      <c r="G142" s="145"/>
      <c r="H142" s="145"/>
    </row>
    <row r="143" spans="1:8" x14ac:dyDescent="0.25">
      <c r="A143" s="148"/>
      <c r="B143" s="89"/>
      <c r="C143" s="144" t="s">
        <v>2134</v>
      </c>
      <c r="D143" s="145"/>
      <c r="E143" s="145"/>
      <c r="F143" s="145"/>
      <c r="G143" s="145"/>
      <c r="H143" s="145"/>
    </row>
    <row r="144" spans="1:8" ht="5.0999999999999996" customHeight="1" x14ac:dyDescent="0.25">
      <c r="A144" s="148"/>
      <c r="B144" s="27"/>
      <c r="C144" s="27"/>
      <c r="D144" s="27"/>
      <c r="E144" s="27"/>
      <c r="F144" s="27"/>
      <c r="G144" s="27"/>
      <c r="H144" s="27"/>
    </row>
    <row r="145" spans="1:8" ht="45" customHeight="1" x14ac:dyDescent="0.25">
      <c r="A145" s="148"/>
      <c r="B145" s="146" t="s">
        <v>7446</v>
      </c>
      <c r="C145" s="146"/>
      <c r="D145" s="146"/>
      <c r="E145" s="146"/>
      <c r="F145" s="146"/>
      <c r="G145" s="146"/>
      <c r="H145" s="146"/>
    </row>
    <row r="146" spans="1:8" ht="5.0999999999999996" customHeight="1" x14ac:dyDescent="0.25">
      <c r="A146" s="12"/>
      <c r="B146" s="27"/>
      <c r="C146" s="27"/>
      <c r="D146" s="27"/>
      <c r="E146" s="27"/>
      <c r="F146" s="27"/>
      <c r="G146" s="27"/>
      <c r="H146" s="27"/>
    </row>
    <row r="147" spans="1:8" x14ac:dyDescent="0.25">
      <c r="A147" s="148" t="s">
        <v>2482</v>
      </c>
      <c r="B147" s="146" t="s">
        <v>2481</v>
      </c>
      <c r="C147" s="146"/>
      <c r="D147" s="146"/>
      <c r="E147" s="146"/>
      <c r="F147" s="146"/>
      <c r="G147" s="146"/>
      <c r="H147" s="146"/>
    </row>
    <row r="148" spans="1:8" x14ac:dyDescent="0.25">
      <c r="A148" s="148"/>
      <c r="B148" s="89"/>
      <c r="C148" s="144" t="s">
        <v>2135</v>
      </c>
      <c r="D148" s="145"/>
      <c r="E148" s="145"/>
      <c r="F148" s="145"/>
      <c r="G148" s="145"/>
      <c r="H148" s="145"/>
    </row>
    <row r="149" spans="1:8" x14ac:dyDescent="0.25">
      <c r="A149" s="148"/>
      <c r="B149" s="89"/>
      <c r="C149" s="144" t="s">
        <v>2134</v>
      </c>
      <c r="D149" s="145"/>
      <c r="E149" s="145"/>
      <c r="F149" s="145"/>
      <c r="G149" s="145"/>
      <c r="H149" s="145"/>
    </row>
    <row r="150" spans="1:8" ht="5.0999999999999996" customHeight="1" x14ac:dyDescent="0.25">
      <c r="A150" s="148"/>
      <c r="B150" s="27"/>
      <c r="C150" s="27"/>
      <c r="D150" s="27"/>
      <c r="E150" s="27"/>
      <c r="F150" s="27"/>
      <c r="G150" s="27"/>
      <c r="H150" s="27"/>
    </row>
    <row r="151" spans="1:8" ht="30" customHeight="1" x14ac:dyDescent="0.25">
      <c r="A151" s="148"/>
      <c r="B151" s="146" t="s">
        <v>7447</v>
      </c>
      <c r="C151" s="146"/>
      <c r="D151" s="146"/>
      <c r="E151" s="146"/>
      <c r="F151" s="146"/>
      <c r="G151" s="146"/>
      <c r="H151" s="146"/>
    </row>
    <row r="152" spans="1:8" x14ac:dyDescent="0.25">
      <c r="A152" s="148"/>
      <c r="B152" s="89"/>
      <c r="C152" s="144" t="s">
        <v>2135</v>
      </c>
      <c r="D152" s="145"/>
      <c r="E152" s="145"/>
      <c r="F152" s="145"/>
      <c r="G152" s="145"/>
      <c r="H152" s="145"/>
    </row>
    <row r="153" spans="1:8" x14ac:dyDescent="0.25">
      <c r="A153" s="148"/>
      <c r="B153" s="89"/>
      <c r="C153" s="144" t="s">
        <v>2134</v>
      </c>
      <c r="D153" s="145"/>
      <c r="E153" s="145"/>
      <c r="F153" s="145"/>
      <c r="G153" s="145"/>
      <c r="H153" s="145"/>
    </row>
    <row r="154" spans="1:8" ht="5.0999999999999996" customHeight="1" x14ac:dyDescent="0.25">
      <c r="A154" s="148"/>
      <c r="B154" s="3"/>
      <c r="C154" s="3"/>
      <c r="D154" s="3"/>
      <c r="E154" s="3"/>
      <c r="F154" s="3"/>
      <c r="G154" s="3"/>
      <c r="H154" s="3"/>
    </row>
    <row r="155" spans="1:8" ht="90" customHeight="1" x14ac:dyDescent="0.25">
      <c r="A155" s="148"/>
      <c r="B155" s="146" t="s">
        <v>7448</v>
      </c>
      <c r="C155" s="146"/>
      <c r="D155" s="146"/>
      <c r="E155" s="146"/>
      <c r="F155" s="146"/>
      <c r="G155" s="146"/>
      <c r="H155" s="146"/>
    </row>
    <row r="156" spans="1:8" ht="15" customHeight="1" x14ac:dyDescent="0.25">
      <c r="A156" s="148"/>
      <c r="B156" s="194" t="s">
        <v>6695</v>
      </c>
      <c r="C156" s="194"/>
      <c r="D156" s="194"/>
    </row>
    <row r="157" spans="1:8" ht="5.0999999999999996" customHeight="1" x14ac:dyDescent="0.25">
      <c r="A157" s="12"/>
      <c r="B157" s="3"/>
      <c r="C157" s="3"/>
      <c r="D157" s="3"/>
      <c r="E157" s="3"/>
      <c r="F157" s="3"/>
      <c r="G157" s="3"/>
      <c r="H157" s="3"/>
    </row>
    <row r="158" spans="1:8" x14ac:dyDescent="0.25">
      <c r="A158" s="12"/>
      <c r="B158" s="3"/>
      <c r="C158" s="3"/>
      <c r="D158" s="195" t="s">
        <v>2242</v>
      </c>
      <c r="E158" s="195"/>
      <c r="F158" s="195" t="s">
        <v>2480</v>
      </c>
      <c r="G158" s="195"/>
      <c r="H158" s="6" t="s">
        <v>2479</v>
      </c>
    </row>
    <row r="159" spans="1:8" ht="5.0999999999999996" customHeight="1" x14ac:dyDescent="0.25">
      <c r="A159" s="12"/>
      <c r="B159" s="3"/>
      <c r="C159" s="3"/>
      <c r="D159" s="6"/>
      <c r="E159" s="6"/>
      <c r="F159" s="6"/>
      <c r="G159" s="6"/>
      <c r="H159" s="6"/>
    </row>
    <row r="160" spans="1:8" x14ac:dyDescent="0.25">
      <c r="A160" s="12" t="s">
        <v>2478</v>
      </c>
      <c r="B160" s="146" t="s">
        <v>2239</v>
      </c>
      <c r="C160" s="166"/>
      <c r="D160" s="162"/>
      <c r="E160" s="163"/>
      <c r="F160" s="162"/>
      <c r="G160" s="163"/>
      <c r="H160" s="42"/>
    </row>
    <row r="161" spans="1:8" ht="5.0999999999999996" customHeight="1" x14ac:dyDescent="0.25">
      <c r="A161" s="12"/>
      <c r="B161" s="3"/>
      <c r="C161" s="3"/>
      <c r="D161" s="3"/>
      <c r="E161" s="3"/>
      <c r="F161" s="3"/>
      <c r="G161" s="3"/>
      <c r="H161" s="3"/>
    </row>
    <row r="162" spans="1:8" x14ac:dyDescent="0.25">
      <c r="A162" s="12" t="s">
        <v>2477</v>
      </c>
      <c r="B162" s="146" t="s">
        <v>2237</v>
      </c>
      <c r="C162" s="166"/>
      <c r="D162" s="162"/>
      <c r="E162" s="163"/>
      <c r="F162" s="162"/>
      <c r="G162" s="163"/>
      <c r="H162" s="42"/>
    </row>
    <row r="163" spans="1:8" ht="5.0999999999999996" customHeight="1" x14ac:dyDescent="0.25">
      <c r="A163" s="12"/>
      <c r="B163" s="3"/>
      <c r="C163" s="3"/>
      <c r="D163" s="3"/>
      <c r="E163" s="3"/>
      <c r="F163" s="3"/>
      <c r="G163" s="3"/>
      <c r="H163" s="3"/>
    </row>
    <row r="164" spans="1:8" x14ac:dyDescent="0.25">
      <c r="A164" s="12" t="s">
        <v>2476</v>
      </c>
      <c r="B164" s="146" t="s">
        <v>2064</v>
      </c>
      <c r="C164" s="166"/>
      <c r="D164" s="162"/>
      <c r="E164" s="163"/>
      <c r="F164" s="162"/>
      <c r="G164" s="163"/>
      <c r="H164" s="42"/>
    </row>
    <row r="165" spans="1:8" ht="5.0999999999999996" customHeight="1" x14ac:dyDescent="0.25">
      <c r="A165" s="12"/>
      <c r="B165" s="3"/>
      <c r="C165" s="3"/>
      <c r="D165" s="3"/>
      <c r="E165" s="3"/>
      <c r="F165" s="3"/>
      <c r="G165" s="3"/>
      <c r="H165" s="3"/>
    </row>
    <row r="166" spans="1:8" x14ac:dyDescent="0.25">
      <c r="A166" s="12" t="s">
        <v>2475</v>
      </c>
      <c r="B166" s="146" t="s">
        <v>2062</v>
      </c>
      <c r="C166" s="166"/>
      <c r="D166" s="162"/>
      <c r="E166" s="163"/>
      <c r="F166" s="162"/>
      <c r="G166" s="163"/>
      <c r="H166" s="42"/>
    </row>
    <row r="167" spans="1:8" ht="5.0999999999999996" customHeight="1" x14ac:dyDescent="0.25">
      <c r="A167" s="12"/>
      <c r="B167" s="3"/>
      <c r="C167" s="3"/>
      <c r="D167" s="3"/>
      <c r="E167" s="3"/>
      <c r="F167" s="3"/>
      <c r="G167" s="3"/>
      <c r="H167" s="3"/>
    </row>
    <row r="168" spans="1:8" x14ac:dyDescent="0.25">
      <c r="A168" s="12" t="s">
        <v>2474</v>
      </c>
      <c r="B168" s="146" t="s">
        <v>2233</v>
      </c>
      <c r="C168" s="166"/>
      <c r="D168" s="162"/>
      <c r="E168" s="163"/>
      <c r="F168" s="162"/>
      <c r="G168" s="163"/>
      <c r="H168" s="42"/>
    </row>
    <row r="169" spans="1:8" ht="5.0999999999999996" customHeight="1" x14ac:dyDescent="0.25">
      <c r="A169" s="12"/>
      <c r="B169" s="3"/>
      <c r="C169" s="3"/>
      <c r="D169" s="3"/>
      <c r="E169" s="3"/>
      <c r="F169" s="3"/>
      <c r="G169" s="3"/>
      <c r="H169" s="3"/>
    </row>
    <row r="170" spans="1:8" x14ac:dyDescent="0.25">
      <c r="A170" s="12" t="s">
        <v>2473</v>
      </c>
      <c r="B170" s="146" t="s">
        <v>7440</v>
      </c>
      <c r="C170" s="166"/>
      <c r="D170" s="162"/>
      <c r="E170" s="163"/>
      <c r="F170" s="162"/>
      <c r="G170" s="163"/>
      <c r="H170" s="42"/>
    </row>
    <row r="171" spans="1:8" ht="5.0999999999999996" customHeight="1" x14ac:dyDescent="0.25">
      <c r="A171" s="12"/>
      <c r="B171" s="3"/>
      <c r="C171" s="3"/>
      <c r="D171" s="3"/>
      <c r="E171" s="3"/>
      <c r="F171" s="3"/>
      <c r="G171" s="3"/>
      <c r="H171" s="3"/>
    </row>
    <row r="172" spans="1:8" ht="15" customHeight="1" x14ac:dyDescent="0.25">
      <c r="A172" s="12" t="s">
        <v>2472</v>
      </c>
      <c r="B172" s="146" t="s">
        <v>2231</v>
      </c>
      <c r="C172" s="166"/>
      <c r="D172" s="162"/>
      <c r="E172" s="163"/>
      <c r="F172" s="162"/>
      <c r="G172" s="163"/>
      <c r="H172" s="42"/>
    </row>
    <row r="173" spans="1:8" ht="5.0999999999999996" customHeight="1" x14ac:dyDescent="0.25">
      <c r="A173" s="12"/>
      <c r="B173" s="3"/>
      <c r="C173" s="3"/>
      <c r="D173" s="3"/>
      <c r="E173" s="3"/>
      <c r="F173" s="3"/>
      <c r="G173" s="3"/>
      <c r="H173" s="3"/>
    </row>
    <row r="174" spans="1:8" x14ac:dyDescent="0.25">
      <c r="A174" s="12" t="s">
        <v>7449</v>
      </c>
      <c r="B174" s="146" t="s">
        <v>7506</v>
      </c>
      <c r="C174" s="166"/>
      <c r="D174" s="162"/>
      <c r="E174" s="163"/>
      <c r="F174" s="162"/>
      <c r="G174" s="163"/>
      <c r="H174" s="42"/>
    </row>
    <row r="175" spans="1:8" ht="5.0999999999999996" customHeight="1" x14ac:dyDescent="0.25">
      <c r="A175" s="12"/>
      <c r="B175" s="3"/>
      <c r="C175" s="3"/>
      <c r="D175" s="3"/>
      <c r="E175" s="3"/>
      <c r="F175" s="3"/>
      <c r="G175" s="3"/>
      <c r="H175" s="3"/>
    </row>
    <row r="176" spans="1:8" x14ac:dyDescent="0.25">
      <c r="A176" s="12" t="s">
        <v>2471</v>
      </c>
      <c r="B176" s="146" t="s">
        <v>949</v>
      </c>
      <c r="C176" s="146"/>
      <c r="D176" s="146"/>
      <c r="E176" s="146"/>
      <c r="F176" s="146"/>
      <c r="G176" s="146"/>
      <c r="H176" s="146"/>
    </row>
    <row r="177" spans="1:8" ht="5.0999999999999996" customHeight="1" x14ac:dyDescent="0.25">
      <c r="A177" s="12"/>
      <c r="B177" s="3"/>
      <c r="C177" s="3"/>
      <c r="D177" s="3"/>
      <c r="E177" s="3"/>
      <c r="F177" s="3"/>
      <c r="G177" s="3"/>
      <c r="H177" s="3"/>
    </row>
    <row r="178" spans="1:8" ht="45" customHeight="1" x14ac:dyDescent="0.25">
      <c r="A178" s="148" t="s">
        <v>2470</v>
      </c>
      <c r="B178" s="146" t="s">
        <v>2469</v>
      </c>
      <c r="C178" s="146"/>
      <c r="D178" s="146"/>
      <c r="E178" s="146"/>
      <c r="F178" s="146"/>
      <c r="G178" s="146"/>
      <c r="H178" s="146"/>
    </row>
    <row r="179" spans="1:8" x14ac:dyDescent="0.25">
      <c r="A179" s="148"/>
      <c r="B179" s="89"/>
      <c r="C179" s="144" t="s">
        <v>2135</v>
      </c>
      <c r="D179" s="145"/>
      <c r="E179" s="145"/>
      <c r="F179" s="145"/>
      <c r="G179" s="145"/>
      <c r="H179" s="145"/>
    </row>
    <row r="180" spans="1:8" x14ac:dyDescent="0.25">
      <c r="A180" s="148"/>
      <c r="B180" s="89"/>
      <c r="C180" s="144" t="s">
        <v>2134</v>
      </c>
      <c r="D180" s="145"/>
      <c r="E180" s="145"/>
      <c r="F180" s="145"/>
      <c r="G180" s="145"/>
      <c r="H180" s="145"/>
    </row>
    <row r="181" spans="1:8" ht="5.0999999999999996" customHeight="1" x14ac:dyDescent="0.25">
      <c r="A181" s="148"/>
      <c r="B181" s="27"/>
      <c r="C181" s="27"/>
      <c r="D181" s="27"/>
      <c r="E181" s="27"/>
      <c r="F181" s="27"/>
      <c r="G181" s="27"/>
      <c r="H181" s="27"/>
    </row>
    <row r="182" spans="1:8" ht="30" customHeight="1" x14ac:dyDescent="0.25">
      <c r="A182" s="148"/>
      <c r="B182" s="146" t="s">
        <v>7450</v>
      </c>
      <c r="C182" s="146"/>
      <c r="D182" s="146"/>
      <c r="E182" s="146"/>
      <c r="F182" s="146"/>
      <c r="G182" s="146"/>
      <c r="H182" s="146"/>
    </row>
    <row r="183" spans="1:8" ht="15" customHeight="1" x14ac:dyDescent="0.25">
      <c r="A183" s="148"/>
      <c r="B183" s="89"/>
      <c r="C183" s="197" t="s">
        <v>2468</v>
      </c>
      <c r="D183" s="146"/>
      <c r="E183" s="146"/>
      <c r="F183" s="146"/>
      <c r="G183" s="146"/>
      <c r="H183" s="146"/>
    </row>
    <row r="184" spans="1:8" ht="15" customHeight="1" x14ac:dyDescent="0.25">
      <c r="A184" s="148"/>
      <c r="B184" s="89"/>
      <c r="C184" s="197" t="s">
        <v>2467</v>
      </c>
      <c r="D184" s="146"/>
      <c r="E184" s="146"/>
      <c r="F184" s="146"/>
      <c r="G184" s="146"/>
      <c r="H184" s="146"/>
    </row>
    <row r="185" spans="1:8" ht="15" customHeight="1" x14ac:dyDescent="0.25">
      <c r="A185" s="148"/>
      <c r="B185" s="89"/>
      <c r="C185" s="198" t="s">
        <v>2466</v>
      </c>
      <c r="D185" s="193"/>
      <c r="E185" s="193"/>
      <c r="F185" s="193"/>
      <c r="G185" s="193"/>
      <c r="H185" s="193"/>
    </row>
    <row r="186" spans="1:8" ht="30" customHeight="1" x14ac:dyDescent="0.25">
      <c r="A186" s="148"/>
      <c r="B186" s="58"/>
      <c r="C186" s="166"/>
      <c r="D186" s="193"/>
      <c r="E186" s="193"/>
      <c r="F186" s="193"/>
      <c r="G186" s="193"/>
      <c r="H186" s="193"/>
    </row>
    <row r="187" spans="1:8" x14ac:dyDescent="0.25">
      <c r="A187" s="148"/>
      <c r="B187" s="194" t="s">
        <v>6701</v>
      </c>
      <c r="C187" s="194"/>
      <c r="D187" s="194"/>
    </row>
    <row r="188" spans="1:8" ht="5.0999999999999996" customHeight="1" x14ac:dyDescent="0.25">
      <c r="A188" s="12"/>
      <c r="B188" s="27"/>
      <c r="C188" s="27"/>
      <c r="D188" s="27"/>
      <c r="E188" s="27"/>
      <c r="F188" s="27"/>
      <c r="G188" s="27"/>
      <c r="H188" s="27"/>
    </row>
    <row r="189" spans="1:8" x14ac:dyDescent="0.25">
      <c r="A189" s="148" t="s">
        <v>2465</v>
      </c>
      <c r="B189" s="146" t="s">
        <v>2464</v>
      </c>
      <c r="C189" s="146"/>
      <c r="D189" s="146"/>
      <c r="E189" s="146"/>
      <c r="F189" s="146"/>
      <c r="G189" s="146"/>
      <c r="H189" s="146"/>
    </row>
    <row r="190" spans="1:8" x14ac:dyDescent="0.25">
      <c r="A190" s="148"/>
      <c r="B190" s="89"/>
      <c r="C190" s="144" t="s">
        <v>2135</v>
      </c>
      <c r="D190" s="145"/>
      <c r="E190" s="145"/>
      <c r="F190" s="145"/>
      <c r="G190" s="145"/>
      <c r="H190" s="145"/>
    </row>
    <row r="191" spans="1:8" x14ac:dyDescent="0.25">
      <c r="A191" s="148"/>
      <c r="B191" s="89"/>
      <c r="C191" s="144" t="s">
        <v>2134</v>
      </c>
      <c r="D191" s="145"/>
      <c r="E191" s="145"/>
      <c r="F191" s="145"/>
      <c r="G191" s="145"/>
      <c r="H191" s="145"/>
    </row>
    <row r="192" spans="1:8" ht="5.0999999999999996" customHeight="1" x14ac:dyDescent="0.25">
      <c r="A192" s="148"/>
      <c r="B192" s="27"/>
      <c r="C192" s="27"/>
      <c r="D192" s="27"/>
      <c r="E192" s="27"/>
      <c r="F192" s="27"/>
      <c r="G192" s="27"/>
      <c r="H192" s="27"/>
    </row>
    <row r="193" spans="1:8" ht="30" customHeight="1" x14ac:dyDescent="0.25">
      <c r="A193" s="148"/>
      <c r="B193" s="146" t="s">
        <v>7451</v>
      </c>
      <c r="C193" s="146"/>
      <c r="D193" s="146"/>
      <c r="E193" s="146"/>
      <c r="F193" s="146"/>
      <c r="G193" s="146"/>
      <c r="H193" s="146"/>
    </row>
    <row r="194" spans="1:8" ht="15" customHeight="1" x14ac:dyDescent="0.25">
      <c r="A194" s="148"/>
      <c r="B194" s="194" t="s">
        <v>6702</v>
      </c>
      <c r="C194" s="194"/>
      <c r="D194" s="194"/>
    </row>
    <row r="195" spans="1:8" ht="5.0999999999999996" customHeight="1" x14ac:dyDescent="0.25">
      <c r="A195" s="12"/>
      <c r="B195" s="3"/>
      <c r="C195" s="3"/>
      <c r="D195" s="3"/>
      <c r="E195" s="3"/>
      <c r="F195" s="3"/>
      <c r="G195" s="3"/>
      <c r="H195" s="3"/>
    </row>
    <row r="196" spans="1:8" x14ac:dyDescent="0.25">
      <c r="A196" s="12" t="s">
        <v>2463</v>
      </c>
      <c r="B196" s="146" t="s">
        <v>2239</v>
      </c>
      <c r="C196" s="166"/>
      <c r="D196" s="193"/>
      <c r="E196" s="193"/>
      <c r="F196" s="193"/>
      <c r="G196" s="193"/>
      <c r="H196" s="193"/>
    </row>
    <row r="197" spans="1:8" ht="5.0999999999999996" customHeight="1" x14ac:dyDescent="0.25">
      <c r="A197" s="12"/>
      <c r="B197" s="3"/>
      <c r="C197" s="3"/>
      <c r="D197" s="3"/>
      <c r="E197" s="3"/>
      <c r="F197" s="3"/>
      <c r="G197" s="3"/>
      <c r="H197" s="3"/>
    </row>
    <row r="198" spans="1:8" x14ac:dyDescent="0.25">
      <c r="A198" s="12" t="s">
        <v>2462</v>
      </c>
      <c r="B198" s="146" t="s">
        <v>2237</v>
      </c>
      <c r="C198" s="166"/>
      <c r="D198" s="193"/>
      <c r="E198" s="193"/>
      <c r="F198" s="193"/>
      <c r="G198" s="193"/>
      <c r="H198" s="193"/>
    </row>
    <row r="199" spans="1:8" ht="5.0999999999999996" customHeight="1" x14ac:dyDescent="0.25">
      <c r="A199" s="12"/>
      <c r="B199" s="3"/>
      <c r="C199" s="3"/>
      <c r="D199" s="3"/>
      <c r="E199" s="3"/>
      <c r="F199" s="3"/>
      <c r="G199" s="3"/>
      <c r="H199" s="3"/>
    </row>
    <row r="200" spans="1:8" x14ac:dyDescent="0.25">
      <c r="A200" s="12" t="s">
        <v>2461</v>
      </c>
      <c r="B200" s="146" t="s">
        <v>2064</v>
      </c>
      <c r="C200" s="166"/>
      <c r="D200" s="193"/>
      <c r="E200" s="193"/>
      <c r="F200" s="193"/>
      <c r="G200" s="193"/>
      <c r="H200" s="193"/>
    </row>
    <row r="201" spans="1:8" ht="5.0999999999999996" customHeight="1" x14ac:dyDescent="0.25">
      <c r="A201" s="12"/>
      <c r="B201" s="3"/>
      <c r="C201" s="3"/>
      <c r="D201" s="3"/>
      <c r="E201" s="3"/>
      <c r="F201" s="3"/>
      <c r="G201" s="3"/>
      <c r="H201" s="3"/>
    </row>
    <row r="202" spans="1:8" x14ac:dyDescent="0.25">
      <c r="A202" s="12" t="s">
        <v>2460</v>
      </c>
      <c r="B202" s="146" t="s">
        <v>2062</v>
      </c>
      <c r="C202" s="166"/>
      <c r="D202" s="193"/>
      <c r="E202" s="193"/>
      <c r="F202" s="193"/>
      <c r="G202" s="193"/>
      <c r="H202" s="193"/>
    </row>
    <row r="203" spans="1:8" ht="5.0999999999999996" customHeight="1" x14ac:dyDescent="0.25">
      <c r="A203" s="12"/>
      <c r="B203" s="3"/>
      <c r="C203" s="3"/>
      <c r="D203" s="3"/>
      <c r="E203" s="3"/>
      <c r="F203" s="3"/>
      <c r="G203" s="3"/>
      <c r="H203" s="3"/>
    </row>
    <row r="204" spans="1:8" x14ac:dyDescent="0.25">
      <c r="A204" s="12" t="s">
        <v>2459</v>
      </c>
      <c r="B204" s="146" t="s">
        <v>2392</v>
      </c>
      <c r="C204" s="166"/>
      <c r="D204" s="193"/>
      <c r="E204" s="193"/>
      <c r="F204" s="193"/>
      <c r="G204" s="193"/>
      <c r="H204" s="193"/>
    </row>
    <row r="205" spans="1:8" ht="5.0999999999999996" customHeight="1" x14ac:dyDescent="0.25">
      <c r="A205" s="12"/>
      <c r="B205" s="3"/>
      <c r="C205" s="3"/>
      <c r="D205" s="3"/>
      <c r="E205" s="3"/>
      <c r="F205" s="3"/>
      <c r="G205" s="3"/>
      <c r="H205" s="3"/>
    </row>
    <row r="206" spans="1:8" x14ac:dyDescent="0.25">
      <c r="A206" s="12" t="s">
        <v>2458</v>
      </c>
      <c r="B206" s="146" t="s">
        <v>2233</v>
      </c>
      <c r="C206" s="166"/>
      <c r="D206" s="193"/>
      <c r="E206" s="193"/>
      <c r="F206" s="193"/>
      <c r="G206" s="193"/>
      <c r="H206" s="193"/>
    </row>
    <row r="207" spans="1:8" ht="5.0999999999999996" customHeight="1" x14ac:dyDescent="0.25">
      <c r="A207" s="12"/>
      <c r="B207" s="3"/>
      <c r="C207" s="3"/>
      <c r="D207" s="3"/>
      <c r="E207" s="3"/>
      <c r="F207" s="3"/>
      <c r="G207" s="3"/>
      <c r="H207" s="3"/>
    </row>
    <row r="208" spans="1:8" x14ac:dyDescent="0.25">
      <c r="A208" s="12" t="s">
        <v>2457</v>
      </c>
      <c r="B208" s="146" t="s">
        <v>7440</v>
      </c>
      <c r="C208" s="166"/>
      <c r="D208" s="193"/>
      <c r="E208" s="193"/>
      <c r="F208" s="193"/>
      <c r="G208" s="193"/>
      <c r="H208" s="193"/>
    </row>
    <row r="209" spans="1:8" ht="5.0999999999999996" customHeight="1" x14ac:dyDescent="0.25">
      <c r="A209" s="12"/>
      <c r="B209" s="3"/>
      <c r="C209" s="3"/>
      <c r="D209" s="3"/>
      <c r="E209" s="3"/>
      <c r="F209" s="3"/>
      <c r="G209" s="3"/>
      <c r="H209" s="3"/>
    </row>
    <row r="210" spans="1:8" x14ac:dyDescent="0.25">
      <c r="A210" s="12" t="s">
        <v>2456</v>
      </c>
      <c r="B210" s="146" t="s">
        <v>2231</v>
      </c>
      <c r="C210" s="166"/>
      <c r="D210" s="193"/>
      <c r="E210" s="193"/>
      <c r="F210" s="193"/>
      <c r="G210" s="193"/>
      <c r="H210" s="193"/>
    </row>
    <row r="211" spans="1:8" ht="5.0999999999999996" customHeight="1" x14ac:dyDescent="0.25">
      <c r="A211" s="12"/>
      <c r="B211" s="3"/>
      <c r="C211" s="3"/>
      <c r="D211" s="3"/>
      <c r="E211" s="3"/>
      <c r="F211" s="3"/>
      <c r="G211" s="3"/>
      <c r="H211" s="3"/>
    </row>
    <row r="212" spans="1:8" x14ac:dyDescent="0.25">
      <c r="A212" s="12" t="s">
        <v>2455</v>
      </c>
      <c r="B212" s="146" t="s">
        <v>7506</v>
      </c>
      <c r="C212" s="166"/>
      <c r="D212" s="193"/>
      <c r="E212" s="193"/>
      <c r="F212" s="193"/>
      <c r="G212" s="193"/>
      <c r="H212" s="193"/>
    </row>
    <row r="213" spans="1:8" ht="5.0999999999999996" customHeight="1" x14ac:dyDescent="0.25">
      <c r="A213" s="12"/>
      <c r="B213" s="3"/>
      <c r="C213" s="3"/>
      <c r="D213" s="3"/>
      <c r="E213" s="3"/>
      <c r="F213" s="3"/>
      <c r="G213" s="3"/>
      <c r="H213" s="3"/>
    </row>
    <row r="214" spans="1:8" x14ac:dyDescent="0.25">
      <c r="A214" s="12" t="s">
        <v>2454</v>
      </c>
      <c r="B214" s="146" t="s">
        <v>2311</v>
      </c>
      <c r="C214" s="166"/>
      <c r="D214" s="193"/>
      <c r="E214" s="193"/>
      <c r="F214" s="193"/>
      <c r="G214" s="193"/>
      <c r="H214" s="193"/>
    </row>
    <row r="215" spans="1:8" ht="5.0999999999999996" customHeight="1" x14ac:dyDescent="0.25">
      <c r="A215" s="12"/>
      <c r="B215" s="3"/>
      <c r="C215" s="3"/>
      <c r="D215" s="3"/>
      <c r="E215" s="3"/>
      <c r="F215" s="3"/>
      <c r="G215" s="3"/>
      <c r="H215" s="3"/>
    </row>
    <row r="216" spans="1:8" x14ac:dyDescent="0.25">
      <c r="A216" s="12" t="s">
        <v>7452</v>
      </c>
      <c r="B216" s="146" t="s">
        <v>2313</v>
      </c>
      <c r="C216" s="166"/>
      <c r="D216" s="193"/>
      <c r="E216" s="193"/>
      <c r="F216" s="193"/>
      <c r="G216" s="193"/>
      <c r="H216" s="193"/>
    </row>
    <row r="217" spans="1:8" ht="5.0999999999999996" customHeight="1" x14ac:dyDescent="0.25">
      <c r="A217" s="12"/>
      <c r="B217" s="3"/>
      <c r="C217" s="3"/>
      <c r="D217" s="3"/>
      <c r="E217" s="3"/>
      <c r="F217" s="3"/>
      <c r="G217" s="3"/>
      <c r="H217" s="3"/>
    </row>
    <row r="218" spans="1:8" ht="15" customHeight="1" x14ac:dyDescent="0.25">
      <c r="A218" s="148" t="s">
        <v>2453</v>
      </c>
      <c r="B218" s="146" t="s">
        <v>2452</v>
      </c>
      <c r="C218" s="146"/>
      <c r="D218" s="146"/>
      <c r="E218" s="146"/>
      <c r="F218" s="146"/>
      <c r="G218" s="146"/>
      <c r="H218" s="146"/>
    </row>
    <row r="219" spans="1:8" x14ac:dyDescent="0.25">
      <c r="A219" s="148"/>
      <c r="B219" s="89"/>
      <c r="C219" s="144" t="s">
        <v>2135</v>
      </c>
      <c r="D219" s="145"/>
      <c r="E219" s="145"/>
      <c r="F219" s="145"/>
      <c r="G219" s="145"/>
      <c r="H219" s="145"/>
    </row>
    <row r="220" spans="1:8" x14ac:dyDescent="0.25">
      <c r="A220" s="148"/>
      <c r="B220" s="89"/>
      <c r="C220" s="144" t="s">
        <v>2134</v>
      </c>
      <c r="D220" s="145"/>
      <c r="E220" s="145"/>
      <c r="F220" s="145"/>
      <c r="G220" s="145"/>
      <c r="H220" s="145"/>
    </row>
    <row r="221" spans="1:8" ht="5.0999999999999996" customHeight="1" x14ac:dyDescent="0.25">
      <c r="A221" s="148"/>
      <c r="B221" s="27"/>
      <c r="C221" s="27"/>
      <c r="D221" s="27"/>
      <c r="E221" s="27"/>
      <c r="F221" s="27"/>
      <c r="G221" s="27"/>
      <c r="H221" s="27"/>
    </row>
    <row r="222" spans="1:8" x14ac:dyDescent="0.25">
      <c r="A222" s="148"/>
      <c r="B222" s="146" t="s">
        <v>7453</v>
      </c>
      <c r="C222" s="146"/>
      <c r="D222" s="146"/>
      <c r="E222" s="146"/>
      <c r="F222" s="146"/>
      <c r="G222" s="146"/>
      <c r="H222" s="146"/>
    </row>
    <row r="223" spans="1:8" x14ac:dyDescent="0.25">
      <c r="A223" s="148"/>
      <c r="B223" s="194" t="s">
        <v>6703</v>
      </c>
      <c r="C223" s="194"/>
      <c r="D223" s="194"/>
    </row>
    <row r="224" spans="1:8" x14ac:dyDescent="0.25">
      <c r="A224" s="148"/>
      <c r="B224" s="89"/>
      <c r="C224" s="144" t="s">
        <v>2135</v>
      </c>
      <c r="D224" s="145"/>
      <c r="E224" s="145"/>
      <c r="F224" s="145"/>
      <c r="G224" s="145"/>
      <c r="H224" s="145"/>
    </row>
    <row r="225" spans="1:8" x14ac:dyDescent="0.25">
      <c r="A225" s="148"/>
      <c r="B225" s="89"/>
      <c r="C225" s="144" t="s">
        <v>2134</v>
      </c>
      <c r="D225" s="145"/>
      <c r="E225" s="145"/>
      <c r="F225" s="145"/>
      <c r="G225" s="145"/>
      <c r="H225" s="145"/>
    </row>
    <row r="226" spans="1:8" ht="5.0999999999999996" customHeight="1" x14ac:dyDescent="0.25">
      <c r="A226" s="12"/>
      <c r="B226" s="27"/>
      <c r="C226" s="27"/>
      <c r="D226" s="27"/>
      <c r="E226" s="27"/>
      <c r="F226" s="27"/>
      <c r="G226" s="27"/>
      <c r="H226" s="27"/>
    </row>
    <row r="227" spans="1:8" x14ac:dyDescent="0.25">
      <c r="A227" s="12" t="s">
        <v>2451</v>
      </c>
      <c r="B227" s="146" t="s">
        <v>2239</v>
      </c>
      <c r="C227" s="166"/>
      <c r="D227" s="193"/>
      <c r="E227" s="193"/>
      <c r="F227" s="193"/>
      <c r="G227" s="193"/>
      <c r="H227" s="193"/>
    </row>
    <row r="228" spans="1:8" ht="5.0999999999999996" customHeight="1" x14ac:dyDescent="0.25">
      <c r="A228" s="12"/>
      <c r="B228" s="3"/>
      <c r="C228" s="3"/>
      <c r="D228" s="3"/>
      <c r="E228" s="3"/>
      <c r="F228" s="3"/>
      <c r="G228" s="3"/>
      <c r="H228" s="3"/>
    </row>
    <row r="229" spans="1:8" x14ac:dyDescent="0.25">
      <c r="A229" s="12" t="s">
        <v>2450</v>
      </c>
      <c r="B229" s="146" t="s">
        <v>2237</v>
      </c>
      <c r="C229" s="166"/>
      <c r="D229" s="193"/>
      <c r="E229" s="193"/>
      <c r="F229" s="193"/>
      <c r="G229" s="193"/>
      <c r="H229" s="193"/>
    </row>
    <row r="230" spans="1:8" ht="5.0999999999999996" customHeight="1" x14ac:dyDescent="0.25">
      <c r="A230" s="12"/>
      <c r="B230" s="3"/>
      <c r="C230" s="3"/>
      <c r="D230" s="3"/>
      <c r="E230" s="3"/>
      <c r="F230" s="3"/>
      <c r="G230" s="3"/>
      <c r="H230" s="3"/>
    </row>
    <row r="231" spans="1:8" x14ac:dyDescent="0.25">
      <c r="A231" s="12" t="s">
        <v>2449</v>
      </c>
      <c r="B231" s="146" t="s">
        <v>2064</v>
      </c>
      <c r="C231" s="166"/>
      <c r="D231" s="193"/>
      <c r="E231" s="193"/>
      <c r="F231" s="193"/>
      <c r="G231" s="193"/>
      <c r="H231" s="193"/>
    </row>
    <row r="232" spans="1:8" ht="5.0999999999999996" customHeight="1" x14ac:dyDescent="0.25">
      <c r="A232" s="12"/>
      <c r="B232" s="3"/>
      <c r="C232" s="3"/>
      <c r="D232" s="3"/>
      <c r="E232" s="3"/>
      <c r="F232" s="3"/>
      <c r="G232" s="3"/>
      <c r="H232" s="3"/>
    </row>
    <row r="233" spans="1:8" x14ac:dyDescent="0.25">
      <c r="A233" s="12" t="s">
        <v>2448</v>
      </c>
      <c r="B233" s="146" t="s">
        <v>2062</v>
      </c>
      <c r="C233" s="166"/>
      <c r="D233" s="193"/>
      <c r="E233" s="193"/>
      <c r="F233" s="193"/>
      <c r="G233" s="193"/>
      <c r="H233" s="193"/>
    </row>
    <row r="234" spans="1:8" ht="5.0999999999999996" customHeight="1" x14ac:dyDescent="0.25">
      <c r="A234" s="12"/>
      <c r="B234" s="3"/>
      <c r="C234" s="3"/>
      <c r="D234" s="3"/>
      <c r="E234" s="3"/>
      <c r="F234" s="3"/>
      <c r="G234" s="3"/>
      <c r="H234" s="3"/>
    </row>
    <row r="235" spans="1:8" x14ac:dyDescent="0.25">
      <c r="A235" s="12" t="s">
        <v>2447</v>
      </c>
      <c r="B235" s="146" t="s">
        <v>2233</v>
      </c>
      <c r="C235" s="166"/>
      <c r="D235" s="193"/>
      <c r="E235" s="193"/>
      <c r="F235" s="193"/>
      <c r="G235" s="193"/>
      <c r="H235" s="193"/>
    </row>
    <row r="236" spans="1:8" ht="5.0999999999999996" customHeight="1" x14ac:dyDescent="0.25">
      <c r="A236" s="12"/>
      <c r="B236" s="3"/>
      <c r="C236" s="3"/>
      <c r="D236" s="3"/>
      <c r="E236" s="3"/>
      <c r="F236" s="3"/>
      <c r="G236" s="3"/>
      <c r="H236" s="3"/>
    </row>
    <row r="237" spans="1:8" x14ac:dyDescent="0.25">
      <c r="A237" s="12" t="s">
        <v>2446</v>
      </c>
      <c r="B237" s="146" t="s">
        <v>7440</v>
      </c>
      <c r="C237" s="166"/>
      <c r="D237" s="193"/>
      <c r="E237" s="193"/>
      <c r="F237" s="193"/>
      <c r="G237" s="193"/>
      <c r="H237" s="193"/>
    </row>
    <row r="238" spans="1:8" ht="5.0999999999999996" customHeight="1" x14ac:dyDescent="0.25">
      <c r="A238" s="12"/>
      <c r="B238" s="3"/>
      <c r="C238" s="3"/>
      <c r="D238" s="3"/>
      <c r="E238" s="3"/>
      <c r="F238" s="3"/>
      <c r="G238" s="3"/>
      <c r="H238" s="3"/>
    </row>
    <row r="239" spans="1:8" x14ac:dyDescent="0.25">
      <c r="A239" s="12" t="s">
        <v>2445</v>
      </c>
      <c r="B239" s="146" t="s">
        <v>2231</v>
      </c>
      <c r="C239" s="166"/>
      <c r="D239" s="193"/>
      <c r="E239" s="193"/>
      <c r="F239" s="193"/>
      <c r="G239" s="193"/>
      <c r="H239" s="193"/>
    </row>
    <row r="240" spans="1:8" ht="5.0999999999999996" customHeight="1" x14ac:dyDescent="0.25">
      <c r="A240" s="12"/>
      <c r="B240" s="3"/>
      <c r="C240" s="3"/>
      <c r="D240" s="3"/>
      <c r="E240" s="3"/>
      <c r="F240" s="3"/>
      <c r="G240" s="3"/>
      <c r="H240" s="3"/>
    </row>
    <row r="241" spans="1:8" x14ac:dyDescent="0.25">
      <c r="A241" s="12" t="s">
        <v>7454</v>
      </c>
      <c r="B241" s="146" t="s">
        <v>7506</v>
      </c>
      <c r="C241" s="166"/>
      <c r="D241" s="193"/>
      <c r="E241" s="193"/>
      <c r="F241" s="193"/>
      <c r="G241" s="193"/>
      <c r="H241" s="193"/>
    </row>
    <row r="242" spans="1:8" ht="5.0999999999999996" customHeight="1" x14ac:dyDescent="0.25">
      <c r="A242" s="12"/>
      <c r="B242" s="3"/>
      <c r="C242" s="3"/>
      <c r="D242" s="3"/>
      <c r="E242" s="3"/>
      <c r="F242" s="3"/>
      <c r="G242" s="3"/>
      <c r="H242" s="3"/>
    </row>
    <row r="243" spans="1:8" x14ac:dyDescent="0.25">
      <c r="A243" s="148" t="s">
        <v>2444</v>
      </c>
      <c r="B243" s="146" t="s">
        <v>7302</v>
      </c>
      <c r="C243" s="146"/>
      <c r="D243" s="146"/>
      <c r="E243" s="146"/>
      <c r="F243" s="146"/>
      <c r="G243" s="146"/>
      <c r="H243" s="146"/>
    </row>
    <row r="244" spans="1:8" x14ac:dyDescent="0.25">
      <c r="A244" s="148"/>
      <c r="B244" s="89"/>
      <c r="C244" s="144" t="s">
        <v>2135</v>
      </c>
      <c r="D244" s="145"/>
      <c r="E244" s="145"/>
      <c r="F244" s="145"/>
      <c r="G244" s="145"/>
      <c r="H244" s="145"/>
    </row>
    <row r="245" spans="1:8" x14ac:dyDescent="0.25">
      <c r="A245" s="148"/>
      <c r="B245" s="89"/>
      <c r="C245" s="144" t="s">
        <v>2134</v>
      </c>
      <c r="D245" s="145"/>
      <c r="E245" s="145"/>
      <c r="F245" s="145"/>
      <c r="G245" s="145"/>
      <c r="H245" s="145"/>
    </row>
    <row r="246" spans="1:8" ht="5.0999999999999996" customHeight="1" x14ac:dyDescent="0.25">
      <c r="A246" s="148"/>
      <c r="B246" s="27"/>
      <c r="C246" s="27"/>
      <c r="D246" s="27"/>
      <c r="E246" s="27"/>
      <c r="F246" s="27"/>
      <c r="G246" s="27"/>
      <c r="H246" s="27"/>
    </row>
    <row r="247" spans="1:8" x14ac:dyDescent="0.25">
      <c r="A247" s="148"/>
      <c r="B247" s="146" t="s">
        <v>7303</v>
      </c>
      <c r="C247" s="146"/>
      <c r="D247" s="146"/>
      <c r="E247" s="146"/>
      <c r="F247" s="146"/>
      <c r="G247" s="146"/>
      <c r="H247" s="146"/>
    </row>
    <row r="248" spans="1:8" ht="5.0999999999999996" customHeight="1" x14ac:dyDescent="0.25">
      <c r="A248" s="12"/>
      <c r="B248" s="27"/>
      <c r="C248" s="27"/>
      <c r="D248" s="27"/>
      <c r="E248" s="27"/>
      <c r="F248" s="27"/>
      <c r="G248" s="27"/>
      <c r="H248" s="27"/>
    </row>
    <row r="249" spans="1:8" ht="30" customHeight="1" x14ac:dyDescent="0.25">
      <c r="A249" s="148" t="s">
        <v>2443</v>
      </c>
      <c r="B249" s="146" t="s">
        <v>7304</v>
      </c>
      <c r="C249" s="146"/>
      <c r="D249" s="146"/>
      <c r="E249" s="146"/>
      <c r="F249" s="146"/>
      <c r="G249" s="146"/>
      <c r="H249" s="146"/>
    </row>
    <row r="250" spans="1:8" x14ac:dyDescent="0.25">
      <c r="A250" s="148"/>
      <c r="B250" s="89"/>
      <c r="C250" s="144" t="s">
        <v>2135</v>
      </c>
      <c r="D250" s="145"/>
      <c r="E250" s="145"/>
      <c r="F250" s="145"/>
      <c r="G250" s="145"/>
      <c r="H250" s="145"/>
    </row>
    <row r="251" spans="1:8" x14ac:dyDescent="0.25">
      <c r="A251" s="148"/>
      <c r="B251" s="89"/>
      <c r="C251" s="144" t="s">
        <v>2134</v>
      </c>
      <c r="D251" s="145"/>
      <c r="E251" s="145"/>
      <c r="F251" s="145"/>
      <c r="G251" s="145"/>
      <c r="H251" s="145"/>
    </row>
    <row r="252" spans="1:8" ht="5.0999999999999996" customHeight="1" x14ac:dyDescent="0.25">
      <c r="A252" s="45"/>
      <c r="B252" s="27"/>
      <c r="C252" s="27"/>
      <c r="D252" s="27"/>
      <c r="E252" s="27"/>
      <c r="F252" s="27"/>
      <c r="G252" s="27"/>
      <c r="H252" s="27"/>
    </row>
    <row r="253" spans="1:8" x14ac:dyDescent="0.25">
      <c r="A253" s="12" t="s">
        <v>2442</v>
      </c>
      <c r="B253" s="146" t="s">
        <v>2239</v>
      </c>
      <c r="C253" s="166"/>
      <c r="D253" s="193"/>
      <c r="E253" s="193"/>
      <c r="F253" s="193"/>
      <c r="G253" s="193"/>
      <c r="H253" s="193"/>
    </row>
    <row r="254" spans="1:8" ht="5.0999999999999996" customHeight="1" x14ac:dyDescent="0.25">
      <c r="A254" s="12"/>
      <c r="B254" s="3"/>
      <c r="C254" s="3"/>
      <c r="D254" s="3"/>
      <c r="E254" s="3"/>
      <c r="F254" s="3"/>
      <c r="G254" s="3"/>
      <c r="H254" s="3"/>
    </row>
    <row r="255" spans="1:8" x14ac:dyDescent="0.25">
      <c r="A255" s="12" t="s">
        <v>2441</v>
      </c>
      <c r="B255" s="146" t="s">
        <v>2315</v>
      </c>
      <c r="C255" s="166"/>
      <c r="D255" s="193"/>
      <c r="E255" s="193"/>
      <c r="F255" s="193"/>
      <c r="G255" s="193"/>
      <c r="H255" s="193"/>
    </row>
    <row r="256" spans="1:8" ht="5.0999999999999996" customHeight="1" x14ac:dyDescent="0.25">
      <c r="A256" s="12"/>
      <c r="B256" s="3"/>
      <c r="C256" s="3"/>
      <c r="D256" s="3"/>
      <c r="E256" s="3"/>
      <c r="F256" s="3"/>
      <c r="G256" s="3"/>
      <c r="H256" s="3"/>
    </row>
    <row r="257" spans="1:8" x14ac:dyDescent="0.25">
      <c r="A257" s="148" t="s">
        <v>2440</v>
      </c>
      <c r="B257" s="146" t="s">
        <v>2439</v>
      </c>
      <c r="C257" s="146"/>
      <c r="D257" s="146"/>
      <c r="E257" s="146"/>
      <c r="F257" s="146"/>
      <c r="G257" s="146"/>
      <c r="H257" s="146"/>
    </row>
    <row r="258" spans="1:8" x14ac:dyDescent="0.25">
      <c r="A258" s="148"/>
      <c r="B258" s="89"/>
      <c r="C258" s="144" t="s">
        <v>2135</v>
      </c>
      <c r="D258" s="145"/>
      <c r="E258" s="145"/>
      <c r="F258" s="145"/>
      <c r="G258" s="145"/>
      <c r="H258" s="145"/>
    </row>
    <row r="259" spans="1:8" x14ac:dyDescent="0.25">
      <c r="A259" s="148"/>
      <c r="B259" s="89"/>
      <c r="C259" s="144" t="s">
        <v>2134</v>
      </c>
      <c r="D259" s="145"/>
      <c r="E259" s="145"/>
      <c r="F259" s="145"/>
      <c r="G259" s="145"/>
      <c r="H259" s="145"/>
    </row>
    <row r="260" spans="1:8" ht="5.0999999999999996" customHeight="1" x14ac:dyDescent="0.25">
      <c r="A260" s="148"/>
      <c r="B260" s="27"/>
      <c r="C260" s="27"/>
      <c r="D260" s="27"/>
      <c r="E260" s="27"/>
      <c r="F260" s="27"/>
      <c r="G260" s="27"/>
      <c r="H260" s="27"/>
    </row>
    <row r="261" spans="1:8" x14ac:dyDescent="0.25">
      <c r="A261" s="148"/>
      <c r="B261" s="146" t="s">
        <v>7305</v>
      </c>
      <c r="C261" s="146"/>
      <c r="D261" s="146"/>
      <c r="E261" s="146"/>
      <c r="F261" s="146"/>
      <c r="G261" s="146"/>
      <c r="H261" s="146"/>
    </row>
    <row r="262" spans="1:8" x14ac:dyDescent="0.25">
      <c r="A262" s="148"/>
      <c r="B262" s="89"/>
      <c r="C262" s="144" t="s">
        <v>2135</v>
      </c>
      <c r="D262" s="145"/>
      <c r="E262" s="145"/>
      <c r="F262" s="145"/>
      <c r="G262" s="145"/>
      <c r="H262" s="145"/>
    </row>
    <row r="263" spans="1:8" x14ac:dyDescent="0.25">
      <c r="A263" s="148"/>
      <c r="B263" s="89"/>
      <c r="C263" s="144" t="s">
        <v>2134</v>
      </c>
      <c r="D263" s="145"/>
      <c r="E263" s="145"/>
      <c r="F263" s="145"/>
      <c r="G263" s="145"/>
      <c r="H263" s="145"/>
    </row>
    <row r="264" spans="1:8" ht="5.0999999999999996" customHeight="1" x14ac:dyDescent="0.25">
      <c r="A264" s="148"/>
      <c r="B264" s="27"/>
      <c r="C264" s="27"/>
      <c r="D264" s="27"/>
      <c r="E264" s="27"/>
      <c r="F264" s="27"/>
      <c r="G264" s="27"/>
      <c r="H264" s="27"/>
    </row>
    <row r="265" spans="1:8" x14ac:dyDescent="0.25">
      <c r="A265" s="148"/>
      <c r="B265" s="146" t="s">
        <v>7306</v>
      </c>
      <c r="C265" s="146"/>
      <c r="D265" s="146"/>
      <c r="E265" s="146"/>
      <c r="F265" s="146"/>
      <c r="G265" s="146"/>
      <c r="H265" s="146"/>
    </row>
    <row r="266" spans="1:8" x14ac:dyDescent="0.25">
      <c r="A266" s="148"/>
      <c r="B266" s="89"/>
      <c r="C266" s="144" t="s">
        <v>2135</v>
      </c>
      <c r="D266" s="145"/>
      <c r="E266" s="145"/>
      <c r="F266" s="145"/>
      <c r="G266" s="145"/>
      <c r="H266" s="145"/>
    </row>
    <row r="267" spans="1:8" x14ac:dyDescent="0.25">
      <c r="A267" s="148"/>
      <c r="B267" s="89"/>
      <c r="C267" s="144" t="s">
        <v>2134</v>
      </c>
      <c r="D267" s="145"/>
      <c r="E267" s="145"/>
      <c r="F267" s="145"/>
      <c r="G267" s="145"/>
      <c r="H267" s="145"/>
    </row>
    <row r="268" spans="1:8" ht="5.0999999999999996" customHeight="1" x14ac:dyDescent="0.25">
      <c r="A268" s="148"/>
      <c r="B268" s="27"/>
      <c r="C268" s="27"/>
      <c r="D268" s="27"/>
      <c r="E268" s="27"/>
      <c r="F268" s="27"/>
      <c r="G268" s="27"/>
      <c r="H268" s="27"/>
    </row>
    <row r="269" spans="1:8" x14ac:dyDescent="0.25">
      <c r="A269" s="148"/>
      <c r="B269" s="146" t="s">
        <v>7307</v>
      </c>
      <c r="C269" s="146"/>
      <c r="D269" s="146"/>
      <c r="E269" s="146"/>
      <c r="F269" s="146"/>
      <c r="G269" s="146"/>
      <c r="H269" s="146"/>
    </row>
    <row r="270" spans="1:8" x14ac:dyDescent="0.25">
      <c r="A270" s="148"/>
      <c r="B270" s="89"/>
      <c r="C270" s="144" t="s">
        <v>2135</v>
      </c>
      <c r="D270" s="145"/>
      <c r="E270" s="145"/>
      <c r="F270" s="145"/>
      <c r="G270" s="145"/>
      <c r="H270" s="145"/>
    </row>
    <row r="271" spans="1:8" x14ac:dyDescent="0.25">
      <c r="A271" s="148"/>
      <c r="B271" s="89"/>
      <c r="C271" s="144" t="s">
        <v>2134</v>
      </c>
      <c r="D271" s="145"/>
      <c r="E271" s="145"/>
      <c r="F271" s="145"/>
      <c r="G271" s="145"/>
      <c r="H271" s="145"/>
    </row>
    <row r="272" spans="1:8" ht="5.0999999999999996" customHeight="1" x14ac:dyDescent="0.25">
      <c r="A272" s="148"/>
      <c r="B272" s="27"/>
      <c r="C272" s="27"/>
      <c r="D272" s="27"/>
      <c r="E272" s="27"/>
      <c r="F272" s="27"/>
      <c r="G272" s="27"/>
      <c r="H272" s="27"/>
    </row>
    <row r="273" spans="1:8" x14ac:dyDescent="0.25">
      <c r="A273" s="148"/>
      <c r="B273" s="146" t="s">
        <v>7308</v>
      </c>
      <c r="C273" s="146"/>
      <c r="D273" s="146"/>
      <c r="E273" s="146"/>
      <c r="F273" s="146"/>
      <c r="G273" s="146"/>
      <c r="H273" s="146"/>
    </row>
    <row r="274" spans="1:8" x14ac:dyDescent="0.25">
      <c r="A274" s="148"/>
      <c r="B274" s="89"/>
      <c r="C274" s="144" t="s">
        <v>2135</v>
      </c>
      <c r="D274" s="145"/>
      <c r="E274" s="145"/>
      <c r="F274" s="145"/>
      <c r="G274" s="145"/>
      <c r="H274" s="145"/>
    </row>
    <row r="275" spans="1:8" x14ac:dyDescent="0.25">
      <c r="A275" s="148"/>
      <c r="B275" s="89"/>
      <c r="C275" s="144" t="s">
        <v>2134</v>
      </c>
      <c r="D275" s="145"/>
      <c r="E275" s="145"/>
      <c r="F275" s="145"/>
      <c r="G275" s="145"/>
      <c r="H275" s="145"/>
    </row>
    <row r="276" spans="1:8" ht="5.0999999999999996" customHeight="1" x14ac:dyDescent="0.25">
      <c r="A276" s="148"/>
      <c r="B276" s="27"/>
      <c r="C276" s="27"/>
      <c r="D276" s="27"/>
      <c r="E276" s="27"/>
      <c r="F276" s="27"/>
      <c r="G276" s="27"/>
      <c r="H276" s="27"/>
    </row>
    <row r="277" spans="1:8" x14ac:dyDescent="0.25">
      <c r="A277" s="148"/>
      <c r="B277" s="146" t="s">
        <v>7309</v>
      </c>
      <c r="C277" s="146"/>
      <c r="D277" s="146"/>
      <c r="E277" s="146"/>
      <c r="F277" s="146"/>
      <c r="G277" s="146"/>
      <c r="H277" s="146"/>
    </row>
    <row r="278" spans="1:8" x14ac:dyDescent="0.25">
      <c r="A278" s="148"/>
      <c r="B278" s="89"/>
      <c r="C278" s="144" t="s">
        <v>2135</v>
      </c>
      <c r="D278" s="145"/>
      <c r="E278" s="145"/>
      <c r="F278" s="145"/>
      <c r="G278" s="145"/>
      <c r="H278" s="145"/>
    </row>
    <row r="279" spans="1:8" x14ac:dyDescent="0.25">
      <c r="A279" s="148"/>
      <c r="B279" s="89"/>
      <c r="C279" s="144" t="s">
        <v>2134</v>
      </c>
      <c r="D279" s="145"/>
      <c r="E279" s="145"/>
      <c r="F279" s="145"/>
      <c r="G279" s="145"/>
      <c r="H279" s="145"/>
    </row>
    <row r="280" spans="1:8" ht="5.0999999999999996" customHeight="1" x14ac:dyDescent="0.25">
      <c r="A280" s="12"/>
      <c r="B280" s="3"/>
      <c r="C280" s="3"/>
      <c r="D280" s="3"/>
      <c r="E280" s="3"/>
      <c r="F280" s="3"/>
      <c r="G280" s="3"/>
      <c r="H280" s="3"/>
    </row>
    <row r="281" spans="1:8" x14ac:dyDescent="0.25">
      <c r="A281" s="148" t="s">
        <v>7318</v>
      </c>
      <c r="B281" s="146" t="s">
        <v>7319</v>
      </c>
      <c r="C281" s="146"/>
      <c r="D281" s="146"/>
      <c r="E281" s="146"/>
      <c r="F281" s="146"/>
      <c r="G281" s="146"/>
      <c r="H281" s="146"/>
    </row>
    <row r="282" spans="1:8" x14ac:dyDescent="0.25">
      <c r="A282" s="148"/>
      <c r="B282" s="89"/>
      <c r="C282" s="144" t="s">
        <v>2135</v>
      </c>
      <c r="D282" s="145"/>
      <c r="E282" s="145"/>
      <c r="F282" s="145"/>
      <c r="G282" s="145"/>
      <c r="H282" s="145"/>
    </row>
    <row r="283" spans="1:8" x14ac:dyDescent="0.25">
      <c r="A283" s="148"/>
      <c r="B283" s="89"/>
      <c r="C283" s="144" t="s">
        <v>2134</v>
      </c>
      <c r="D283" s="145"/>
      <c r="E283" s="145"/>
      <c r="F283" s="145"/>
      <c r="G283" s="145"/>
      <c r="H283" s="145"/>
    </row>
    <row r="284" spans="1:8" ht="5.0999999999999996" customHeight="1" x14ac:dyDescent="0.25">
      <c r="A284" s="148"/>
      <c r="B284" s="27"/>
      <c r="C284" s="27"/>
      <c r="D284" s="27"/>
      <c r="E284" s="27"/>
      <c r="F284" s="27"/>
      <c r="G284" s="27"/>
      <c r="H284" s="27"/>
    </row>
    <row r="285" spans="1:8" ht="30" customHeight="1" x14ac:dyDescent="0.25">
      <c r="A285" s="148"/>
      <c r="B285" s="146" t="s">
        <v>7455</v>
      </c>
      <c r="C285" s="146"/>
      <c r="D285" s="146"/>
      <c r="E285" s="146"/>
      <c r="F285" s="146"/>
      <c r="G285" s="146"/>
      <c r="H285" s="146"/>
    </row>
    <row r="286" spans="1:8" ht="5.0999999999999996" customHeight="1" x14ac:dyDescent="0.25">
      <c r="A286" s="45"/>
      <c r="B286" s="27"/>
      <c r="C286" s="27"/>
      <c r="D286" s="27"/>
      <c r="E286" s="27"/>
      <c r="F286" s="27"/>
      <c r="G286" s="27"/>
      <c r="H286" s="27"/>
    </row>
    <row r="287" spans="1:8" x14ac:dyDescent="0.25">
      <c r="A287" s="12" t="s">
        <v>7311</v>
      </c>
      <c r="B287" s="146" t="s">
        <v>2239</v>
      </c>
      <c r="C287" s="166"/>
      <c r="D287" s="193"/>
      <c r="E287" s="193"/>
      <c r="F287" s="193"/>
      <c r="G287" s="193"/>
      <c r="H287" s="193"/>
    </row>
    <row r="288" spans="1:8" ht="5.0999999999999996" customHeight="1" x14ac:dyDescent="0.25">
      <c r="A288" s="45"/>
      <c r="B288" s="27"/>
      <c r="C288" s="27"/>
      <c r="D288" s="27"/>
      <c r="E288" s="27"/>
      <c r="F288" s="27"/>
      <c r="G288" s="27"/>
      <c r="H288" s="27"/>
    </row>
    <row r="289" spans="1:8" x14ac:dyDescent="0.25">
      <c r="A289" s="12" t="s">
        <v>7312</v>
      </c>
      <c r="B289" s="146" t="s">
        <v>2237</v>
      </c>
      <c r="C289" s="166"/>
      <c r="D289" s="193"/>
      <c r="E289" s="193"/>
      <c r="F289" s="193"/>
      <c r="G289" s="193"/>
      <c r="H289" s="193"/>
    </row>
    <row r="290" spans="1:8" ht="5.0999999999999996" customHeight="1" x14ac:dyDescent="0.25">
      <c r="A290" s="45"/>
      <c r="B290" s="27"/>
      <c r="C290" s="27"/>
      <c r="D290" s="27"/>
      <c r="E290" s="27"/>
      <c r="F290" s="27"/>
      <c r="G290" s="27"/>
      <c r="H290" s="27"/>
    </row>
    <row r="291" spans="1:8" x14ac:dyDescent="0.25">
      <c r="A291" s="12" t="s">
        <v>7313</v>
      </c>
      <c r="B291" s="146" t="s">
        <v>2064</v>
      </c>
      <c r="C291" s="166"/>
      <c r="D291" s="193"/>
      <c r="E291" s="193"/>
      <c r="F291" s="193"/>
      <c r="G291" s="193"/>
      <c r="H291" s="193"/>
    </row>
    <row r="292" spans="1:8" ht="5.0999999999999996" customHeight="1" x14ac:dyDescent="0.25">
      <c r="A292" s="45"/>
      <c r="B292" s="27"/>
      <c r="C292" s="27"/>
      <c r="D292" s="27"/>
      <c r="E292" s="27"/>
      <c r="F292" s="27"/>
      <c r="G292" s="27"/>
      <c r="H292" s="27"/>
    </row>
    <row r="293" spans="1:8" x14ac:dyDescent="0.25">
      <c r="A293" s="12" t="s">
        <v>7314</v>
      </c>
      <c r="B293" s="146" t="s">
        <v>2062</v>
      </c>
      <c r="C293" s="166"/>
      <c r="D293" s="193"/>
      <c r="E293" s="193"/>
      <c r="F293" s="193"/>
      <c r="G293" s="193"/>
      <c r="H293" s="193"/>
    </row>
    <row r="294" spans="1:8" ht="5.0999999999999996" customHeight="1" x14ac:dyDescent="0.25">
      <c r="A294" s="45"/>
      <c r="B294" s="27"/>
      <c r="C294" s="27"/>
      <c r="D294" s="27"/>
      <c r="E294" s="27"/>
      <c r="F294" s="27"/>
      <c r="G294" s="27"/>
      <c r="H294" s="27"/>
    </row>
    <row r="295" spans="1:8" x14ac:dyDescent="0.25">
      <c r="A295" s="12" t="s">
        <v>7315</v>
      </c>
      <c r="B295" s="146" t="s">
        <v>2233</v>
      </c>
      <c r="C295" s="166"/>
      <c r="D295" s="193"/>
      <c r="E295" s="193"/>
      <c r="F295" s="193"/>
      <c r="G295" s="193"/>
      <c r="H295" s="193"/>
    </row>
    <row r="296" spans="1:8" ht="5.0999999999999996" customHeight="1" x14ac:dyDescent="0.25">
      <c r="A296" s="45"/>
      <c r="B296" s="27"/>
      <c r="C296" s="27"/>
      <c r="D296" s="27"/>
      <c r="E296" s="27"/>
      <c r="F296" s="27"/>
      <c r="G296" s="27"/>
      <c r="H296" s="27"/>
    </row>
    <row r="297" spans="1:8" x14ac:dyDescent="0.25">
      <c r="A297" s="12" t="s">
        <v>7316</v>
      </c>
      <c r="B297" s="146" t="s">
        <v>7440</v>
      </c>
      <c r="C297" s="166"/>
      <c r="D297" s="193"/>
      <c r="E297" s="193"/>
      <c r="F297" s="193"/>
      <c r="G297" s="193"/>
      <c r="H297" s="193"/>
    </row>
    <row r="298" spans="1:8" ht="5.0999999999999996" customHeight="1" x14ac:dyDescent="0.25">
      <c r="A298" s="45"/>
      <c r="B298" s="27"/>
      <c r="C298" s="27"/>
      <c r="D298" s="27"/>
      <c r="E298" s="27"/>
      <c r="F298" s="27"/>
      <c r="G298" s="27"/>
      <c r="H298" s="27"/>
    </row>
    <row r="299" spans="1:8" x14ac:dyDescent="0.25">
      <c r="A299" s="12" t="s">
        <v>7317</v>
      </c>
      <c r="B299" s="146" t="s">
        <v>2231</v>
      </c>
      <c r="C299" s="166"/>
      <c r="D299" s="193"/>
      <c r="E299" s="193"/>
      <c r="F299" s="193"/>
      <c r="G299" s="193"/>
      <c r="H299" s="193"/>
    </row>
    <row r="300" spans="1:8" ht="5.0999999999999996" customHeight="1" x14ac:dyDescent="0.25">
      <c r="A300" s="45"/>
      <c r="B300" s="27"/>
      <c r="C300" s="27"/>
      <c r="D300" s="27"/>
      <c r="E300" s="27"/>
      <c r="F300" s="27"/>
      <c r="G300" s="27"/>
      <c r="H300" s="27"/>
    </row>
    <row r="301" spans="1:8" x14ac:dyDescent="0.25">
      <c r="A301" s="12" t="s">
        <v>7320</v>
      </c>
      <c r="B301" s="146" t="s">
        <v>7506</v>
      </c>
      <c r="C301" s="166"/>
      <c r="D301" s="193"/>
      <c r="E301" s="193"/>
      <c r="F301" s="193"/>
      <c r="G301" s="193"/>
      <c r="H301" s="193"/>
    </row>
    <row r="302" spans="1:8" ht="5.0999999999999996" customHeight="1" x14ac:dyDescent="0.25">
      <c r="A302" s="45"/>
      <c r="B302" s="27"/>
      <c r="C302" s="27"/>
      <c r="D302" s="27"/>
      <c r="E302" s="27"/>
      <c r="F302" s="27"/>
      <c r="G302" s="27"/>
      <c r="H302" s="27"/>
    </row>
    <row r="303" spans="1:8" ht="30" customHeight="1" x14ac:dyDescent="0.25">
      <c r="A303" s="12" t="s">
        <v>7321</v>
      </c>
      <c r="B303" s="146" t="s">
        <v>7325</v>
      </c>
      <c r="C303" s="146"/>
      <c r="D303" s="193"/>
      <c r="E303" s="193"/>
      <c r="F303" s="193"/>
      <c r="G303" s="193"/>
      <c r="H303" s="193"/>
    </row>
    <row r="304" spans="1:8" ht="5.0999999999999996" customHeight="1" x14ac:dyDescent="0.25">
      <c r="A304" s="45"/>
      <c r="B304" s="27"/>
      <c r="C304" s="27"/>
      <c r="D304" s="27"/>
      <c r="E304" s="27"/>
      <c r="F304" s="27"/>
      <c r="G304" s="27"/>
      <c r="H304" s="27"/>
    </row>
    <row r="305" spans="1:8" x14ac:dyDescent="0.25">
      <c r="A305" s="148" t="s">
        <v>7322</v>
      </c>
      <c r="B305" s="146" t="s">
        <v>2439</v>
      </c>
      <c r="C305" s="146"/>
      <c r="D305" s="146"/>
      <c r="E305" s="146"/>
      <c r="F305" s="146"/>
      <c r="G305" s="146"/>
      <c r="H305" s="146"/>
    </row>
    <row r="306" spans="1:8" x14ac:dyDescent="0.25">
      <c r="A306" s="148"/>
      <c r="B306" s="89"/>
      <c r="C306" s="144" t="s">
        <v>2135</v>
      </c>
      <c r="D306" s="145"/>
      <c r="E306" s="145"/>
      <c r="F306" s="145"/>
      <c r="G306" s="145"/>
      <c r="H306" s="145"/>
    </row>
    <row r="307" spans="1:8" x14ac:dyDescent="0.25">
      <c r="A307" s="148"/>
      <c r="B307" s="89"/>
      <c r="C307" s="144" t="s">
        <v>2134</v>
      </c>
      <c r="D307" s="145"/>
      <c r="E307" s="145"/>
      <c r="F307" s="145"/>
      <c r="G307" s="145"/>
      <c r="H307" s="145"/>
    </row>
    <row r="308" spans="1:8" ht="5.0999999999999996" customHeight="1" x14ac:dyDescent="0.25">
      <c r="A308" s="148"/>
      <c r="B308" s="27"/>
      <c r="C308" s="27"/>
      <c r="D308" s="27"/>
      <c r="E308" s="27"/>
      <c r="F308" s="27"/>
      <c r="G308" s="27"/>
      <c r="H308" s="27"/>
    </row>
    <row r="309" spans="1:8" x14ac:dyDescent="0.25">
      <c r="A309" s="148"/>
      <c r="B309" s="146" t="s">
        <v>7326</v>
      </c>
      <c r="C309" s="146"/>
      <c r="D309" s="146"/>
      <c r="E309" s="146"/>
      <c r="F309" s="146"/>
      <c r="G309" s="146"/>
      <c r="H309" s="146"/>
    </row>
    <row r="310" spans="1:8" x14ac:dyDescent="0.25">
      <c r="A310" s="148"/>
      <c r="B310" s="89"/>
      <c r="C310" s="144" t="s">
        <v>2135</v>
      </c>
      <c r="D310" s="145"/>
      <c r="E310" s="145"/>
      <c r="F310" s="145"/>
      <c r="G310" s="145"/>
      <c r="H310" s="145"/>
    </row>
    <row r="311" spans="1:8" x14ac:dyDescent="0.25">
      <c r="A311" s="148"/>
      <c r="B311" s="89"/>
      <c r="C311" s="144" t="s">
        <v>2134</v>
      </c>
      <c r="D311" s="145"/>
      <c r="E311" s="145"/>
      <c r="F311" s="145"/>
      <c r="G311" s="145"/>
      <c r="H311" s="145"/>
    </row>
    <row r="312" spans="1:8" ht="5.0999999999999996" customHeight="1" x14ac:dyDescent="0.25">
      <c r="A312" s="45"/>
      <c r="B312" s="27"/>
      <c r="C312" s="27"/>
      <c r="D312" s="27"/>
      <c r="E312" s="27"/>
      <c r="F312" s="27"/>
      <c r="G312" s="27"/>
      <c r="H312" s="27"/>
    </row>
    <row r="313" spans="1:8" x14ac:dyDescent="0.25">
      <c r="A313" s="148" t="s">
        <v>7323</v>
      </c>
      <c r="B313" s="146" t="s">
        <v>7327</v>
      </c>
      <c r="C313" s="146"/>
      <c r="D313" s="146"/>
      <c r="E313" s="146"/>
      <c r="F313" s="146"/>
      <c r="G313" s="146"/>
      <c r="H313" s="146"/>
    </row>
    <row r="314" spans="1:8" x14ac:dyDescent="0.25">
      <c r="A314" s="148"/>
      <c r="B314" s="89"/>
      <c r="C314" s="144" t="s">
        <v>7328</v>
      </c>
      <c r="D314" s="145"/>
      <c r="E314" s="145"/>
      <c r="F314" s="145"/>
      <c r="G314" s="145"/>
      <c r="H314" s="145"/>
    </row>
    <row r="315" spans="1:8" x14ac:dyDescent="0.25">
      <c r="A315" s="148"/>
      <c r="B315" s="89"/>
      <c r="C315" s="144" t="s">
        <v>7329</v>
      </c>
      <c r="D315" s="145"/>
      <c r="E315" s="145"/>
      <c r="F315" s="145"/>
      <c r="G315" s="145"/>
      <c r="H315" s="145"/>
    </row>
    <row r="316" spans="1:8" x14ac:dyDescent="0.25">
      <c r="A316" s="148"/>
      <c r="B316" s="89"/>
      <c r="C316" s="144" t="s">
        <v>7330</v>
      </c>
      <c r="D316" s="145"/>
      <c r="E316" s="145"/>
      <c r="F316" s="145"/>
      <c r="G316" s="145"/>
      <c r="H316" s="145"/>
    </row>
    <row r="317" spans="1:8" ht="5.0999999999999996" customHeight="1" x14ac:dyDescent="0.25">
      <c r="A317" s="45"/>
      <c r="B317" s="27"/>
      <c r="C317" s="27"/>
      <c r="D317" s="27"/>
      <c r="E317" s="27"/>
      <c r="F317" s="27"/>
      <c r="G317" s="27"/>
      <c r="H317" s="27"/>
    </row>
    <row r="318" spans="1:8" ht="30" customHeight="1" x14ac:dyDescent="0.25">
      <c r="A318" s="12" t="s">
        <v>7324</v>
      </c>
      <c r="B318" s="146" t="s">
        <v>7331</v>
      </c>
      <c r="C318" s="146"/>
      <c r="D318" s="193"/>
      <c r="E318" s="193"/>
      <c r="F318" s="193"/>
      <c r="G318" s="193"/>
      <c r="H318" s="193"/>
    </row>
    <row r="319" spans="1:8" ht="5.0999999999999996" customHeight="1" x14ac:dyDescent="0.25">
      <c r="A319" s="45"/>
      <c r="B319" s="27"/>
      <c r="C319" s="27"/>
      <c r="D319" s="27"/>
      <c r="E319" s="27"/>
      <c r="F319" s="27"/>
      <c r="G319" s="27"/>
      <c r="H319" s="27"/>
    </row>
    <row r="320" spans="1:8" x14ac:dyDescent="0.25">
      <c r="A320" s="148" t="s">
        <v>7456</v>
      </c>
      <c r="B320" s="146" t="s">
        <v>2439</v>
      </c>
      <c r="C320" s="146"/>
      <c r="D320" s="146"/>
      <c r="E320" s="146"/>
      <c r="F320" s="146"/>
      <c r="G320" s="146"/>
      <c r="H320" s="146"/>
    </row>
    <row r="321" spans="1:8" x14ac:dyDescent="0.25">
      <c r="A321" s="148"/>
      <c r="B321" s="89"/>
      <c r="C321" s="144" t="s">
        <v>2135</v>
      </c>
      <c r="D321" s="145"/>
      <c r="E321" s="145"/>
      <c r="F321" s="145"/>
      <c r="G321" s="145"/>
      <c r="H321" s="145"/>
    </row>
    <row r="322" spans="1:8" x14ac:dyDescent="0.25">
      <c r="A322" s="148"/>
      <c r="B322" s="89"/>
      <c r="C322" s="144" t="s">
        <v>2134</v>
      </c>
      <c r="D322" s="145"/>
      <c r="E322" s="145"/>
      <c r="F322" s="145"/>
      <c r="G322" s="145"/>
      <c r="H322" s="145"/>
    </row>
    <row r="323" spans="1:8" ht="5.0999999999999996" customHeight="1" x14ac:dyDescent="0.25">
      <c r="A323" s="148"/>
      <c r="B323" s="27"/>
      <c r="C323" s="27"/>
      <c r="D323" s="27"/>
      <c r="E323" s="27"/>
      <c r="F323" s="27"/>
      <c r="G323" s="27"/>
      <c r="H323" s="27"/>
    </row>
    <row r="324" spans="1:8" x14ac:dyDescent="0.25">
      <c r="A324" s="148"/>
      <c r="B324" s="146" t="s">
        <v>7332</v>
      </c>
      <c r="C324" s="146"/>
      <c r="D324" s="146"/>
      <c r="E324" s="146"/>
      <c r="F324" s="146"/>
      <c r="G324" s="146"/>
      <c r="H324" s="146"/>
    </row>
    <row r="325" spans="1:8" x14ac:dyDescent="0.25">
      <c r="A325" s="148"/>
      <c r="B325" s="89"/>
      <c r="C325" s="144" t="s">
        <v>2135</v>
      </c>
      <c r="D325" s="145"/>
      <c r="E325" s="145"/>
      <c r="F325" s="145"/>
      <c r="G325" s="145"/>
      <c r="H325" s="145"/>
    </row>
    <row r="326" spans="1:8" x14ac:dyDescent="0.25">
      <c r="A326" s="148"/>
      <c r="B326" s="89"/>
      <c r="C326" s="144" t="s">
        <v>2134</v>
      </c>
      <c r="D326" s="145"/>
      <c r="E326" s="145"/>
      <c r="F326" s="145"/>
      <c r="G326" s="145"/>
      <c r="H326" s="145"/>
    </row>
    <row r="327" spans="1:8" ht="5.0999999999999996" customHeight="1" x14ac:dyDescent="0.25">
      <c r="A327" s="148"/>
      <c r="B327" s="27"/>
      <c r="C327" s="27"/>
      <c r="D327" s="27"/>
      <c r="E327" s="27"/>
      <c r="F327" s="27"/>
      <c r="G327" s="27"/>
      <c r="H327" s="27"/>
    </row>
    <row r="328" spans="1:8" x14ac:dyDescent="0.25">
      <c r="A328" s="148"/>
      <c r="B328" s="146" t="s">
        <v>7333</v>
      </c>
      <c r="C328" s="146"/>
      <c r="D328" s="146"/>
      <c r="E328" s="146"/>
      <c r="F328" s="146"/>
      <c r="G328" s="146"/>
      <c r="H328" s="146"/>
    </row>
    <row r="329" spans="1:8" x14ac:dyDescent="0.25">
      <c r="A329" s="148"/>
      <c r="B329" s="89"/>
      <c r="C329" s="144" t="s">
        <v>2135</v>
      </c>
      <c r="D329" s="145"/>
      <c r="E329" s="145"/>
      <c r="F329" s="145"/>
      <c r="G329" s="145"/>
      <c r="H329" s="145"/>
    </row>
    <row r="330" spans="1:8" x14ac:dyDescent="0.25">
      <c r="A330" s="148"/>
      <c r="B330" s="89"/>
      <c r="C330" s="144" t="s">
        <v>2134</v>
      </c>
      <c r="D330" s="145"/>
      <c r="E330" s="145"/>
      <c r="F330" s="145"/>
      <c r="G330" s="145"/>
      <c r="H330" s="145"/>
    </row>
    <row r="331" spans="1:8" ht="5.0999999999999996" customHeight="1" x14ac:dyDescent="0.25">
      <c r="A331" s="45"/>
      <c r="B331" s="27"/>
      <c r="C331" s="27"/>
      <c r="D331" s="27"/>
      <c r="E331" s="27"/>
      <c r="F331" s="27"/>
      <c r="G331" s="27"/>
      <c r="H331" s="27"/>
    </row>
    <row r="332" spans="1:8" ht="45" customHeight="1" x14ac:dyDescent="0.25">
      <c r="A332" s="12"/>
      <c r="B332" s="146" t="s">
        <v>7310</v>
      </c>
      <c r="C332" s="146"/>
      <c r="D332" s="146"/>
      <c r="E332" s="146"/>
      <c r="F332" s="146"/>
      <c r="G332" s="146"/>
      <c r="H332" s="146"/>
    </row>
    <row r="333" spans="1:8" ht="5.0999999999999996" customHeight="1" x14ac:dyDescent="0.25">
      <c r="A333" s="12"/>
      <c r="B333" s="3"/>
      <c r="C333" s="3"/>
      <c r="D333" s="3"/>
      <c r="E333" s="3"/>
      <c r="F333" s="3"/>
      <c r="G333" s="3"/>
      <c r="H333" s="3"/>
    </row>
    <row r="334" spans="1:8" x14ac:dyDescent="0.25">
      <c r="A334" s="12"/>
      <c r="B334" s="3"/>
      <c r="C334" s="3"/>
      <c r="D334" s="195" t="s">
        <v>2242</v>
      </c>
      <c r="E334" s="195"/>
      <c r="F334" s="195" t="s">
        <v>2241</v>
      </c>
      <c r="G334" s="195"/>
      <c r="H334" s="3"/>
    </row>
    <row r="335" spans="1:8" ht="5.0999999999999996" customHeight="1" x14ac:dyDescent="0.25">
      <c r="A335" s="12"/>
      <c r="B335" s="3"/>
      <c r="C335" s="3"/>
      <c r="D335" s="6"/>
      <c r="E335" s="6"/>
      <c r="F335" s="6"/>
      <c r="G335" s="6"/>
      <c r="H335" s="3"/>
    </row>
    <row r="336" spans="1:8" x14ac:dyDescent="0.25">
      <c r="A336" s="12" t="s">
        <v>2438</v>
      </c>
      <c r="B336" s="146" t="s">
        <v>2239</v>
      </c>
      <c r="C336" s="166"/>
      <c r="D336" s="162"/>
      <c r="E336" s="163"/>
      <c r="F336" s="162"/>
      <c r="G336" s="163"/>
      <c r="H336" s="3"/>
    </row>
    <row r="337" spans="1:8" ht="5.0999999999999996" customHeight="1" x14ac:dyDescent="0.25">
      <c r="A337" s="12"/>
      <c r="B337" s="3"/>
      <c r="C337" s="3"/>
      <c r="D337" s="3"/>
      <c r="E337" s="3"/>
      <c r="F337" s="3"/>
      <c r="G337" s="3"/>
      <c r="H337" s="3"/>
    </row>
    <row r="338" spans="1:8" x14ac:dyDescent="0.25">
      <c r="A338" s="12" t="s">
        <v>2437</v>
      </c>
      <c r="B338" s="146" t="s">
        <v>2237</v>
      </c>
      <c r="C338" s="166"/>
      <c r="D338" s="162"/>
      <c r="E338" s="163"/>
      <c r="F338" s="162"/>
      <c r="G338" s="163"/>
      <c r="H338" s="3"/>
    </row>
    <row r="339" spans="1:8" ht="5.0999999999999996" customHeight="1" x14ac:dyDescent="0.25">
      <c r="A339" s="12"/>
      <c r="B339" s="3"/>
      <c r="C339" s="3"/>
      <c r="D339" s="3"/>
      <c r="E339" s="3"/>
      <c r="F339" s="3"/>
      <c r="G339" s="3"/>
      <c r="H339" s="3"/>
    </row>
    <row r="340" spans="1:8" x14ac:dyDescent="0.25">
      <c r="A340" s="12" t="s">
        <v>2436</v>
      </c>
      <c r="B340" s="146" t="s">
        <v>2064</v>
      </c>
      <c r="C340" s="166"/>
      <c r="D340" s="162"/>
      <c r="E340" s="163"/>
      <c r="F340" s="162"/>
      <c r="G340" s="163"/>
      <c r="H340" s="3"/>
    </row>
    <row r="341" spans="1:8" ht="5.0999999999999996" customHeight="1" x14ac:dyDescent="0.25">
      <c r="A341" s="12"/>
      <c r="B341" s="3"/>
      <c r="C341" s="3"/>
      <c r="D341" s="3"/>
      <c r="E341" s="3"/>
      <c r="F341" s="3"/>
      <c r="G341" s="3"/>
      <c r="H341" s="3"/>
    </row>
    <row r="342" spans="1:8" x14ac:dyDescent="0.25">
      <c r="A342" s="12" t="s">
        <v>2435</v>
      </c>
      <c r="B342" s="146" t="s">
        <v>2062</v>
      </c>
      <c r="C342" s="166"/>
      <c r="D342" s="162"/>
      <c r="E342" s="163"/>
      <c r="F342" s="162"/>
      <c r="G342" s="163"/>
      <c r="H342" s="3"/>
    </row>
    <row r="343" spans="1:8" ht="5.0999999999999996" customHeight="1" x14ac:dyDescent="0.25">
      <c r="A343" s="12"/>
      <c r="B343" s="3"/>
      <c r="C343" s="3"/>
      <c r="D343" s="3"/>
      <c r="E343" s="3"/>
      <c r="F343" s="3"/>
      <c r="G343" s="3"/>
      <c r="H343" s="3"/>
    </row>
    <row r="344" spans="1:8" x14ac:dyDescent="0.25">
      <c r="A344" s="12" t="s">
        <v>2434</v>
      </c>
      <c r="B344" s="146" t="s">
        <v>2233</v>
      </c>
      <c r="C344" s="166"/>
      <c r="D344" s="162"/>
      <c r="E344" s="163"/>
      <c r="F344" s="162"/>
      <c r="G344" s="163"/>
      <c r="H344" s="3"/>
    </row>
    <row r="345" spans="1:8" ht="5.0999999999999996" customHeight="1" x14ac:dyDescent="0.25">
      <c r="A345" s="12"/>
      <c r="B345" s="3"/>
      <c r="C345" s="3"/>
      <c r="D345" s="3"/>
      <c r="E345" s="3"/>
      <c r="F345" s="3"/>
      <c r="G345" s="3"/>
      <c r="H345" s="3"/>
    </row>
    <row r="346" spans="1:8" x14ac:dyDescent="0.25">
      <c r="A346" s="12" t="s">
        <v>7457</v>
      </c>
      <c r="B346" s="146" t="s">
        <v>7440</v>
      </c>
      <c r="C346" s="166"/>
      <c r="D346" s="162"/>
      <c r="E346" s="163"/>
      <c r="F346" s="162"/>
      <c r="G346" s="163"/>
      <c r="H346" s="3"/>
    </row>
    <row r="347" spans="1:8" ht="5.0999999999999996" customHeight="1" x14ac:dyDescent="0.25">
      <c r="A347" s="12"/>
      <c r="B347" s="3"/>
      <c r="C347" s="3"/>
      <c r="D347" s="3"/>
      <c r="E347" s="3"/>
      <c r="F347" s="3"/>
      <c r="G347" s="3"/>
      <c r="H347" s="3"/>
    </row>
    <row r="348" spans="1:8" x14ac:dyDescent="0.25">
      <c r="A348" s="12" t="s">
        <v>2433</v>
      </c>
      <c r="B348" s="146" t="s">
        <v>2315</v>
      </c>
      <c r="C348" s="166"/>
      <c r="D348" s="162"/>
      <c r="E348" s="163"/>
      <c r="F348" s="162"/>
      <c r="G348" s="163"/>
      <c r="H348" s="3"/>
    </row>
    <row r="349" spans="1:8" ht="5.0999999999999996" customHeight="1" x14ac:dyDescent="0.25">
      <c r="A349" s="12"/>
      <c r="B349" s="3"/>
      <c r="C349" s="3"/>
      <c r="D349" s="3"/>
      <c r="E349" s="3"/>
      <c r="F349" s="3"/>
      <c r="G349" s="3"/>
      <c r="H349" s="3"/>
    </row>
    <row r="350" spans="1:8" ht="30" customHeight="1" x14ac:dyDescent="0.25">
      <c r="A350" s="12" t="s">
        <v>2432</v>
      </c>
      <c r="B350" s="146" t="s">
        <v>2395</v>
      </c>
      <c r="C350" s="166"/>
      <c r="D350" s="162"/>
      <c r="E350" s="163"/>
      <c r="F350" s="162"/>
      <c r="G350" s="163"/>
      <c r="H350" s="3"/>
    </row>
    <row r="351" spans="1:8" ht="5.0999999999999996" customHeight="1" x14ac:dyDescent="0.25">
      <c r="A351" s="12"/>
      <c r="B351" s="3"/>
      <c r="C351" s="3"/>
      <c r="D351" s="3"/>
      <c r="E351" s="3"/>
      <c r="F351" s="3"/>
      <c r="G351" s="3"/>
      <c r="H351" s="3"/>
    </row>
    <row r="352" spans="1:8" x14ac:dyDescent="0.25">
      <c r="A352" s="12" t="s">
        <v>2431</v>
      </c>
      <c r="B352" s="146" t="s">
        <v>2311</v>
      </c>
      <c r="C352" s="166"/>
      <c r="D352" s="162"/>
      <c r="E352" s="163"/>
      <c r="F352" s="162"/>
      <c r="G352" s="163"/>
      <c r="H352" s="3"/>
    </row>
    <row r="353" spans="1:8" ht="5.0999999999999996" customHeight="1" x14ac:dyDescent="0.25">
      <c r="A353" s="12"/>
      <c r="B353" s="3"/>
      <c r="C353" s="3"/>
      <c r="D353" s="3"/>
      <c r="E353" s="3"/>
      <c r="F353" s="3"/>
      <c r="G353" s="3"/>
      <c r="H353" s="3"/>
    </row>
    <row r="354" spans="1:8" x14ac:dyDescent="0.25">
      <c r="A354" s="12" t="s">
        <v>2430</v>
      </c>
      <c r="B354" s="146" t="s">
        <v>2392</v>
      </c>
      <c r="C354" s="166"/>
      <c r="D354" s="162"/>
      <c r="E354" s="163"/>
      <c r="F354" s="162"/>
      <c r="G354" s="163"/>
      <c r="H354" s="3"/>
    </row>
    <row r="355" spans="1:8" ht="5.0999999999999996" customHeight="1" x14ac:dyDescent="0.25">
      <c r="A355" s="12"/>
      <c r="B355" s="3"/>
      <c r="C355" s="3"/>
      <c r="D355" s="3"/>
      <c r="E355" s="3"/>
      <c r="F355" s="3"/>
      <c r="G355" s="3"/>
      <c r="H355" s="3"/>
    </row>
    <row r="356" spans="1:8" x14ac:dyDescent="0.25">
      <c r="A356" s="12" t="s">
        <v>2429</v>
      </c>
      <c r="B356" s="146" t="s">
        <v>2231</v>
      </c>
      <c r="C356" s="166"/>
      <c r="D356" s="162"/>
      <c r="E356" s="163"/>
      <c r="F356" s="162"/>
      <c r="G356" s="163"/>
      <c r="H356" s="3"/>
    </row>
    <row r="357" spans="1:8" ht="5.0999999999999996" customHeight="1" x14ac:dyDescent="0.25">
      <c r="A357" s="12"/>
      <c r="B357" s="3"/>
      <c r="C357" s="3"/>
      <c r="D357" s="3"/>
      <c r="E357" s="3"/>
      <c r="F357" s="3"/>
      <c r="G357" s="3"/>
      <c r="H357" s="3"/>
    </row>
    <row r="358" spans="1:8" x14ac:dyDescent="0.25">
      <c r="A358" s="12" t="s">
        <v>2428</v>
      </c>
      <c r="B358" s="146" t="s">
        <v>7506</v>
      </c>
      <c r="C358" s="166"/>
      <c r="D358" s="162"/>
      <c r="E358" s="163"/>
      <c r="F358" s="162"/>
      <c r="G358" s="163"/>
      <c r="H358" s="3"/>
    </row>
    <row r="359" spans="1:8" ht="5.0999999999999996" customHeight="1" x14ac:dyDescent="0.25">
      <c r="A359" s="12"/>
      <c r="B359" s="3"/>
      <c r="C359" s="3"/>
      <c r="D359" s="3"/>
      <c r="E359" s="3"/>
      <c r="F359" s="3"/>
      <c r="G359" s="3"/>
      <c r="H359" s="3"/>
    </row>
    <row r="360" spans="1:8" ht="15" customHeight="1" x14ac:dyDescent="0.25">
      <c r="A360" s="148" t="s">
        <v>2427</v>
      </c>
      <c r="B360" s="146" t="s">
        <v>2426</v>
      </c>
      <c r="C360" s="146"/>
      <c r="D360" s="89"/>
      <c r="E360" s="109" t="s">
        <v>7217</v>
      </c>
      <c r="F360" s="89"/>
      <c r="G360" s="109" t="s">
        <v>7217</v>
      </c>
      <c r="H360" s="3"/>
    </row>
    <row r="361" spans="1:8" ht="15" customHeight="1" x14ac:dyDescent="0.25">
      <c r="A361" s="148"/>
      <c r="B361" s="146"/>
      <c r="C361" s="146"/>
      <c r="D361" s="89"/>
      <c r="E361" s="109" t="s">
        <v>7218</v>
      </c>
      <c r="F361" s="89"/>
      <c r="G361" s="109" t="s">
        <v>7218</v>
      </c>
      <c r="H361" s="3"/>
    </row>
    <row r="362" spans="1:8" ht="5.0999999999999996" customHeight="1" x14ac:dyDescent="0.25">
      <c r="A362" s="12"/>
      <c r="B362" s="3"/>
      <c r="C362" s="3"/>
      <c r="D362" s="3"/>
      <c r="E362" s="3"/>
      <c r="F362" s="3"/>
      <c r="G362" s="3"/>
      <c r="H362" s="3"/>
    </row>
    <row r="363" spans="1:8" ht="15" customHeight="1" x14ac:dyDescent="0.25">
      <c r="A363" s="148" t="s">
        <v>2425</v>
      </c>
      <c r="B363" s="146" t="s">
        <v>7334</v>
      </c>
      <c r="C363" s="146"/>
      <c r="D363" s="89"/>
      <c r="E363" s="109" t="s">
        <v>2135</v>
      </c>
      <c r="F363" s="89"/>
      <c r="G363" s="109" t="s">
        <v>2135</v>
      </c>
      <c r="H363" s="3"/>
    </row>
    <row r="364" spans="1:8" ht="15" customHeight="1" x14ac:dyDescent="0.25">
      <c r="A364" s="148"/>
      <c r="B364" s="146"/>
      <c r="C364" s="146"/>
      <c r="D364" s="89"/>
      <c r="E364" s="109" t="s">
        <v>2134</v>
      </c>
      <c r="F364" s="89"/>
      <c r="G364" s="109" t="s">
        <v>2134</v>
      </c>
      <c r="H364" s="3"/>
    </row>
    <row r="365" spans="1:8" ht="5.0999999999999996" customHeight="1" x14ac:dyDescent="0.25">
      <c r="A365" s="12"/>
      <c r="B365" s="3"/>
      <c r="C365" s="3"/>
      <c r="D365" s="3"/>
      <c r="E365" s="3"/>
      <c r="F365" s="3"/>
      <c r="G365" s="3"/>
      <c r="H365" s="3"/>
    </row>
    <row r="366" spans="1:8" ht="15" customHeight="1" x14ac:dyDescent="0.25">
      <c r="A366" s="148" t="s">
        <v>2424</v>
      </c>
      <c r="B366" s="146" t="s">
        <v>2423</v>
      </c>
      <c r="C366" s="146"/>
      <c r="D366" s="89"/>
      <c r="E366" s="109" t="s">
        <v>2135</v>
      </c>
      <c r="F366" s="89"/>
      <c r="G366" s="109" t="s">
        <v>2135</v>
      </c>
      <c r="H366" s="3"/>
    </row>
    <row r="367" spans="1:8" ht="15" customHeight="1" x14ac:dyDescent="0.25">
      <c r="A367" s="148"/>
      <c r="B367" s="146"/>
      <c r="C367" s="146"/>
      <c r="D367" s="89"/>
      <c r="E367" s="109" t="s">
        <v>2134</v>
      </c>
      <c r="F367" s="89"/>
      <c r="G367" s="109" t="s">
        <v>2134</v>
      </c>
      <c r="H367" s="3"/>
    </row>
    <row r="368" spans="1:8" ht="5.0999999999999996" customHeight="1" x14ac:dyDescent="0.25">
      <c r="A368" s="12"/>
      <c r="B368" s="3"/>
      <c r="C368" s="3"/>
      <c r="D368" s="3"/>
      <c r="E368" s="3"/>
      <c r="F368" s="3"/>
      <c r="G368" s="3"/>
      <c r="H368" s="3"/>
    </row>
    <row r="369" spans="1:8" ht="15" customHeight="1" x14ac:dyDescent="0.25">
      <c r="A369" s="148" t="s">
        <v>2422</v>
      </c>
      <c r="B369" s="146" t="s">
        <v>2421</v>
      </c>
      <c r="C369" s="146"/>
      <c r="D369" s="89"/>
      <c r="E369" s="109" t="s">
        <v>2135</v>
      </c>
      <c r="F369" s="89"/>
      <c r="G369" s="109" t="s">
        <v>2135</v>
      </c>
      <c r="H369" s="3"/>
    </row>
    <row r="370" spans="1:8" ht="15" customHeight="1" x14ac:dyDescent="0.25">
      <c r="A370" s="148"/>
      <c r="B370" s="146"/>
      <c r="C370" s="146"/>
      <c r="D370" s="89"/>
      <c r="E370" s="109" t="s">
        <v>2134</v>
      </c>
      <c r="F370" s="89"/>
      <c r="G370" s="109" t="s">
        <v>2134</v>
      </c>
      <c r="H370" s="3"/>
    </row>
    <row r="371" spans="1:8" ht="5.0999999999999996" customHeight="1" x14ac:dyDescent="0.25">
      <c r="A371" s="12"/>
      <c r="B371" s="3"/>
      <c r="C371" s="3"/>
      <c r="D371" s="3"/>
      <c r="E371" s="3"/>
      <c r="F371" s="3"/>
      <c r="G371" s="3"/>
      <c r="H371" s="3"/>
    </row>
    <row r="372" spans="1:8" ht="15" customHeight="1" x14ac:dyDescent="0.25">
      <c r="A372" s="148" t="s">
        <v>2420</v>
      </c>
      <c r="B372" s="146" t="s">
        <v>2419</v>
      </c>
      <c r="C372" s="146"/>
      <c r="D372" s="89"/>
      <c r="E372" s="109" t="s">
        <v>6026</v>
      </c>
      <c r="F372" s="89"/>
      <c r="G372" s="109" t="s">
        <v>6026</v>
      </c>
      <c r="H372" s="3"/>
    </row>
    <row r="373" spans="1:8" ht="15" customHeight="1" x14ac:dyDescent="0.25">
      <c r="A373" s="148"/>
      <c r="B373" s="146"/>
      <c r="C373" s="146"/>
      <c r="D373" s="89"/>
      <c r="E373" s="109" t="s">
        <v>7219</v>
      </c>
      <c r="F373" s="89"/>
      <c r="G373" s="109" t="s">
        <v>7219</v>
      </c>
      <c r="H373" s="3"/>
    </row>
    <row r="374" spans="1:8" ht="5.0999999999999996" customHeight="1" x14ac:dyDescent="0.25">
      <c r="A374" s="12"/>
      <c r="B374" s="3"/>
      <c r="C374" s="3"/>
      <c r="D374" s="27"/>
      <c r="E374" s="27"/>
      <c r="F374" s="27"/>
      <c r="G374" s="27"/>
      <c r="H374" s="3"/>
    </row>
    <row r="375" spans="1:8" x14ac:dyDescent="0.25">
      <c r="A375" s="12" t="s">
        <v>2418</v>
      </c>
      <c r="B375" s="146" t="s">
        <v>2277</v>
      </c>
      <c r="C375" s="146"/>
      <c r="D375" s="146"/>
      <c r="E375" s="146"/>
      <c r="F375" s="146"/>
      <c r="G375" s="146"/>
      <c r="H375" s="146"/>
    </row>
    <row r="376" spans="1:8" ht="5.0999999999999996" customHeight="1" x14ac:dyDescent="0.25">
      <c r="A376" s="12"/>
      <c r="B376" s="3"/>
      <c r="C376" s="3"/>
      <c r="D376" s="3"/>
      <c r="E376" s="3"/>
      <c r="F376" s="3"/>
      <c r="G376" s="3"/>
      <c r="H376" s="3"/>
    </row>
    <row r="377" spans="1:8" x14ac:dyDescent="0.25">
      <c r="A377" s="148" t="s">
        <v>2417</v>
      </c>
      <c r="B377" s="146" t="s">
        <v>7335</v>
      </c>
      <c r="C377" s="146"/>
      <c r="D377" s="146"/>
      <c r="E377" s="146"/>
      <c r="F377" s="146"/>
      <c r="G377" s="146"/>
      <c r="H377" s="146"/>
    </row>
    <row r="378" spans="1:8" x14ac:dyDescent="0.25">
      <c r="A378" s="148"/>
      <c r="B378" s="89"/>
      <c r="C378" s="144" t="s">
        <v>2135</v>
      </c>
      <c r="D378" s="145"/>
      <c r="E378" s="145"/>
      <c r="F378" s="145"/>
      <c r="G378" s="145"/>
      <c r="H378" s="145"/>
    </row>
    <row r="379" spans="1:8" x14ac:dyDescent="0.25">
      <c r="A379" s="148"/>
      <c r="B379" s="89"/>
      <c r="C379" s="144" t="s">
        <v>2134</v>
      </c>
      <c r="D379" s="145"/>
      <c r="E379" s="145"/>
      <c r="F379" s="145"/>
      <c r="G379" s="145"/>
      <c r="H379" s="145"/>
    </row>
    <row r="380" spans="1:8" ht="5.0999999999999996" customHeight="1" x14ac:dyDescent="0.25">
      <c r="A380" s="148"/>
      <c r="B380" s="27"/>
      <c r="C380" s="27"/>
      <c r="D380" s="27"/>
      <c r="E380" s="27"/>
      <c r="F380" s="27"/>
      <c r="G380" s="27"/>
      <c r="H380" s="27"/>
    </row>
    <row r="381" spans="1:8" x14ac:dyDescent="0.25">
      <c r="A381" s="148"/>
      <c r="B381" s="146" t="s">
        <v>7458</v>
      </c>
      <c r="C381" s="146"/>
      <c r="D381" s="146"/>
      <c r="E381" s="146"/>
      <c r="F381" s="146"/>
      <c r="G381" s="146"/>
      <c r="H381" s="146"/>
    </row>
    <row r="382" spans="1:8" ht="5.0999999999999996" customHeight="1" x14ac:dyDescent="0.25">
      <c r="A382" s="12"/>
      <c r="B382" s="3"/>
      <c r="C382" s="3"/>
      <c r="D382" s="3"/>
      <c r="E382" s="3"/>
      <c r="F382" s="3"/>
      <c r="G382" s="3"/>
      <c r="H382" s="3"/>
    </row>
    <row r="383" spans="1:8" x14ac:dyDescent="0.25">
      <c r="A383" s="12" t="s">
        <v>2416</v>
      </c>
      <c r="B383" s="146" t="s">
        <v>2415</v>
      </c>
      <c r="C383" s="166"/>
      <c r="D383" s="193"/>
      <c r="E383" s="193"/>
      <c r="F383" s="193"/>
      <c r="G383" s="193"/>
      <c r="H383" s="193"/>
    </row>
    <row r="384" spans="1:8" ht="5.0999999999999996" customHeight="1" x14ac:dyDescent="0.25">
      <c r="A384" s="12"/>
      <c r="B384" s="3"/>
      <c r="C384" s="3"/>
      <c r="D384" s="3"/>
      <c r="E384" s="3"/>
      <c r="F384" s="3"/>
      <c r="G384" s="3"/>
      <c r="H384" s="3"/>
    </row>
    <row r="385" spans="1:8" x14ac:dyDescent="0.25">
      <c r="A385" s="12" t="s">
        <v>2414</v>
      </c>
      <c r="B385" s="146" t="s">
        <v>2237</v>
      </c>
      <c r="C385" s="166"/>
      <c r="D385" s="193"/>
      <c r="E385" s="193"/>
      <c r="F385" s="193"/>
      <c r="G385" s="193"/>
      <c r="H385" s="193"/>
    </row>
    <row r="386" spans="1:8" ht="5.0999999999999996" customHeight="1" x14ac:dyDescent="0.25">
      <c r="A386" s="12"/>
      <c r="B386" s="3"/>
      <c r="C386" s="3"/>
      <c r="D386" s="3"/>
      <c r="E386" s="3"/>
      <c r="F386" s="3"/>
      <c r="G386" s="3"/>
      <c r="H386" s="3"/>
    </row>
    <row r="387" spans="1:8" x14ac:dyDescent="0.25">
      <c r="A387" s="12" t="s">
        <v>2413</v>
      </c>
      <c r="B387" s="146" t="s">
        <v>158</v>
      </c>
      <c r="C387" s="166"/>
      <c r="D387" s="193"/>
      <c r="E387" s="193"/>
      <c r="F387" s="193"/>
      <c r="G387" s="193"/>
      <c r="H387" s="193"/>
    </row>
    <row r="388" spans="1:8" ht="5.0999999999999996" customHeight="1" x14ac:dyDescent="0.25">
      <c r="A388" s="12"/>
      <c r="B388" s="3"/>
      <c r="C388" s="3"/>
      <c r="D388" s="3"/>
      <c r="E388" s="3"/>
      <c r="F388" s="3"/>
      <c r="G388" s="3"/>
      <c r="H388" s="3"/>
    </row>
    <row r="389" spans="1:8" x14ac:dyDescent="0.25">
      <c r="A389" s="12" t="s">
        <v>2412</v>
      </c>
      <c r="B389" s="146" t="s">
        <v>2411</v>
      </c>
      <c r="C389" s="166"/>
      <c r="D389" s="193"/>
      <c r="E389" s="193"/>
      <c r="F389" s="193"/>
      <c r="G389" s="193"/>
      <c r="H389" s="193"/>
    </row>
    <row r="390" spans="1:8" ht="5.0999999999999996" customHeight="1" x14ac:dyDescent="0.25">
      <c r="A390" s="12"/>
      <c r="B390" s="3"/>
      <c r="C390" s="3"/>
      <c r="D390" s="3"/>
      <c r="E390" s="3"/>
      <c r="F390" s="3"/>
      <c r="G390" s="3"/>
      <c r="H390" s="3"/>
    </row>
    <row r="391" spans="1:8" x14ac:dyDescent="0.25">
      <c r="A391" s="12" t="s">
        <v>2410</v>
      </c>
      <c r="B391" s="146" t="s">
        <v>7440</v>
      </c>
      <c r="C391" s="166"/>
      <c r="D391" s="193"/>
      <c r="E391" s="193"/>
      <c r="F391" s="193"/>
      <c r="G391" s="193"/>
      <c r="H391" s="193"/>
    </row>
    <row r="392" spans="1:8" ht="5.0999999999999996" customHeight="1" x14ac:dyDescent="0.25">
      <c r="A392" s="12"/>
      <c r="B392" s="3"/>
      <c r="C392" s="3"/>
      <c r="D392" s="3"/>
      <c r="E392" s="3"/>
      <c r="F392" s="3"/>
      <c r="G392" s="3"/>
      <c r="H392" s="3"/>
    </row>
    <row r="393" spans="1:8" x14ac:dyDescent="0.25">
      <c r="A393" s="12" t="s">
        <v>2408</v>
      </c>
      <c r="B393" s="146" t="s">
        <v>2409</v>
      </c>
      <c r="C393" s="166"/>
      <c r="D393" s="193"/>
      <c r="E393" s="193"/>
      <c r="F393" s="193"/>
      <c r="G393" s="193"/>
      <c r="H393" s="193"/>
    </row>
    <row r="394" spans="1:8" ht="5.0999999999999996" customHeight="1" x14ac:dyDescent="0.25">
      <c r="A394" s="12"/>
      <c r="B394" s="3"/>
      <c r="C394" s="3"/>
      <c r="D394" s="3"/>
      <c r="E394" s="3"/>
      <c r="F394" s="3"/>
      <c r="G394" s="3"/>
      <c r="H394" s="3"/>
    </row>
    <row r="395" spans="1:8" x14ac:dyDescent="0.25">
      <c r="A395" s="12" t="s">
        <v>7459</v>
      </c>
      <c r="B395" s="146" t="s">
        <v>7506</v>
      </c>
      <c r="C395" s="166"/>
      <c r="D395" s="193"/>
      <c r="E395" s="193"/>
      <c r="F395" s="193"/>
      <c r="G395" s="193"/>
      <c r="H395" s="193"/>
    </row>
    <row r="396" spans="1:8" ht="5.0999999999999996" customHeight="1" x14ac:dyDescent="0.25">
      <c r="A396" s="12"/>
      <c r="B396" s="3"/>
      <c r="C396" s="3"/>
      <c r="D396" s="3"/>
      <c r="E396" s="3"/>
      <c r="F396" s="3"/>
      <c r="G396" s="3"/>
      <c r="H396" s="3"/>
    </row>
    <row r="397" spans="1:8" x14ac:dyDescent="0.25">
      <c r="A397" s="148" t="s">
        <v>2407</v>
      </c>
      <c r="B397" s="146" t="s">
        <v>7336</v>
      </c>
      <c r="C397" s="146"/>
      <c r="D397" s="146"/>
      <c r="E397" s="146"/>
      <c r="F397" s="146"/>
      <c r="G397" s="146"/>
      <c r="H397" s="146"/>
    </row>
    <row r="398" spans="1:8" x14ac:dyDescent="0.25">
      <c r="A398" s="148"/>
      <c r="B398" s="89"/>
      <c r="C398" s="144" t="s">
        <v>2135</v>
      </c>
      <c r="D398" s="145"/>
      <c r="E398" s="145"/>
      <c r="F398" s="145"/>
      <c r="G398" s="145"/>
      <c r="H398" s="145"/>
    </row>
    <row r="399" spans="1:8" x14ac:dyDescent="0.25">
      <c r="A399" s="148"/>
      <c r="B399" s="89"/>
      <c r="C399" s="144" t="s">
        <v>2134</v>
      </c>
      <c r="D399" s="145"/>
      <c r="E399" s="145"/>
      <c r="F399" s="145"/>
      <c r="G399" s="145"/>
      <c r="H399" s="145"/>
    </row>
    <row r="400" spans="1:8" ht="5.0999999999999996" customHeight="1" x14ac:dyDescent="0.25">
      <c r="A400" s="148"/>
      <c r="B400" s="27"/>
      <c r="C400" s="27"/>
      <c r="D400" s="27"/>
      <c r="E400" s="27"/>
      <c r="F400" s="27"/>
      <c r="G400" s="27"/>
      <c r="H400" s="27"/>
    </row>
    <row r="401" spans="1:8" x14ac:dyDescent="0.25">
      <c r="A401" s="148"/>
      <c r="B401" s="146" t="s">
        <v>2406</v>
      </c>
      <c r="C401" s="146"/>
      <c r="D401" s="146"/>
      <c r="E401" s="146"/>
      <c r="F401" s="146"/>
      <c r="G401" s="146"/>
      <c r="H401" s="146"/>
    </row>
    <row r="402" spans="1:8" ht="5.0999999999999996" customHeight="1" x14ac:dyDescent="0.25">
      <c r="A402" s="12"/>
      <c r="B402" s="3"/>
      <c r="C402" s="3"/>
      <c r="D402" s="3"/>
      <c r="E402" s="3"/>
      <c r="F402" s="3"/>
      <c r="G402" s="3"/>
      <c r="H402" s="3"/>
    </row>
    <row r="403" spans="1:8" ht="30" x14ac:dyDescent="0.25">
      <c r="A403" s="12"/>
      <c r="B403" s="3"/>
      <c r="C403" s="3"/>
      <c r="D403" s="195" t="s">
        <v>7337</v>
      </c>
      <c r="E403" s="195"/>
      <c r="F403" s="195" t="s">
        <v>2405</v>
      </c>
      <c r="G403" s="195"/>
      <c r="H403" s="6" t="s">
        <v>2404</v>
      </c>
    </row>
    <row r="404" spans="1:8" ht="5.0999999999999996" customHeight="1" x14ac:dyDescent="0.25">
      <c r="A404" s="12"/>
      <c r="B404" s="3"/>
      <c r="C404" s="3"/>
      <c r="D404" s="6"/>
      <c r="E404" s="6"/>
      <c r="F404" s="6"/>
      <c r="G404" s="6"/>
      <c r="H404" s="6"/>
    </row>
    <row r="405" spans="1:8" x14ac:dyDescent="0.25">
      <c r="A405" s="12" t="s">
        <v>2403</v>
      </c>
      <c r="B405" s="146" t="s">
        <v>2239</v>
      </c>
      <c r="C405" s="166"/>
      <c r="D405" s="162"/>
      <c r="E405" s="163"/>
      <c r="F405" s="162"/>
      <c r="G405" s="163"/>
      <c r="H405" s="42"/>
    </row>
    <row r="406" spans="1:8" ht="5.0999999999999996" customHeight="1" x14ac:dyDescent="0.25">
      <c r="A406" s="12"/>
      <c r="B406" s="3"/>
      <c r="C406" s="3"/>
      <c r="D406" s="3"/>
      <c r="E406" s="3"/>
      <c r="F406" s="3"/>
      <c r="G406" s="3"/>
      <c r="H406" s="3"/>
    </row>
    <row r="407" spans="1:8" x14ac:dyDescent="0.25">
      <c r="A407" s="12" t="s">
        <v>2402</v>
      </c>
      <c r="B407" s="146" t="s">
        <v>2064</v>
      </c>
      <c r="C407" s="166"/>
      <c r="D407" s="162"/>
      <c r="E407" s="163"/>
      <c r="F407" s="162"/>
      <c r="G407" s="163"/>
      <c r="H407" s="42"/>
    </row>
    <row r="408" spans="1:8" ht="5.0999999999999996" customHeight="1" x14ac:dyDescent="0.25">
      <c r="A408" s="12"/>
      <c r="B408" s="3"/>
      <c r="C408" s="3"/>
      <c r="D408" s="3"/>
      <c r="E408" s="3"/>
      <c r="F408" s="3"/>
      <c r="G408" s="3"/>
      <c r="H408" s="3"/>
    </row>
    <row r="409" spans="1:8" x14ac:dyDescent="0.25">
      <c r="A409" s="12" t="s">
        <v>2401</v>
      </c>
      <c r="B409" s="146" t="s">
        <v>2062</v>
      </c>
      <c r="C409" s="166"/>
      <c r="D409" s="162"/>
      <c r="E409" s="163"/>
      <c r="F409" s="162"/>
      <c r="G409" s="163"/>
      <c r="H409" s="42"/>
    </row>
    <row r="410" spans="1:8" ht="5.0999999999999996" customHeight="1" x14ac:dyDescent="0.25">
      <c r="A410" s="12"/>
      <c r="B410" s="3"/>
      <c r="C410" s="3"/>
      <c r="D410" s="3"/>
      <c r="E410" s="3"/>
      <c r="F410" s="3"/>
      <c r="G410" s="3"/>
      <c r="H410" s="3"/>
    </row>
    <row r="411" spans="1:8" x14ac:dyDescent="0.25">
      <c r="A411" s="12" t="s">
        <v>2400</v>
      </c>
      <c r="B411" s="146" t="s">
        <v>2233</v>
      </c>
      <c r="C411" s="166"/>
      <c r="D411" s="162"/>
      <c r="E411" s="163"/>
      <c r="F411" s="162"/>
      <c r="G411" s="163"/>
      <c r="H411" s="42"/>
    </row>
    <row r="412" spans="1:8" ht="5.0999999999999996" customHeight="1" x14ac:dyDescent="0.25">
      <c r="A412" s="12"/>
      <c r="B412" s="3"/>
      <c r="C412" s="3"/>
      <c r="D412" s="3"/>
      <c r="E412" s="3"/>
      <c r="F412" s="3"/>
      <c r="G412" s="3"/>
      <c r="H412" s="3"/>
    </row>
    <row r="413" spans="1:8" x14ac:dyDescent="0.25">
      <c r="A413" s="12" t="s">
        <v>2399</v>
      </c>
      <c r="B413" s="146" t="s">
        <v>7440</v>
      </c>
      <c r="C413" s="166"/>
      <c r="D413" s="162"/>
      <c r="E413" s="163"/>
      <c r="F413" s="162"/>
      <c r="G413" s="163"/>
      <c r="H413" s="42"/>
    </row>
    <row r="414" spans="1:8" ht="5.0999999999999996" customHeight="1" x14ac:dyDescent="0.25">
      <c r="A414" s="12"/>
      <c r="B414" s="3"/>
      <c r="C414" s="3"/>
      <c r="D414" s="3"/>
      <c r="E414" s="3"/>
      <c r="F414" s="3"/>
      <c r="G414" s="3"/>
      <c r="H414" s="3"/>
    </row>
    <row r="415" spans="1:8" x14ac:dyDescent="0.25">
      <c r="A415" s="12" t="s">
        <v>2398</v>
      </c>
      <c r="B415" s="146" t="s">
        <v>2231</v>
      </c>
      <c r="C415" s="166"/>
      <c r="D415" s="162"/>
      <c r="E415" s="163"/>
      <c r="F415" s="162"/>
      <c r="G415" s="163"/>
      <c r="H415" s="42"/>
    </row>
    <row r="416" spans="1:8" ht="5.0999999999999996" customHeight="1" x14ac:dyDescent="0.25">
      <c r="A416" s="12"/>
      <c r="B416" s="3"/>
      <c r="C416" s="3"/>
      <c r="D416" s="3"/>
      <c r="E416" s="3"/>
      <c r="F416" s="3"/>
      <c r="G416" s="3"/>
      <c r="H416" s="3"/>
    </row>
    <row r="417" spans="1:8" x14ac:dyDescent="0.25">
      <c r="A417" s="12" t="s">
        <v>7460</v>
      </c>
      <c r="B417" s="146" t="s">
        <v>7506</v>
      </c>
      <c r="C417" s="166"/>
      <c r="D417" s="162"/>
      <c r="E417" s="163"/>
      <c r="F417" s="162"/>
      <c r="G417" s="163"/>
      <c r="H417" s="42"/>
    </row>
    <row r="418" spans="1:8" ht="5.0999999999999996" customHeight="1" x14ac:dyDescent="0.25">
      <c r="A418" s="12"/>
      <c r="B418" s="3"/>
      <c r="C418" s="3"/>
      <c r="D418" s="3"/>
      <c r="E418" s="3"/>
      <c r="F418" s="3"/>
      <c r="G418" s="3"/>
      <c r="H418" s="3"/>
    </row>
    <row r="419" spans="1:8" x14ac:dyDescent="0.25">
      <c r="A419" s="12" t="s">
        <v>2397</v>
      </c>
      <c r="B419" s="146" t="s">
        <v>2315</v>
      </c>
      <c r="C419" s="166"/>
      <c r="D419" s="162"/>
      <c r="E419" s="163"/>
      <c r="F419" s="162"/>
      <c r="G419" s="163"/>
      <c r="H419" s="42"/>
    </row>
    <row r="420" spans="1:8" ht="5.0999999999999996" customHeight="1" x14ac:dyDescent="0.25">
      <c r="A420" s="12"/>
      <c r="B420" s="3"/>
      <c r="C420" s="3"/>
      <c r="D420" s="3"/>
      <c r="E420" s="3"/>
      <c r="F420" s="3"/>
      <c r="G420" s="3"/>
      <c r="H420" s="3"/>
    </row>
    <row r="421" spans="1:8" ht="30" customHeight="1" x14ac:dyDescent="0.25">
      <c r="A421" s="12" t="s">
        <v>2396</v>
      </c>
      <c r="B421" s="146" t="s">
        <v>2395</v>
      </c>
      <c r="C421" s="166"/>
      <c r="D421" s="162"/>
      <c r="E421" s="163"/>
      <c r="F421" s="162"/>
      <c r="G421" s="163"/>
      <c r="H421" s="42"/>
    </row>
    <row r="422" spans="1:8" ht="5.0999999999999996" customHeight="1" x14ac:dyDescent="0.25">
      <c r="A422" s="12"/>
      <c r="B422" s="3"/>
      <c r="C422" s="3"/>
      <c r="D422" s="3"/>
      <c r="E422" s="3"/>
      <c r="F422" s="3"/>
      <c r="G422" s="3"/>
      <c r="H422" s="3"/>
    </row>
    <row r="423" spans="1:8" x14ac:dyDescent="0.25">
      <c r="A423" s="12" t="s">
        <v>2394</v>
      </c>
      <c r="B423" s="146" t="s">
        <v>2311</v>
      </c>
      <c r="C423" s="166"/>
      <c r="D423" s="162"/>
      <c r="E423" s="163"/>
      <c r="F423" s="162"/>
      <c r="G423" s="163"/>
      <c r="H423" s="42"/>
    </row>
    <row r="424" spans="1:8" ht="5.0999999999999996" customHeight="1" x14ac:dyDescent="0.25">
      <c r="A424" s="12"/>
      <c r="B424" s="3"/>
      <c r="C424" s="3"/>
      <c r="D424" s="3"/>
      <c r="E424" s="3"/>
      <c r="F424" s="3"/>
      <c r="G424" s="3"/>
      <c r="H424" s="3"/>
    </row>
    <row r="425" spans="1:8" x14ac:dyDescent="0.25">
      <c r="A425" s="12" t="s">
        <v>2393</v>
      </c>
      <c r="B425" s="146" t="s">
        <v>2392</v>
      </c>
      <c r="C425" s="166"/>
      <c r="D425" s="162"/>
      <c r="E425" s="163"/>
      <c r="F425" s="162"/>
      <c r="G425" s="163"/>
      <c r="H425" s="42"/>
    </row>
    <row r="426" spans="1:8" ht="5.0999999999999996" customHeight="1" x14ac:dyDescent="0.25">
      <c r="A426" s="12"/>
      <c r="B426" s="3"/>
      <c r="C426" s="3"/>
      <c r="D426" s="3"/>
      <c r="E426" s="3"/>
      <c r="F426" s="3"/>
      <c r="G426" s="3"/>
      <c r="H426" s="3"/>
    </row>
    <row r="427" spans="1:8" x14ac:dyDescent="0.25">
      <c r="A427" s="148" t="s">
        <v>2391</v>
      </c>
      <c r="B427" s="146" t="s">
        <v>2390</v>
      </c>
      <c r="C427" s="146"/>
      <c r="D427" s="146"/>
      <c r="E427" s="146"/>
      <c r="F427" s="146"/>
      <c r="G427" s="146"/>
      <c r="H427" s="146"/>
    </row>
    <row r="428" spans="1:8" x14ac:dyDescent="0.25">
      <c r="A428" s="148"/>
      <c r="B428" s="89"/>
      <c r="C428" s="144" t="s">
        <v>2135</v>
      </c>
      <c r="D428" s="145"/>
      <c r="E428" s="145"/>
      <c r="F428" s="145"/>
      <c r="G428" s="145"/>
      <c r="H428" s="145"/>
    </row>
    <row r="429" spans="1:8" x14ac:dyDescent="0.25">
      <c r="A429" s="148"/>
      <c r="B429" s="89"/>
      <c r="C429" s="144" t="s">
        <v>2134</v>
      </c>
      <c r="D429" s="145"/>
      <c r="E429" s="145"/>
      <c r="F429" s="145"/>
      <c r="G429" s="145"/>
      <c r="H429" s="145"/>
    </row>
    <row r="430" spans="1:8" ht="5.0999999999999996" customHeight="1" x14ac:dyDescent="0.25">
      <c r="A430" s="148"/>
      <c r="B430" s="27"/>
      <c r="C430" s="27"/>
      <c r="D430" s="27"/>
      <c r="E430" s="27"/>
      <c r="F430" s="27"/>
      <c r="G430" s="27"/>
      <c r="H430" s="27"/>
    </row>
    <row r="431" spans="1:8" x14ac:dyDescent="0.25">
      <c r="A431" s="148"/>
      <c r="B431" s="146" t="s">
        <v>2389</v>
      </c>
      <c r="C431" s="146"/>
      <c r="D431" s="146"/>
      <c r="E431" s="146"/>
      <c r="F431" s="146"/>
      <c r="G431" s="146"/>
      <c r="H431" s="146"/>
    </row>
    <row r="432" spans="1:8" ht="5.0999999999999996" customHeight="1" x14ac:dyDescent="0.25">
      <c r="A432" s="12"/>
      <c r="B432" s="3"/>
      <c r="C432" s="3"/>
      <c r="D432" s="3"/>
      <c r="E432" s="3"/>
      <c r="F432" s="3"/>
      <c r="G432" s="3"/>
      <c r="H432" s="3"/>
    </row>
    <row r="433" spans="1:8" x14ac:dyDescent="0.25">
      <c r="A433" s="148" t="s">
        <v>2388</v>
      </c>
      <c r="B433" s="146" t="s">
        <v>2387</v>
      </c>
      <c r="C433" s="146"/>
      <c r="D433" s="146"/>
      <c r="E433" s="146"/>
      <c r="F433" s="146"/>
      <c r="G433" s="146"/>
      <c r="H433" s="146"/>
    </row>
    <row r="434" spans="1:8" x14ac:dyDescent="0.25">
      <c r="A434" s="148"/>
      <c r="B434" s="89"/>
      <c r="C434" s="144" t="s">
        <v>2135</v>
      </c>
      <c r="D434" s="145"/>
      <c r="E434" s="145"/>
      <c r="F434" s="145"/>
      <c r="G434" s="145"/>
      <c r="H434" s="145"/>
    </row>
    <row r="435" spans="1:8" x14ac:dyDescent="0.25">
      <c r="A435" s="148"/>
      <c r="B435" s="89"/>
      <c r="C435" s="144" t="s">
        <v>2134</v>
      </c>
      <c r="D435" s="145"/>
      <c r="E435" s="145"/>
      <c r="F435" s="145"/>
      <c r="G435" s="145"/>
      <c r="H435" s="145"/>
    </row>
    <row r="436" spans="1:8" ht="5.0999999999999996" customHeight="1" x14ac:dyDescent="0.25">
      <c r="A436" s="148"/>
      <c r="B436" s="27"/>
      <c r="C436" s="27"/>
      <c r="D436" s="27"/>
      <c r="E436" s="27"/>
      <c r="F436" s="27"/>
      <c r="G436" s="27"/>
      <c r="H436" s="27"/>
    </row>
    <row r="437" spans="1:8" x14ac:dyDescent="0.25">
      <c r="A437" s="148"/>
      <c r="B437" s="146" t="s">
        <v>2386</v>
      </c>
      <c r="C437" s="146"/>
      <c r="D437" s="146"/>
      <c r="E437" s="146"/>
      <c r="F437" s="146"/>
      <c r="G437" s="146"/>
      <c r="H437" s="146"/>
    </row>
    <row r="438" spans="1:8" ht="5.0999999999999996" customHeight="1" x14ac:dyDescent="0.25">
      <c r="A438" s="12"/>
      <c r="B438" s="3"/>
      <c r="C438" s="3"/>
      <c r="D438" s="3"/>
      <c r="E438" s="3"/>
      <c r="F438" s="3"/>
      <c r="G438" s="3"/>
      <c r="H438" s="3"/>
    </row>
    <row r="439" spans="1:8" x14ac:dyDescent="0.25">
      <c r="A439" s="148" t="s">
        <v>2385</v>
      </c>
      <c r="B439" s="146" t="s">
        <v>2384</v>
      </c>
      <c r="C439" s="146"/>
      <c r="D439" s="146"/>
      <c r="E439" s="146"/>
      <c r="F439" s="146"/>
      <c r="G439" s="146"/>
      <c r="H439" s="146"/>
    </row>
    <row r="440" spans="1:8" x14ac:dyDescent="0.25">
      <c r="A440" s="148"/>
      <c r="B440" s="89"/>
      <c r="C440" s="144" t="s">
        <v>2135</v>
      </c>
      <c r="D440" s="145"/>
      <c r="E440" s="145"/>
      <c r="F440" s="145"/>
      <c r="G440" s="145"/>
      <c r="H440" s="145"/>
    </row>
    <row r="441" spans="1:8" x14ac:dyDescent="0.25">
      <c r="A441" s="148"/>
      <c r="B441" s="89"/>
      <c r="C441" s="144" t="s">
        <v>2134</v>
      </c>
      <c r="D441" s="145"/>
      <c r="E441" s="145"/>
      <c r="F441" s="145"/>
      <c r="G441" s="145"/>
      <c r="H441" s="145"/>
    </row>
    <row r="442" spans="1:8" ht="5.0999999999999996" customHeight="1" x14ac:dyDescent="0.25">
      <c r="A442" s="148"/>
      <c r="B442" s="27"/>
      <c r="C442" s="27"/>
      <c r="D442" s="27"/>
      <c r="E442" s="27"/>
      <c r="F442" s="27"/>
      <c r="G442" s="27"/>
      <c r="H442" s="27"/>
    </row>
    <row r="443" spans="1:8" ht="45" customHeight="1" x14ac:dyDescent="0.25">
      <c r="A443" s="148"/>
      <c r="B443" s="146" t="s">
        <v>2383</v>
      </c>
      <c r="C443" s="146"/>
      <c r="D443" s="146"/>
      <c r="E443" s="146"/>
      <c r="F443" s="146"/>
      <c r="G443" s="146"/>
      <c r="H443" s="146"/>
    </row>
    <row r="444" spans="1:8" ht="15" customHeight="1" x14ac:dyDescent="0.25">
      <c r="A444" s="148"/>
      <c r="B444" s="194" t="s">
        <v>6687</v>
      </c>
      <c r="C444" s="194"/>
      <c r="D444" s="194"/>
    </row>
    <row r="445" spans="1:8" ht="5.0999999999999996" customHeight="1" x14ac:dyDescent="0.25">
      <c r="A445" s="12"/>
      <c r="B445" s="3"/>
      <c r="C445" s="3"/>
      <c r="D445" s="3"/>
      <c r="E445" s="3"/>
      <c r="F445" s="3"/>
      <c r="G445" s="3"/>
      <c r="H445" s="3"/>
    </row>
    <row r="446" spans="1:8" x14ac:dyDescent="0.25">
      <c r="A446" s="12" t="s">
        <v>2382</v>
      </c>
      <c r="B446" s="146" t="s">
        <v>2323</v>
      </c>
      <c r="C446" s="166"/>
      <c r="D446" s="193"/>
      <c r="E446" s="193"/>
      <c r="F446" s="193"/>
      <c r="G446" s="193"/>
      <c r="H446" s="193"/>
    </row>
    <row r="447" spans="1:8" ht="5.0999999999999996" customHeight="1" x14ac:dyDescent="0.25">
      <c r="A447" s="12"/>
      <c r="B447" s="3"/>
      <c r="C447" s="3"/>
      <c r="D447" s="3"/>
      <c r="E447" s="3"/>
      <c r="F447" s="3"/>
      <c r="G447" s="3"/>
      <c r="H447" s="3"/>
    </row>
    <row r="448" spans="1:8" x14ac:dyDescent="0.25">
      <c r="A448" s="12" t="s">
        <v>2381</v>
      </c>
      <c r="B448" s="146" t="s">
        <v>2237</v>
      </c>
      <c r="C448" s="166"/>
      <c r="D448" s="193"/>
      <c r="E448" s="193"/>
      <c r="F448" s="193"/>
      <c r="G448" s="193"/>
      <c r="H448" s="193"/>
    </row>
    <row r="449" spans="1:8" ht="5.0999999999999996" customHeight="1" x14ac:dyDescent="0.25">
      <c r="A449" s="12"/>
      <c r="B449" s="3"/>
      <c r="C449" s="3"/>
      <c r="D449" s="3"/>
      <c r="E449" s="3"/>
      <c r="F449" s="3"/>
      <c r="G449" s="3"/>
      <c r="H449" s="3"/>
    </row>
    <row r="450" spans="1:8" x14ac:dyDescent="0.25">
      <c r="A450" s="12" t="s">
        <v>2380</v>
      </c>
      <c r="B450" s="146" t="s">
        <v>2064</v>
      </c>
      <c r="C450" s="166"/>
      <c r="D450" s="193"/>
      <c r="E450" s="193"/>
      <c r="F450" s="193"/>
      <c r="G450" s="193"/>
      <c r="H450" s="193"/>
    </row>
    <row r="451" spans="1:8" ht="5.0999999999999996" customHeight="1" x14ac:dyDescent="0.25">
      <c r="A451" s="12"/>
      <c r="B451" s="3"/>
      <c r="C451" s="3"/>
      <c r="D451" s="3"/>
      <c r="E451" s="3"/>
      <c r="F451" s="3"/>
      <c r="G451" s="3"/>
      <c r="H451" s="3"/>
    </row>
    <row r="452" spans="1:8" x14ac:dyDescent="0.25">
      <c r="A452" s="12" t="s">
        <v>2379</v>
      </c>
      <c r="B452" s="146" t="s">
        <v>2062</v>
      </c>
      <c r="C452" s="166"/>
      <c r="D452" s="193"/>
      <c r="E452" s="193"/>
      <c r="F452" s="193"/>
      <c r="G452" s="193"/>
      <c r="H452" s="193"/>
    </row>
    <row r="453" spans="1:8" ht="5.0999999999999996" customHeight="1" x14ac:dyDescent="0.25">
      <c r="A453" s="12"/>
      <c r="B453" s="3"/>
      <c r="C453" s="3"/>
      <c r="D453" s="3"/>
      <c r="E453" s="3"/>
      <c r="F453" s="3"/>
      <c r="G453" s="3"/>
      <c r="H453" s="3"/>
    </row>
    <row r="454" spans="1:8" x14ac:dyDescent="0.25">
      <c r="A454" s="12" t="s">
        <v>2378</v>
      </c>
      <c r="B454" s="146" t="s">
        <v>2233</v>
      </c>
      <c r="C454" s="166"/>
      <c r="D454" s="193"/>
      <c r="E454" s="193"/>
      <c r="F454" s="193"/>
      <c r="G454" s="193"/>
      <c r="H454" s="193"/>
    </row>
    <row r="455" spans="1:8" ht="5.0999999999999996" customHeight="1" x14ac:dyDescent="0.25">
      <c r="A455" s="12"/>
      <c r="B455" s="3"/>
      <c r="C455" s="3"/>
      <c r="D455" s="3"/>
      <c r="E455" s="3"/>
      <c r="F455" s="3"/>
      <c r="G455" s="3"/>
      <c r="H455" s="3"/>
    </row>
    <row r="456" spans="1:8" x14ac:dyDescent="0.25">
      <c r="A456" s="12" t="s">
        <v>7461</v>
      </c>
      <c r="B456" s="146" t="s">
        <v>7440</v>
      </c>
      <c r="C456" s="166"/>
      <c r="D456" s="193"/>
      <c r="E456" s="193"/>
      <c r="F456" s="193"/>
      <c r="G456" s="193"/>
      <c r="H456" s="193"/>
    </row>
    <row r="457" spans="1:8" ht="5.0999999999999996" customHeight="1" x14ac:dyDescent="0.25">
      <c r="A457" s="12"/>
      <c r="B457" s="3"/>
      <c r="C457" s="3"/>
      <c r="D457" s="3"/>
      <c r="E457" s="3"/>
      <c r="F457" s="3"/>
      <c r="G457" s="3"/>
      <c r="H457" s="3"/>
    </row>
    <row r="458" spans="1:8" x14ac:dyDescent="0.25">
      <c r="A458" s="12" t="s">
        <v>2377</v>
      </c>
      <c r="B458" s="146" t="s">
        <v>2309</v>
      </c>
      <c r="C458" s="166"/>
      <c r="D458" s="193"/>
      <c r="E458" s="193"/>
      <c r="F458" s="193"/>
      <c r="G458" s="193"/>
      <c r="H458" s="193"/>
    </row>
    <row r="459" spans="1:8" ht="5.0999999999999996" customHeight="1" x14ac:dyDescent="0.25">
      <c r="A459" s="12"/>
      <c r="B459" s="3"/>
      <c r="C459" s="3"/>
      <c r="D459" s="3"/>
      <c r="E459" s="3"/>
      <c r="F459" s="3"/>
      <c r="G459" s="3"/>
      <c r="H459" s="3"/>
    </row>
    <row r="460" spans="1:8" ht="30" customHeight="1" x14ac:dyDescent="0.25">
      <c r="A460" s="12" t="s">
        <v>2376</v>
      </c>
      <c r="B460" s="146" t="s">
        <v>2315</v>
      </c>
      <c r="C460" s="166"/>
      <c r="D460" s="193"/>
      <c r="E460" s="193"/>
      <c r="F460" s="193"/>
      <c r="G460" s="193"/>
      <c r="H460" s="193"/>
    </row>
    <row r="461" spans="1:8" ht="5.0999999999999996" customHeight="1" x14ac:dyDescent="0.25">
      <c r="A461" s="12"/>
      <c r="B461" s="3"/>
      <c r="C461" s="3"/>
      <c r="D461" s="3"/>
      <c r="E461" s="3"/>
      <c r="F461" s="3"/>
      <c r="G461" s="3"/>
      <c r="H461" s="3"/>
    </row>
    <row r="462" spans="1:8" x14ac:dyDescent="0.25">
      <c r="A462" s="12" t="s">
        <v>2375</v>
      </c>
      <c r="B462" s="146" t="s">
        <v>2313</v>
      </c>
      <c r="C462" s="166"/>
      <c r="D462" s="193"/>
      <c r="E462" s="193"/>
      <c r="F462" s="193"/>
      <c r="G462" s="193"/>
      <c r="H462" s="193"/>
    </row>
    <row r="463" spans="1:8" ht="5.0999999999999996" customHeight="1" x14ac:dyDescent="0.25">
      <c r="A463" s="12"/>
      <c r="B463" s="3"/>
      <c r="C463" s="3"/>
      <c r="D463" s="3"/>
      <c r="E463" s="3"/>
      <c r="F463" s="3"/>
      <c r="G463" s="3"/>
      <c r="H463" s="3"/>
    </row>
    <row r="464" spans="1:8" x14ac:dyDescent="0.25">
      <c r="A464" s="12" t="s">
        <v>2374</v>
      </c>
      <c r="B464" s="146" t="s">
        <v>2311</v>
      </c>
      <c r="C464" s="166"/>
      <c r="D464" s="193"/>
      <c r="E464" s="193"/>
      <c r="F464" s="193"/>
      <c r="G464" s="193"/>
      <c r="H464" s="193"/>
    </row>
    <row r="465" spans="1:8" ht="5.0999999999999996" customHeight="1" x14ac:dyDescent="0.25">
      <c r="A465" s="12"/>
      <c r="B465" s="3"/>
      <c r="C465" s="3"/>
      <c r="D465" s="3"/>
      <c r="E465" s="3"/>
      <c r="F465" s="3"/>
      <c r="G465" s="3"/>
      <c r="H465" s="3"/>
    </row>
    <row r="466" spans="1:8" x14ac:dyDescent="0.25">
      <c r="A466" s="12" t="s">
        <v>2373</v>
      </c>
      <c r="B466" s="146" t="s">
        <v>2231</v>
      </c>
      <c r="C466" s="166"/>
      <c r="D466" s="193"/>
      <c r="E466" s="193"/>
      <c r="F466" s="193"/>
      <c r="G466" s="193"/>
      <c r="H466" s="193"/>
    </row>
    <row r="467" spans="1:8" ht="5.0999999999999996" customHeight="1" x14ac:dyDescent="0.25">
      <c r="A467" s="12"/>
      <c r="B467" s="3"/>
      <c r="C467" s="3"/>
      <c r="D467" s="3"/>
      <c r="E467" s="3"/>
      <c r="F467" s="3"/>
      <c r="G467" s="3"/>
      <c r="H467" s="3"/>
    </row>
    <row r="468" spans="1:8" x14ac:dyDescent="0.25">
      <c r="A468" s="12" t="s">
        <v>2372</v>
      </c>
      <c r="B468" s="146" t="s">
        <v>7506</v>
      </c>
      <c r="C468" s="166"/>
      <c r="D468" s="193"/>
      <c r="E468" s="193"/>
      <c r="F468" s="193"/>
      <c r="G468" s="193"/>
      <c r="H468" s="193"/>
    </row>
    <row r="469" spans="1:8" ht="5.0999999999999996" customHeight="1" x14ac:dyDescent="0.25">
      <c r="A469" s="12"/>
      <c r="B469" s="3"/>
      <c r="C469" s="3"/>
      <c r="D469" s="3"/>
      <c r="E469" s="3"/>
      <c r="F469" s="3"/>
      <c r="G469" s="3"/>
      <c r="H469" s="3"/>
    </row>
    <row r="470" spans="1:8" x14ac:dyDescent="0.25">
      <c r="A470" s="148" t="s">
        <v>2371</v>
      </c>
      <c r="B470" s="146" t="s">
        <v>2370</v>
      </c>
      <c r="C470" s="146"/>
      <c r="D470" s="146"/>
      <c r="E470" s="146"/>
      <c r="F470" s="146"/>
      <c r="G470" s="146"/>
      <c r="H470" s="146"/>
    </row>
    <row r="471" spans="1:8" ht="15" customHeight="1" x14ac:dyDescent="0.25">
      <c r="A471" s="148"/>
      <c r="B471" s="89"/>
      <c r="C471" s="197" t="s">
        <v>2369</v>
      </c>
      <c r="D471" s="146"/>
      <c r="E471" s="146"/>
      <c r="F471" s="146"/>
      <c r="G471" s="146"/>
      <c r="H471" s="146"/>
    </row>
    <row r="472" spans="1:8" ht="15" customHeight="1" x14ac:dyDescent="0.25">
      <c r="A472" s="148"/>
      <c r="B472" s="89"/>
      <c r="C472" s="197" t="s">
        <v>2368</v>
      </c>
      <c r="D472" s="146"/>
      <c r="E472" s="146"/>
      <c r="F472" s="146"/>
      <c r="G472" s="146"/>
      <c r="H472" s="146"/>
    </row>
    <row r="473" spans="1:8" ht="15" customHeight="1" x14ac:dyDescent="0.25">
      <c r="A473" s="148"/>
      <c r="B473" s="89"/>
      <c r="C473" s="197" t="s">
        <v>2367</v>
      </c>
      <c r="D473" s="146"/>
      <c r="E473" s="146"/>
      <c r="F473" s="146"/>
      <c r="G473" s="146"/>
      <c r="H473" s="146"/>
    </row>
    <row r="474" spans="1:8" ht="15" customHeight="1" x14ac:dyDescent="0.25">
      <c r="A474" s="148"/>
      <c r="B474" s="89"/>
      <c r="C474" s="197" t="s">
        <v>2366</v>
      </c>
      <c r="D474" s="146"/>
      <c r="E474" s="146"/>
      <c r="F474" s="146"/>
      <c r="G474" s="146"/>
      <c r="H474" s="146"/>
    </row>
    <row r="475" spans="1:8" ht="15" customHeight="1" x14ac:dyDescent="0.25">
      <c r="A475" s="148"/>
      <c r="B475" s="89"/>
      <c r="C475" s="197" t="s">
        <v>2365</v>
      </c>
      <c r="D475" s="146"/>
      <c r="E475" s="146"/>
      <c r="F475" s="146"/>
      <c r="G475" s="146"/>
      <c r="H475" s="146"/>
    </row>
    <row r="476" spans="1:8" ht="15" customHeight="1" x14ac:dyDescent="0.25">
      <c r="A476" s="148"/>
      <c r="B476" s="89"/>
      <c r="C476" s="197" t="s">
        <v>2364</v>
      </c>
      <c r="D476" s="146"/>
      <c r="E476" s="146"/>
      <c r="F476" s="146"/>
      <c r="G476" s="146"/>
      <c r="H476" s="146"/>
    </row>
    <row r="477" spans="1:8" ht="15" customHeight="1" x14ac:dyDescent="0.25">
      <c r="A477" s="148"/>
      <c r="B477" s="89"/>
      <c r="C477" s="197" t="s">
        <v>2363</v>
      </c>
      <c r="D477" s="146"/>
      <c r="E477" s="146"/>
      <c r="F477" s="146"/>
      <c r="G477" s="146"/>
      <c r="H477" s="146"/>
    </row>
    <row r="478" spans="1:8" ht="15" customHeight="1" x14ac:dyDescent="0.25">
      <c r="A478" s="148"/>
      <c r="B478" s="89"/>
      <c r="C478" s="197" t="s">
        <v>2362</v>
      </c>
      <c r="D478" s="146"/>
      <c r="E478" s="146"/>
      <c r="F478" s="146"/>
      <c r="G478" s="146"/>
      <c r="H478" s="146"/>
    </row>
    <row r="479" spans="1:8" ht="15" customHeight="1" x14ac:dyDescent="0.25">
      <c r="A479" s="148"/>
      <c r="B479" s="89"/>
      <c r="C479" s="197" t="s">
        <v>2361</v>
      </c>
      <c r="D479" s="146"/>
      <c r="E479" s="146"/>
      <c r="F479" s="146"/>
      <c r="G479" s="146"/>
      <c r="H479" s="146"/>
    </row>
    <row r="480" spans="1:8" ht="5.0999999999999996" customHeight="1" x14ac:dyDescent="0.25">
      <c r="A480" s="12"/>
      <c r="B480" s="27"/>
      <c r="C480" s="27"/>
      <c r="D480" s="27"/>
      <c r="E480" s="27"/>
      <c r="F480" s="27"/>
      <c r="G480" s="27"/>
      <c r="H480" s="27"/>
    </row>
    <row r="481" spans="1:8" x14ac:dyDescent="0.25">
      <c r="A481" s="148" t="s">
        <v>2360</v>
      </c>
      <c r="B481" s="146" t="s">
        <v>7748</v>
      </c>
      <c r="C481" s="146"/>
      <c r="D481" s="146"/>
      <c r="E481" s="146"/>
      <c r="F481" s="146"/>
      <c r="G481" s="146"/>
      <c r="H481" s="146"/>
    </row>
    <row r="482" spans="1:8" x14ac:dyDescent="0.25">
      <c r="A482" s="148"/>
      <c r="B482" s="42"/>
      <c r="C482" s="146" t="s">
        <v>7749</v>
      </c>
      <c r="D482" s="146"/>
      <c r="E482" s="146"/>
      <c r="F482" s="146"/>
      <c r="G482" s="146"/>
      <c r="H482" s="146"/>
    </row>
    <row r="483" spans="1:8" x14ac:dyDescent="0.25">
      <c r="A483" s="148"/>
      <c r="B483" s="42"/>
      <c r="C483" s="146" t="s">
        <v>7750</v>
      </c>
      <c r="D483" s="146"/>
      <c r="E483" s="146"/>
      <c r="F483" s="146"/>
      <c r="G483" s="146"/>
      <c r="H483" s="146"/>
    </row>
    <row r="484" spans="1:8" x14ac:dyDescent="0.25">
      <c r="A484" s="148"/>
      <c r="B484" s="42"/>
      <c r="C484" s="146" t="s">
        <v>7751</v>
      </c>
      <c r="D484" s="146"/>
      <c r="E484" s="146"/>
      <c r="F484" s="146"/>
      <c r="G484" s="146"/>
      <c r="H484" s="146"/>
    </row>
    <row r="485" spans="1:8" x14ac:dyDescent="0.25">
      <c r="A485" s="148"/>
      <c r="B485" s="42"/>
      <c r="C485" s="146" t="s">
        <v>7752</v>
      </c>
      <c r="D485" s="146"/>
      <c r="E485" s="146"/>
      <c r="F485" s="146"/>
      <c r="G485" s="146"/>
      <c r="H485" s="146"/>
    </row>
    <row r="486" spans="1:8" ht="5.0999999999999996" customHeight="1" x14ac:dyDescent="0.25">
      <c r="A486" s="12"/>
      <c r="B486" s="3"/>
      <c r="C486" s="3"/>
      <c r="D486" s="3"/>
      <c r="E486" s="3"/>
      <c r="F486" s="3"/>
      <c r="G486" s="3"/>
      <c r="H486" s="3"/>
    </row>
    <row r="487" spans="1:8" ht="60" customHeight="1" x14ac:dyDescent="0.25">
      <c r="A487" s="12" t="s">
        <v>2359</v>
      </c>
      <c r="B487" s="146" t="s">
        <v>7753</v>
      </c>
      <c r="C487" s="146"/>
      <c r="D487" s="192"/>
      <c r="E487" s="192"/>
      <c r="F487" s="192"/>
      <c r="G487" s="192"/>
      <c r="H487" s="192"/>
    </row>
    <row r="488" spans="1:8" ht="5.0999999999999996" customHeight="1" x14ac:dyDescent="0.25">
      <c r="A488" s="12"/>
      <c r="B488" s="3"/>
      <c r="C488" s="3"/>
      <c r="D488" s="3"/>
      <c r="E488" s="3"/>
      <c r="F488" s="3"/>
      <c r="G488" s="3"/>
      <c r="H488" s="3"/>
    </row>
    <row r="489" spans="1:8" x14ac:dyDescent="0.25">
      <c r="A489" s="12" t="s">
        <v>2358</v>
      </c>
      <c r="B489" s="146" t="s">
        <v>7754</v>
      </c>
      <c r="C489" s="146"/>
      <c r="D489" s="146"/>
      <c r="E489" s="146"/>
      <c r="F489" s="146"/>
      <c r="G489" s="146"/>
      <c r="H489" s="146"/>
    </row>
    <row r="490" spans="1:8" x14ac:dyDescent="0.25">
      <c r="A490" s="12"/>
      <c r="B490" s="89"/>
      <c r="C490" s="144" t="s">
        <v>2135</v>
      </c>
      <c r="D490" s="145"/>
      <c r="E490" s="145"/>
      <c r="F490" s="145"/>
      <c r="G490" s="145"/>
      <c r="H490" s="145"/>
    </row>
    <row r="491" spans="1:8" x14ac:dyDescent="0.25">
      <c r="A491" s="12"/>
      <c r="B491" s="89"/>
      <c r="C491" s="144" t="s">
        <v>2134</v>
      </c>
      <c r="D491" s="145"/>
      <c r="E491" s="145"/>
      <c r="F491" s="145"/>
      <c r="G491" s="145"/>
      <c r="H491" s="145"/>
    </row>
    <row r="492" spans="1:8" ht="5.0999999999999996" customHeight="1" x14ac:dyDescent="0.25">
      <c r="A492" s="12"/>
      <c r="B492" s="3"/>
      <c r="C492" s="3"/>
      <c r="D492" s="3"/>
      <c r="E492" s="3"/>
      <c r="F492" s="3"/>
      <c r="G492" s="3"/>
      <c r="H492" s="3"/>
    </row>
    <row r="493" spans="1:8" ht="30" customHeight="1" x14ac:dyDescent="0.25">
      <c r="A493" s="148" t="s">
        <v>2357</v>
      </c>
      <c r="B493" s="146" t="s">
        <v>7338</v>
      </c>
      <c r="C493" s="146"/>
      <c r="D493" s="146"/>
      <c r="E493" s="146"/>
      <c r="F493" s="146"/>
      <c r="G493" s="146"/>
      <c r="H493" s="146"/>
    </row>
    <row r="494" spans="1:8" x14ac:dyDescent="0.25">
      <c r="A494" s="148"/>
      <c r="B494" s="89"/>
      <c r="C494" s="144" t="s">
        <v>2135</v>
      </c>
      <c r="D494" s="145"/>
      <c r="E494" s="145"/>
      <c r="F494" s="145"/>
      <c r="G494" s="145"/>
      <c r="H494" s="145"/>
    </row>
    <row r="495" spans="1:8" x14ac:dyDescent="0.25">
      <c r="A495" s="148"/>
      <c r="B495" s="89"/>
      <c r="C495" s="144" t="s">
        <v>2134</v>
      </c>
      <c r="D495" s="145"/>
      <c r="E495" s="145"/>
      <c r="F495" s="145"/>
      <c r="G495" s="145"/>
      <c r="H495" s="145"/>
    </row>
    <row r="496" spans="1:8" ht="5.0999999999999996" customHeight="1" x14ac:dyDescent="0.25">
      <c r="A496" s="148"/>
      <c r="B496" s="58"/>
      <c r="C496" s="109"/>
      <c r="D496" s="109"/>
      <c r="E496" s="109"/>
      <c r="F496" s="109"/>
      <c r="G496" s="109"/>
      <c r="H496" s="109"/>
    </row>
    <row r="497" spans="1:8" ht="45" customHeight="1" x14ac:dyDescent="0.25">
      <c r="A497" s="148"/>
      <c r="B497" s="146" t="s">
        <v>7339</v>
      </c>
      <c r="C497" s="146"/>
      <c r="D497" s="146"/>
      <c r="E497" s="146"/>
      <c r="F497" s="146"/>
      <c r="G497" s="146"/>
      <c r="H497" s="146"/>
    </row>
    <row r="498" spans="1:8" ht="15" customHeight="1" x14ac:dyDescent="0.25">
      <c r="A498" s="148"/>
      <c r="B498" s="194" t="s">
        <v>6687</v>
      </c>
      <c r="C498" s="194"/>
      <c r="D498" s="194"/>
    </row>
    <row r="499" spans="1:8" ht="5.0999999999999996" customHeight="1" x14ac:dyDescent="0.25">
      <c r="A499" s="12"/>
      <c r="B499" s="3"/>
      <c r="C499" s="3"/>
      <c r="D499" s="3"/>
      <c r="E499" s="3"/>
      <c r="F499" s="3"/>
      <c r="G499" s="3"/>
      <c r="H499" s="3"/>
    </row>
    <row r="500" spans="1:8" x14ac:dyDescent="0.25">
      <c r="A500" s="12" t="s">
        <v>2356</v>
      </c>
      <c r="B500" s="146" t="s">
        <v>949</v>
      </c>
      <c r="C500" s="146"/>
      <c r="D500" s="146"/>
      <c r="E500" s="146"/>
      <c r="F500" s="146"/>
      <c r="G500" s="146"/>
      <c r="H500" s="146"/>
    </row>
    <row r="501" spans="1:8" ht="5.0999999999999996" customHeight="1" x14ac:dyDescent="0.25">
      <c r="A501" s="12"/>
      <c r="B501" s="3"/>
      <c r="C501" s="3"/>
      <c r="D501" s="3"/>
      <c r="E501" s="3"/>
      <c r="F501" s="3"/>
      <c r="G501" s="3"/>
      <c r="H501" s="3"/>
    </row>
    <row r="502" spans="1:8" x14ac:dyDescent="0.25">
      <c r="A502" s="12" t="s">
        <v>2355</v>
      </c>
      <c r="B502" s="146" t="s">
        <v>949</v>
      </c>
      <c r="C502" s="146"/>
      <c r="D502" s="146"/>
      <c r="E502" s="146"/>
      <c r="F502" s="146"/>
      <c r="G502" s="146"/>
      <c r="H502" s="146"/>
    </row>
    <row r="503" spans="1:8" ht="5.0999999999999996" customHeight="1" x14ac:dyDescent="0.25">
      <c r="A503" s="12"/>
      <c r="B503" s="3"/>
      <c r="C503" s="3"/>
      <c r="D503" s="3"/>
      <c r="E503" s="3"/>
      <c r="F503" s="3"/>
      <c r="G503" s="3"/>
      <c r="H503" s="3"/>
    </row>
    <row r="504" spans="1:8" x14ac:dyDescent="0.25">
      <c r="A504" s="12" t="s">
        <v>2354</v>
      </c>
      <c r="B504" s="146" t="s">
        <v>949</v>
      </c>
      <c r="C504" s="146"/>
      <c r="D504" s="146"/>
      <c r="E504" s="146"/>
      <c r="F504" s="146"/>
      <c r="G504" s="146"/>
      <c r="H504" s="146"/>
    </row>
    <row r="505" spans="1:8" ht="5.0999999999999996" customHeight="1" x14ac:dyDescent="0.25">
      <c r="A505" s="12"/>
      <c r="B505" s="3"/>
      <c r="C505" s="3"/>
      <c r="D505" s="3"/>
      <c r="E505" s="3"/>
      <c r="F505" s="3"/>
      <c r="G505" s="3"/>
      <c r="H505" s="3"/>
    </row>
    <row r="506" spans="1:8" x14ac:dyDescent="0.25">
      <c r="A506" s="12" t="s">
        <v>2353</v>
      </c>
      <c r="B506" s="146" t="s">
        <v>949</v>
      </c>
      <c r="C506" s="146"/>
      <c r="D506" s="146"/>
      <c r="E506" s="146"/>
      <c r="F506" s="146"/>
      <c r="G506" s="146"/>
      <c r="H506" s="146"/>
    </row>
    <row r="507" spans="1:8" ht="5.0999999999999996" customHeight="1" x14ac:dyDescent="0.25">
      <c r="A507" s="12"/>
      <c r="B507" s="3"/>
      <c r="C507" s="3"/>
      <c r="D507" s="3"/>
      <c r="E507" s="3"/>
      <c r="F507" s="3"/>
      <c r="G507" s="3"/>
      <c r="H507" s="3"/>
    </row>
    <row r="508" spans="1:8" x14ac:dyDescent="0.25">
      <c r="A508" s="12" t="s">
        <v>2352</v>
      </c>
      <c r="B508" s="146" t="s">
        <v>949</v>
      </c>
      <c r="C508" s="146"/>
      <c r="D508" s="146"/>
      <c r="E508" s="146"/>
      <c r="F508" s="146"/>
      <c r="G508" s="146"/>
      <c r="H508" s="146"/>
    </row>
    <row r="509" spans="1:8" ht="5.0999999999999996" customHeight="1" x14ac:dyDescent="0.25">
      <c r="A509" s="12"/>
      <c r="B509" s="3"/>
      <c r="C509" s="3"/>
      <c r="D509" s="3"/>
      <c r="E509" s="3"/>
      <c r="F509" s="3"/>
      <c r="G509" s="3"/>
      <c r="H509" s="3"/>
    </row>
    <row r="510" spans="1:8" x14ac:dyDescent="0.25">
      <c r="A510" s="12" t="s">
        <v>2351</v>
      </c>
      <c r="B510" s="146" t="s">
        <v>949</v>
      </c>
      <c r="C510" s="146"/>
      <c r="D510" s="146"/>
      <c r="E510" s="146"/>
      <c r="F510" s="146"/>
      <c r="G510" s="146"/>
      <c r="H510" s="146"/>
    </row>
    <row r="511" spans="1:8" ht="5.0999999999999996" customHeight="1" x14ac:dyDescent="0.25">
      <c r="A511" s="12"/>
      <c r="B511" s="3"/>
      <c r="C511" s="3"/>
      <c r="D511" s="3"/>
      <c r="E511" s="3"/>
      <c r="F511" s="3"/>
      <c r="G511" s="3"/>
      <c r="H511" s="3"/>
    </row>
    <row r="512" spans="1:8" x14ac:dyDescent="0.25">
      <c r="A512" s="12" t="s">
        <v>2350</v>
      </c>
      <c r="B512" s="146" t="s">
        <v>949</v>
      </c>
      <c r="C512" s="146"/>
      <c r="D512" s="146"/>
      <c r="E512" s="146"/>
      <c r="F512" s="146"/>
      <c r="G512" s="146"/>
      <c r="H512" s="146"/>
    </row>
    <row r="513" spans="1:8" ht="5.0999999999999996" customHeight="1" x14ac:dyDescent="0.25">
      <c r="A513" s="12"/>
      <c r="B513" s="3"/>
      <c r="C513" s="3"/>
      <c r="D513" s="3"/>
      <c r="E513" s="3"/>
      <c r="F513" s="3"/>
      <c r="G513" s="3"/>
      <c r="H513" s="3"/>
    </row>
    <row r="514" spans="1:8" x14ac:dyDescent="0.25">
      <c r="A514" s="12" t="s">
        <v>2349</v>
      </c>
      <c r="B514" s="146" t="s">
        <v>949</v>
      </c>
      <c r="C514" s="146"/>
      <c r="D514" s="146"/>
      <c r="E514" s="146"/>
      <c r="F514" s="146"/>
      <c r="G514" s="146"/>
      <c r="H514" s="146"/>
    </row>
    <row r="515" spans="1:8" ht="5.0999999999999996" customHeight="1" x14ac:dyDescent="0.25">
      <c r="A515" s="12"/>
      <c r="B515" s="3"/>
      <c r="C515" s="3"/>
      <c r="D515" s="3"/>
      <c r="E515" s="3"/>
      <c r="F515" s="3"/>
      <c r="G515" s="3"/>
      <c r="H515" s="3"/>
    </row>
    <row r="516" spans="1:8" x14ac:dyDescent="0.25">
      <c r="A516" s="12" t="s">
        <v>2348</v>
      </c>
      <c r="B516" s="146" t="s">
        <v>949</v>
      </c>
      <c r="C516" s="146"/>
      <c r="D516" s="146"/>
      <c r="E516" s="146"/>
      <c r="F516" s="146"/>
      <c r="G516" s="146"/>
      <c r="H516" s="146"/>
    </row>
    <row r="517" spans="1:8" ht="5.0999999999999996" customHeight="1" x14ac:dyDescent="0.25">
      <c r="A517" s="12"/>
      <c r="B517" s="3"/>
      <c r="C517" s="3"/>
      <c r="D517" s="3"/>
      <c r="E517" s="3"/>
      <c r="F517" s="3"/>
      <c r="G517" s="3"/>
      <c r="H517" s="3"/>
    </row>
    <row r="518" spans="1:8" x14ac:dyDescent="0.25">
      <c r="A518" s="12" t="s">
        <v>2347</v>
      </c>
      <c r="B518" s="146" t="s">
        <v>949</v>
      </c>
      <c r="C518" s="146"/>
      <c r="D518" s="146"/>
      <c r="E518" s="146"/>
      <c r="F518" s="146"/>
      <c r="G518" s="146"/>
      <c r="H518" s="146"/>
    </row>
    <row r="519" spans="1:8" ht="5.0999999999999996" customHeight="1" x14ac:dyDescent="0.25">
      <c r="A519" s="12"/>
      <c r="B519" s="3"/>
      <c r="C519" s="3"/>
      <c r="D519" s="3"/>
      <c r="E519" s="3"/>
      <c r="F519" s="3"/>
      <c r="G519" s="3"/>
      <c r="H519" s="3"/>
    </row>
    <row r="520" spans="1:8" x14ac:dyDescent="0.25">
      <c r="A520" s="148" t="s">
        <v>2346</v>
      </c>
      <c r="B520" s="146" t="s">
        <v>2345</v>
      </c>
      <c r="C520" s="146"/>
      <c r="D520" s="146"/>
      <c r="E520" s="146"/>
      <c r="F520" s="146"/>
      <c r="G520" s="146"/>
      <c r="H520" s="146"/>
    </row>
    <row r="521" spans="1:8" x14ac:dyDescent="0.25">
      <c r="A521" s="148"/>
      <c r="B521" s="89"/>
      <c r="C521" s="144" t="s">
        <v>2135</v>
      </c>
      <c r="D521" s="145"/>
      <c r="E521" s="145"/>
      <c r="F521" s="145"/>
      <c r="G521" s="145"/>
      <c r="H521" s="145"/>
    </row>
    <row r="522" spans="1:8" x14ac:dyDescent="0.25">
      <c r="A522" s="148"/>
      <c r="B522" s="89"/>
      <c r="C522" s="144" t="s">
        <v>2134</v>
      </c>
      <c r="D522" s="145"/>
      <c r="E522" s="145"/>
      <c r="F522" s="145"/>
      <c r="G522" s="145"/>
      <c r="H522" s="145"/>
    </row>
    <row r="523" spans="1:8" ht="5.0999999999999996" customHeight="1" x14ac:dyDescent="0.25">
      <c r="A523" s="148"/>
      <c r="B523" s="27"/>
      <c r="C523" s="27"/>
      <c r="D523" s="27"/>
      <c r="E523" s="27"/>
      <c r="F523" s="27"/>
      <c r="G523" s="27"/>
      <c r="H523" s="27"/>
    </row>
    <row r="524" spans="1:8" ht="15" customHeight="1" x14ac:dyDescent="0.25">
      <c r="A524" s="148"/>
      <c r="B524" s="146" t="s">
        <v>2344</v>
      </c>
      <c r="C524" s="146"/>
      <c r="D524" s="146"/>
      <c r="E524" s="146"/>
      <c r="F524" s="146"/>
      <c r="G524" s="146"/>
      <c r="H524" s="146"/>
    </row>
    <row r="525" spans="1:8" ht="5.0999999999999996" customHeight="1" x14ac:dyDescent="0.25">
      <c r="A525" s="12"/>
      <c r="B525" s="3"/>
      <c r="C525" s="3"/>
      <c r="D525" s="3"/>
      <c r="E525" s="3"/>
      <c r="F525" s="3"/>
      <c r="G525" s="3"/>
      <c r="H525" s="3"/>
    </row>
    <row r="526" spans="1:8" x14ac:dyDescent="0.25">
      <c r="A526" s="12" t="s">
        <v>2343</v>
      </c>
      <c r="B526" s="146" t="s">
        <v>2323</v>
      </c>
      <c r="C526" s="166"/>
      <c r="D526" s="193"/>
      <c r="E526" s="193"/>
      <c r="F526" s="193"/>
      <c r="G526" s="193"/>
      <c r="H526" s="193"/>
    </row>
    <row r="527" spans="1:8" ht="5.0999999999999996" customHeight="1" x14ac:dyDescent="0.25">
      <c r="A527" s="12"/>
      <c r="B527" s="3"/>
      <c r="C527" s="3"/>
      <c r="D527" s="3"/>
      <c r="E527" s="3"/>
      <c r="F527" s="3"/>
      <c r="G527" s="3"/>
      <c r="H527" s="3"/>
    </row>
    <row r="528" spans="1:8" x14ac:dyDescent="0.25">
      <c r="A528" s="12" t="s">
        <v>2342</v>
      </c>
      <c r="B528" s="146" t="s">
        <v>2237</v>
      </c>
      <c r="C528" s="166"/>
      <c r="D528" s="193"/>
      <c r="E528" s="193"/>
      <c r="F528" s="193"/>
      <c r="G528" s="193"/>
      <c r="H528" s="193"/>
    </row>
    <row r="529" spans="1:8" ht="5.0999999999999996" customHeight="1" x14ac:dyDescent="0.25">
      <c r="A529" s="12"/>
      <c r="B529" s="3"/>
      <c r="C529" s="3"/>
      <c r="D529" s="3"/>
      <c r="E529" s="3"/>
      <c r="F529" s="3"/>
      <c r="G529" s="3"/>
      <c r="H529" s="3"/>
    </row>
    <row r="530" spans="1:8" x14ac:dyDescent="0.25">
      <c r="A530" s="12" t="s">
        <v>2341</v>
      </c>
      <c r="B530" s="146" t="s">
        <v>2064</v>
      </c>
      <c r="C530" s="166"/>
      <c r="D530" s="193"/>
      <c r="E530" s="193"/>
      <c r="F530" s="193"/>
      <c r="G530" s="193"/>
      <c r="H530" s="193"/>
    </row>
    <row r="531" spans="1:8" ht="5.0999999999999996" customHeight="1" x14ac:dyDescent="0.25">
      <c r="A531" s="12"/>
      <c r="B531" s="3"/>
      <c r="C531" s="3"/>
      <c r="D531" s="3"/>
      <c r="E531" s="3"/>
      <c r="F531" s="3"/>
      <c r="G531" s="3"/>
      <c r="H531" s="3"/>
    </row>
    <row r="532" spans="1:8" x14ac:dyDescent="0.25">
      <c r="A532" s="12" t="s">
        <v>2340</v>
      </c>
      <c r="B532" s="146" t="s">
        <v>2062</v>
      </c>
      <c r="C532" s="166"/>
      <c r="D532" s="193"/>
      <c r="E532" s="193"/>
      <c r="F532" s="193"/>
      <c r="G532" s="193"/>
      <c r="H532" s="193"/>
    </row>
    <row r="533" spans="1:8" ht="5.0999999999999996" customHeight="1" x14ac:dyDescent="0.25">
      <c r="A533" s="12"/>
      <c r="B533" s="3"/>
      <c r="C533" s="3"/>
      <c r="D533" s="3"/>
      <c r="E533" s="3"/>
      <c r="F533" s="3"/>
      <c r="G533" s="3"/>
      <c r="H533" s="3"/>
    </row>
    <row r="534" spans="1:8" x14ac:dyDescent="0.25">
      <c r="A534" s="12" t="s">
        <v>2339</v>
      </c>
      <c r="B534" s="146" t="s">
        <v>2233</v>
      </c>
      <c r="C534" s="166"/>
      <c r="D534" s="193"/>
      <c r="E534" s="193"/>
      <c r="F534" s="193"/>
      <c r="G534" s="193"/>
      <c r="H534" s="193"/>
    </row>
    <row r="535" spans="1:8" ht="5.0999999999999996" customHeight="1" x14ac:dyDescent="0.25">
      <c r="A535" s="12"/>
      <c r="B535" s="3"/>
      <c r="C535" s="3"/>
      <c r="D535" s="3"/>
      <c r="E535" s="3"/>
      <c r="F535" s="3"/>
      <c r="G535" s="3"/>
      <c r="H535" s="3"/>
    </row>
    <row r="536" spans="1:8" x14ac:dyDescent="0.25">
      <c r="A536" s="12" t="s">
        <v>2338</v>
      </c>
      <c r="B536" s="146" t="s">
        <v>7440</v>
      </c>
      <c r="C536" s="166"/>
      <c r="D536" s="193"/>
      <c r="E536" s="193"/>
      <c r="F536" s="193"/>
      <c r="G536" s="193"/>
      <c r="H536" s="193"/>
    </row>
    <row r="537" spans="1:8" ht="5.0999999999999996" customHeight="1" x14ac:dyDescent="0.25">
      <c r="A537" s="12"/>
      <c r="B537" s="3"/>
      <c r="C537" s="3"/>
      <c r="D537" s="3"/>
      <c r="E537" s="3"/>
      <c r="F537" s="3"/>
      <c r="G537" s="3"/>
      <c r="H537" s="3"/>
    </row>
    <row r="538" spans="1:8" x14ac:dyDescent="0.25">
      <c r="A538" s="12" t="s">
        <v>2337</v>
      </c>
      <c r="B538" s="146" t="s">
        <v>2231</v>
      </c>
      <c r="C538" s="166"/>
      <c r="D538" s="193"/>
      <c r="E538" s="193"/>
      <c r="F538" s="193"/>
      <c r="G538" s="193"/>
      <c r="H538" s="193"/>
    </row>
    <row r="539" spans="1:8" ht="5.0999999999999996" customHeight="1" x14ac:dyDescent="0.25">
      <c r="A539" s="12"/>
      <c r="B539" s="3"/>
      <c r="C539" s="3"/>
      <c r="D539" s="3"/>
      <c r="E539" s="3"/>
      <c r="F539" s="3"/>
      <c r="G539" s="3"/>
      <c r="H539" s="3"/>
    </row>
    <row r="540" spans="1:8" x14ac:dyDescent="0.25">
      <c r="A540" s="12" t="s">
        <v>7462</v>
      </c>
      <c r="B540" s="146" t="s">
        <v>7506</v>
      </c>
      <c r="C540" s="166"/>
      <c r="D540" s="193"/>
      <c r="E540" s="193"/>
      <c r="F540" s="193"/>
      <c r="G540" s="193"/>
      <c r="H540" s="193"/>
    </row>
    <row r="541" spans="1:8" ht="5.0999999999999996" customHeight="1" x14ac:dyDescent="0.25">
      <c r="A541" s="12"/>
      <c r="B541" s="3"/>
      <c r="C541" s="3"/>
      <c r="D541" s="3"/>
      <c r="E541" s="3"/>
      <c r="F541" s="3"/>
      <c r="G541" s="3"/>
      <c r="H541" s="3"/>
    </row>
    <row r="542" spans="1:8" x14ac:dyDescent="0.25">
      <c r="A542" s="12" t="s">
        <v>2336</v>
      </c>
      <c r="B542" s="146" t="s">
        <v>2315</v>
      </c>
      <c r="C542" s="166"/>
      <c r="D542" s="193"/>
      <c r="E542" s="193"/>
      <c r="F542" s="193"/>
      <c r="G542" s="193"/>
      <c r="H542" s="193"/>
    </row>
    <row r="543" spans="1:8" ht="5.0999999999999996" customHeight="1" x14ac:dyDescent="0.25">
      <c r="A543" s="12"/>
      <c r="B543" s="3"/>
      <c r="C543" s="3"/>
      <c r="D543" s="3"/>
      <c r="E543" s="3"/>
      <c r="F543" s="3"/>
      <c r="G543" s="3"/>
      <c r="H543" s="3"/>
    </row>
    <row r="544" spans="1:8" x14ac:dyDescent="0.25">
      <c r="A544" s="12" t="s">
        <v>2335</v>
      </c>
      <c r="B544" s="146" t="s">
        <v>2313</v>
      </c>
      <c r="C544" s="166"/>
      <c r="D544" s="193"/>
      <c r="E544" s="193"/>
      <c r="F544" s="193"/>
      <c r="G544" s="193"/>
      <c r="H544" s="193"/>
    </row>
    <row r="545" spans="1:8" ht="5.0999999999999996" customHeight="1" x14ac:dyDescent="0.25">
      <c r="A545" s="12"/>
      <c r="B545" s="3"/>
      <c r="C545" s="3"/>
      <c r="D545" s="3"/>
      <c r="E545" s="3"/>
      <c r="F545" s="3"/>
      <c r="G545" s="3"/>
      <c r="H545" s="3"/>
    </row>
    <row r="546" spans="1:8" x14ac:dyDescent="0.25">
      <c r="A546" s="12" t="s">
        <v>2334</v>
      </c>
      <c r="B546" s="146" t="s">
        <v>2311</v>
      </c>
      <c r="C546" s="166"/>
      <c r="D546" s="193"/>
      <c r="E546" s="193"/>
      <c r="F546" s="193"/>
      <c r="G546" s="193"/>
      <c r="H546" s="193"/>
    </row>
    <row r="547" spans="1:8" ht="5.0999999999999996" customHeight="1" x14ac:dyDescent="0.25">
      <c r="A547" s="12"/>
      <c r="B547" s="3"/>
      <c r="C547" s="3"/>
      <c r="D547" s="3"/>
      <c r="E547" s="3"/>
      <c r="F547" s="3"/>
      <c r="G547" s="3"/>
      <c r="H547" s="3"/>
    </row>
    <row r="548" spans="1:8" x14ac:dyDescent="0.25">
      <c r="A548" s="12" t="s">
        <v>2333</v>
      </c>
      <c r="B548" s="146" t="s">
        <v>2309</v>
      </c>
      <c r="C548" s="166"/>
      <c r="D548" s="193"/>
      <c r="E548" s="193"/>
      <c r="F548" s="193"/>
      <c r="G548" s="193"/>
      <c r="H548" s="193"/>
    </row>
    <row r="549" spans="1:8" ht="5.0999999999999996" customHeight="1" x14ac:dyDescent="0.25">
      <c r="A549" s="12"/>
      <c r="B549" s="3"/>
      <c r="C549" s="3"/>
      <c r="D549" s="3"/>
      <c r="E549" s="3"/>
      <c r="F549" s="3"/>
      <c r="G549" s="3"/>
      <c r="H549" s="3"/>
    </row>
    <row r="550" spans="1:8" x14ac:dyDescent="0.25">
      <c r="A550" s="12" t="s">
        <v>2332</v>
      </c>
      <c r="B550" s="146" t="s">
        <v>2307</v>
      </c>
      <c r="C550" s="166"/>
      <c r="D550" s="193"/>
      <c r="E550" s="193"/>
      <c r="F550" s="193"/>
      <c r="G550" s="193"/>
      <c r="H550" s="193"/>
    </row>
    <row r="551" spans="1:8" ht="5.0999999999999996" customHeight="1" x14ac:dyDescent="0.25">
      <c r="A551" s="12"/>
      <c r="B551" s="3"/>
      <c r="C551" s="3"/>
      <c r="D551" s="3"/>
      <c r="E551" s="3"/>
      <c r="F551" s="3"/>
      <c r="G551" s="3"/>
      <c r="H551" s="3"/>
    </row>
    <row r="552" spans="1:8" x14ac:dyDescent="0.25">
      <c r="A552" s="12" t="s">
        <v>2331</v>
      </c>
      <c r="B552" s="146" t="s">
        <v>949</v>
      </c>
      <c r="C552" s="146"/>
      <c r="D552" s="146"/>
      <c r="E552" s="146"/>
      <c r="F552" s="146"/>
      <c r="G552" s="146"/>
      <c r="H552" s="146"/>
    </row>
    <row r="553" spans="1:8" ht="5.0999999999999996" customHeight="1" x14ac:dyDescent="0.25">
      <c r="A553" s="12"/>
      <c r="B553" s="3"/>
      <c r="C553" s="3"/>
      <c r="D553" s="3"/>
      <c r="E553" s="3"/>
      <c r="F553" s="3"/>
      <c r="G553" s="3"/>
      <c r="H553" s="3"/>
    </row>
    <row r="554" spans="1:8" x14ac:dyDescent="0.25">
      <c r="A554" s="12" t="s">
        <v>2330</v>
      </c>
      <c r="B554" s="146" t="s">
        <v>949</v>
      </c>
      <c r="C554" s="146"/>
      <c r="D554" s="146"/>
      <c r="E554" s="146"/>
      <c r="F554" s="146"/>
      <c r="G554" s="146"/>
      <c r="H554" s="146"/>
    </row>
    <row r="555" spans="1:8" ht="5.0999999999999996" customHeight="1" x14ac:dyDescent="0.25">
      <c r="A555" s="12"/>
      <c r="B555" s="3"/>
      <c r="C555" s="3"/>
      <c r="D555" s="3"/>
      <c r="E555" s="3"/>
      <c r="F555" s="3"/>
      <c r="G555" s="3"/>
      <c r="H555" s="3"/>
    </row>
    <row r="556" spans="1:8" x14ac:dyDescent="0.25">
      <c r="A556" s="12" t="s">
        <v>2329</v>
      </c>
      <c r="B556" s="146" t="s">
        <v>949</v>
      </c>
      <c r="C556" s="146"/>
      <c r="D556" s="146"/>
      <c r="E556" s="146"/>
      <c r="F556" s="146"/>
      <c r="G556" s="146"/>
      <c r="H556" s="146"/>
    </row>
    <row r="557" spans="1:8" ht="5.0999999999999996" customHeight="1" x14ac:dyDescent="0.25">
      <c r="A557" s="12"/>
      <c r="B557" s="3"/>
      <c r="C557" s="3"/>
      <c r="D557" s="3"/>
      <c r="E557" s="3"/>
      <c r="F557" s="3"/>
      <c r="G557" s="3"/>
      <c r="H557" s="3"/>
    </row>
    <row r="558" spans="1:8" x14ac:dyDescent="0.25">
      <c r="A558" s="12" t="s">
        <v>2328</v>
      </c>
      <c r="B558" s="146" t="s">
        <v>949</v>
      </c>
      <c r="C558" s="146"/>
      <c r="D558" s="146"/>
      <c r="E558" s="146"/>
      <c r="F558" s="146"/>
      <c r="G558" s="146"/>
      <c r="H558" s="146"/>
    </row>
    <row r="559" spans="1:8" ht="5.0999999999999996" customHeight="1" x14ac:dyDescent="0.25">
      <c r="A559" s="12"/>
      <c r="B559" s="3"/>
      <c r="C559" s="3"/>
      <c r="D559" s="3"/>
      <c r="E559" s="3"/>
      <c r="F559" s="3"/>
      <c r="G559" s="3"/>
      <c r="H559" s="3"/>
    </row>
    <row r="560" spans="1:8" x14ac:dyDescent="0.25">
      <c r="A560" s="12" t="s">
        <v>2327</v>
      </c>
      <c r="B560" s="146" t="s">
        <v>949</v>
      </c>
      <c r="C560" s="146"/>
      <c r="D560" s="146"/>
      <c r="E560" s="146"/>
      <c r="F560" s="146"/>
      <c r="G560" s="146"/>
      <c r="H560" s="146"/>
    </row>
    <row r="561" spans="1:8" ht="5.0999999999999996" customHeight="1" x14ac:dyDescent="0.25">
      <c r="A561" s="12"/>
      <c r="B561" s="3"/>
      <c r="C561" s="3"/>
      <c r="D561" s="3"/>
      <c r="E561" s="3"/>
      <c r="F561" s="3"/>
      <c r="G561" s="3"/>
      <c r="H561" s="3"/>
    </row>
    <row r="562" spans="1:8" x14ac:dyDescent="0.25">
      <c r="A562" s="148" t="s">
        <v>2326</v>
      </c>
      <c r="B562" s="146" t="s">
        <v>2325</v>
      </c>
      <c r="C562" s="146"/>
      <c r="D562" s="146"/>
      <c r="E562" s="146"/>
      <c r="F562" s="146"/>
      <c r="G562" s="146"/>
      <c r="H562" s="146"/>
    </row>
    <row r="563" spans="1:8" x14ac:dyDescent="0.25">
      <c r="A563" s="148"/>
      <c r="B563" s="89"/>
      <c r="C563" s="144" t="s">
        <v>2135</v>
      </c>
      <c r="D563" s="145"/>
      <c r="E563" s="145"/>
      <c r="F563" s="145"/>
      <c r="G563" s="145"/>
      <c r="H563" s="145"/>
    </row>
    <row r="564" spans="1:8" x14ac:dyDescent="0.25">
      <c r="A564" s="148"/>
      <c r="B564" s="89"/>
      <c r="C564" s="144" t="s">
        <v>2134</v>
      </c>
      <c r="D564" s="145"/>
      <c r="E564" s="145"/>
      <c r="F564" s="145"/>
      <c r="G564" s="145"/>
      <c r="H564" s="145"/>
    </row>
    <row r="565" spans="1:8" ht="5.0999999999999996" customHeight="1" x14ac:dyDescent="0.25">
      <c r="A565" s="148"/>
      <c r="B565" s="27"/>
      <c r="C565" s="27"/>
      <c r="D565" s="27"/>
      <c r="E565" s="27"/>
      <c r="F565" s="27"/>
      <c r="G565" s="27"/>
      <c r="H565" s="27"/>
    </row>
    <row r="566" spans="1:8" ht="15" customHeight="1" x14ac:dyDescent="0.25">
      <c r="A566" s="148"/>
      <c r="B566" s="146" t="s">
        <v>7340</v>
      </c>
      <c r="C566" s="146"/>
      <c r="D566" s="146"/>
      <c r="E566" s="146"/>
      <c r="F566" s="146"/>
      <c r="G566" s="146"/>
      <c r="H566" s="146"/>
    </row>
    <row r="567" spans="1:8" ht="5.0999999999999996" customHeight="1" x14ac:dyDescent="0.25">
      <c r="A567" s="12"/>
      <c r="B567" s="3"/>
      <c r="C567" s="3"/>
      <c r="D567" s="3"/>
      <c r="E567" s="3"/>
      <c r="F567" s="3"/>
      <c r="G567" s="3"/>
      <c r="H567" s="3"/>
    </row>
    <row r="568" spans="1:8" x14ac:dyDescent="0.25">
      <c r="A568" s="12" t="s">
        <v>2324</v>
      </c>
      <c r="B568" s="146" t="s">
        <v>2323</v>
      </c>
      <c r="C568" s="166"/>
      <c r="D568" s="193"/>
      <c r="E568" s="193"/>
      <c r="F568" s="193"/>
      <c r="G568" s="193"/>
      <c r="H568" s="193"/>
    </row>
    <row r="569" spans="1:8" ht="5.0999999999999996" customHeight="1" x14ac:dyDescent="0.25">
      <c r="A569" s="12"/>
      <c r="B569" s="3"/>
      <c r="C569" s="3"/>
      <c r="D569" s="3"/>
      <c r="E569" s="3"/>
      <c r="F569" s="3"/>
      <c r="G569" s="3"/>
      <c r="H569" s="3"/>
    </row>
    <row r="570" spans="1:8" x14ac:dyDescent="0.25">
      <c r="A570" s="12" t="s">
        <v>2322</v>
      </c>
      <c r="B570" s="146" t="s">
        <v>2237</v>
      </c>
      <c r="C570" s="166"/>
      <c r="D570" s="193"/>
      <c r="E570" s="193"/>
      <c r="F570" s="193"/>
      <c r="G570" s="193"/>
      <c r="H570" s="193"/>
    </row>
    <row r="571" spans="1:8" ht="5.0999999999999996" customHeight="1" x14ac:dyDescent="0.25">
      <c r="A571" s="12"/>
      <c r="B571" s="3"/>
      <c r="C571" s="3"/>
      <c r="D571" s="3"/>
      <c r="E571" s="3"/>
      <c r="F571" s="3"/>
      <c r="G571" s="3"/>
      <c r="H571" s="3"/>
    </row>
    <row r="572" spans="1:8" x14ac:dyDescent="0.25">
      <c r="A572" s="12" t="s">
        <v>2321</v>
      </c>
      <c r="B572" s="146" t="s">
        <v>2064</v>
      </c>
      <c r="C572" s="166"/>
      <c r="D572" s="193"/>
      <c r="E572" s="193"/>
      <c r="F572" s="193"/>
      <c r="G572" s="193"/>
      <c r="H572" s="193"/>
    </row>
    <row r="573" spans="1:8" ht="5.0999999999999996" customHeight="1" x14ac:dyDescent="0.25">
      <c r="A573" s="12"/>
      <c r="B573" s="3"/>
      <c r="C573" s="3"/>
      <c r="D573" s="3"/>
      <c r="E573" s="3"/>
      <c r="F573" s="3"/>
      <c r="G573" s="3"/>
      <c r="H573" s="3"/>
    </row>
    <row r="574" spans="1:8" x14ac:dyDescent="0.25">
      <c r="A574" s="12" t="s">
        <v>2320</v>
      </c>
      <c r="B574" s="146" t="s">
        <v>2062</v>
      </c>
      <c r="C574" s="166"/>
      <c r="D574" s="193"/>
      <c r="E574" s="193"/>
      <c r="F574" s="193"/>
      <c r="G574" s="193"/>
      <c r="H574" s="193"/>
    </row>
    <row r="575" spans="1:8" ht="5.0999999999999996" customHeight="1" x14ac:dyDescent="0.25">
      <c r="A575" s="12"/>
      <c r="B575" s="3"/>
      <c r="C575" s="3"/>
      <c r="D575" s="3"/>
      <c r="E575" s="3"/>
      <c r="F575" s="3"/>
      <c r="G575" s="3"/>
      <c r="H575" s="3"/>
    </row>
    <row r="576" spans="1:8" x14ac:dyDescent="0.25">
      <c r="A576" s="12" t="s">
        <v>2319</v>
      </c>
      <c r="B576" s="146" t="s">
        <v>2233</v>
      </c>
      <c r="C576" s="166"/>
      <c r="D576" s="193"/>
      <c r="E576" s="193"/>
      <c r="F576" s="193"/>
      <c r="G576" s="193"/>
      <c r="H576" s="193"/>
    </row>
    <row r="577" spans="1:8" ht="5.0999999999999996" customHeight="1" x14ac:dyDescent="0.25">
      <c r="A577" s="12"/>
      <c r="B577" s="3"/>
      <c r="C577" s="3"/>
      <c r="D577" s="3"/>
      <c r="E577" s="3"/>
      <c r="F577" s="3"/>
      <c r="G577" s="3"/>
      <c r="H577" s="3"/>
    </row>
    <row r="578" spans="1:8" x14ac:dyDescent="0.25">
      <c r="A578" s="12" t="s">
        <v>2318</v>
      </c>
      <c r="B578" s="146" t="s">
        <v>7440</v>
      </c>
      <c r="C578" s="166"/>
      <c r="D578" s="193"/>
      <c r="E578" s="193"/>
      <c r="F578" s="193"/>
      <c r="G578" s="193"/>
      <c r="H578" s="193"/>
    </row>
    <row r="579" spans="1:8" ht="5.0999999999999996" customHeight="1" x14ac:dyDescent="0.25">
      <c r="A579" s="12"/>
      <c r="B579" s="3"/>
      <c r="C579" s="3"/>
      <c r="D579" s="3"/>
      <c r="E579" s="3"/>
      <c r="F579" s="3"/>
      <c r="G579" s="3"/>
      <c r="H579" s="3"/>
    </row>
    <row r="580" spans="1:8" x14ac:dyDescent="0.25">
      <c r="A580" s="12" t="s">
        <v>2317</v>
      </c>
      <c r="B580" s="146" t="s">
        <v>2231</v>
      </c>
      <c r="C580" s="166"/>
      <c r="D580" s="193"/>
      <c r="E580" s="193"/>
      <c r="F580" s="193"/>
      <c r="G580" s="193"/>
      <c r="H580" s="193"/>
    </row>
    <row r="581" spans="1:8" ht="5.0999999999999996" customHeight="1" x14ac:dyDescent="0.25">
      <c r="A581" s="12"/>
      <c r="B581" s="3"/>
      <c r="C581" s="3"/>
      <c r="D581" s="3"/>
      <c r="E581" s="3"/>
      <c r="F581" s="3"/>
      <c r="G581" s="3"/>
      <c r="H581" s="3"/>
    </row>
    <row r="582" spans="1:8" x14ac:dyDescent="0.25">
      <c r="A582" s="12" t="s">
        <v>7463</v>
      </c>
      <c r="B582" s="146" t="s">
        <v>7506</v>
      </c>
      <c r="C582" s="166"/>
      <c r="D582" s="193"/>
      <c r="E582" s="193"/>
      <c r="F582" s="193"/>
      <c r="G582" s="193"/>
      <c r="H582" s="193"/>
    </row>
    <row r="583" spans="1:8" ht="5.0999999999999996" customHeight="1" x14ac:dyDescent="0.25">
      <c r="A583" s="12"/>
      <c r="B583" s="3"/>
      <c r="C583" s="3"/>
      <c r="D583" s="3"/>
      <c r="E583" s="3"/>
      <c r="F583" s="3"/>
      <c r="G583" s="3"/>
      <c r="H583" s="3"/>
    </row>
    <row r="584" spans="1:8" x14ac:dyDescent="0.25">
      <c r="A584" s="12" t="s">
        <v>2316</v>
      </c>
      <c r="B584" s="146" t="s">
        <v>2315</v>
      </c>
      <c r="C584" s="166"/>
      <c r="D584" s="193"/>
      <c r="E584" s="193"/>
      <c r="F584" s="193"/>
      <c r="G584" s="193"/>
      <c r="H584" s="193"/>
    </row>
    <row r="585" spans="1:8" ht="5.0999999999999996" customHeight="1" x14ac:dyDescent="0.25">
      <c r="A585" s="12"/>
      <c r="B585" s="3"/>
      <c r="C585" s="3"/>
      <c r="D585" s="3"/>
      <c r="E585" s="3"/>
      <c r="F585" s="3"/>
      <c r="G585" s="3"/>
      <c r="H585" s="3"/>
    </row>
    <row r="586" spans="1:8" x14ac:dyDescent="0.25">
      <c r="A586" s="12" t="s">
        <v>2314</v>
      </c>
      <c r="B586" s="146" t="s">
        <v>2313</v>
      </c>
      <c r="C586" s="166"/>
      <c r="D586" s="193"/>
      <c r="E586" s="193"/>
      <c r="F586" s="193"/>
      <c r="G586" s="193"/>
      <c r="H586" s="193"/>
    </row>
    <row r="587" spans="1:8" ht="5.0999999999999996" customHeight="1" x14ac:dyDescent="0.25">
      <c r="A587" s="12"/>
      <c r="B587" s="3"/>
      <c r="C587" s="3"/>
      <c r="D587" s="3"/>
      <c r="E587" s="3"/>
      <c r="F587" s="3"/>
      <c r="G587" s="3"/>
      <c r="H587" s="3"/>
    </row>
    <row r="588" spans="1:8" x14ac:dyDescent="0.25">
      <c r="A588" s="12" t="s">
        <v>2312</v>
      </c>
      <c r="B588" s="146" t="s">
        <v>2311</v>
      </c>
      <c r="C588" s="166"/>
      <c r="D588" s="193"/>
      <c r="E588" s="193"/>
      <c r="F588" s="193"/>
      <c r="G588" s="193"/>
      <c r="H588" s="193"/>
    </row>
    <row r="589" spans="1:8" ht="5.0999999999999996" customHeight="1" x14ac:dyDescent="0.25">
      <c r="A589" s="12"/>
      <c r="B589" s="3"/>
      <c r="C589" s="3"/>
      <c r="D589" s="3"/>
      <c r="E589" s="3"/>
      <c r="F589" s="3"/>
      <c r="G589" s="3"/>
      <c r="H589" s="3"/>
    </row>
    <row r="590" spans="1:8" x14ac:dyDescent="0.25">
      <c r="A590" s="12" t="s">
        <v>2310</v>
      </c>
      <c r="B590" s="146" t="s">
        <v>2309</v>
      </c>
      <c r="C590" s="166"/>
      <c r="D590" s="193"/>
      <c r="E590" s="193"/>
      <c r="F590" s="193"/>
      <c r="G590" s="193"/>
      <c r="H590" s="193"/>
    </row>
    <row r="591" spans="1:8" ht="5.0999999999999996" customHeight="1" x14ac:dyDescent="0.25">
      <c r="A591" s="12"/>
      <c r="B591" s="3"/>
      <c r="C591" s="3"/>
      <c r="D591" s="3"/>
      <c r="E591" s="3"/>
      <c r="F591" s="3"/>
      <c r="G591" s="3"/>
      <c r="H591" s="3"/>
    </row>
    <row r="592" spans="1:8" x14ac:dyDescent="0.25">
      <c r="A592" s="12" t="s">
        <v>2308</v>
      </c>
      <c r="B592" s="146" t="s">
        <v>2307</v>
      </c>
      <c r="C592" s="166"/>
      <c r="D592" s="193"/>
      <c r="E592" s="193"/>
      <c r="F592" s="193"/>
      <c r="G592" s="193"/>
      <c r="H592" s="193"/>
    </row>
    <row r="593" spans="1:8" ht="5.0999999999999996" customHeight="1" x14ac:dyDescent="0.25">
      <c r="A593" s="12"/>
      <c r="B593" s="3"/>
      <c r="C593" s="3"/>
      <c r="D593" s="3"/>
      <c r="E593" s="3"/>
      <c r="F593" s="3"/>
      <c r="G593" s="3"/>
      <c r="H593" s="3"/>
    </row>
    <row r="594" spans="1:8" x14ac:dyDescent="0.25">
      <c r="A594" s="148" t="s">
        <v>2306</v>
      </c>
      <c r="B594" s="146" t="s">
        <v>7341</v>
      </c>
      <c r="C594" s="146"/>
      <c r="D594" s="146"/>
      <c r="E594" s="146"/>
      <c r="F594" s="146"/>
      <c r="G594" s="146"/>
      <c r="H594" s="146"/>
    </row>
    <row r="595" spans="1:8" x14ac:dyDescent="0.25">
      <c r="A595" s="148"/>
      <c r="B595" s="89"/>
      <c r="C595" s="144" t="s">
        <v>2135</v>
      </c>
      <c r="D595" s="145"/>
      <c r="E595" s="145"/>
      <c r="F595" s="145"/>
      <c r="G595" s="145"/>
      <c r="H595" s="145"/>
    </row>
    <row r="596" spans="1:8" x14ac:dyDescent="0.25">
      <c r="A596" s="148"/>
      <c r="B596" s="89"/>
      <c r="C596" s="144" t="s">
        <v>2134</v>
      </c>
      <c r="D596" s="145"/>
      <c r="E596" s="145"/>
      <c r="F596" s="145"/>
      <c r="G596" s="145"/>
      <c r="H596" s="145"/>
    </row>
    <row r="597" spans="1:8" ht="5.0999999999999996" customHeight="1" x14ac:dyDescent="0.25">
      <c r="A597" s="148"/>
      <c r="B597" s="27"/>
      <c r="C597" s="27"/>
      <c r="D597" s="27"/>
      <c r="E597" s="27"/>
      <c r="F597" s="27"/>
      <c r="G597" s="27"/>
      <c r="H597" s="27"/>
    </row>
    <row r="598" spans="1:8" ht="30" customHeight="1" x14ac:dyDescent="0.25">
      <c r="A598" s="148"/>
      <c r="B598" s="146" t="s">
        <v>7464</v>
      </c>
      <c r="C598" s="146"/>
      <c r="D598" s="146"/>
      <c r="E598" s="146"/>
      <c r="F598" s="146"/>
      <c r="G598" s="146"/>
      <c r="H598" s="146"/>
    </row>
    <row r="599" spans="1:8" x14ac:dyDescent="0.25">
      <c r="A599" s="148"/>
      <c r="B599" s="196" t="s">
        <v>6620</v>
      </c>
      <c r="C599" s="196"/>
      <c r="D599" s="196"/>
    </row>
    <row r="600" spans="1:8" x14ac:dyDescent="0.25">
      <c r="A600" s="148"/>
      <c r="B600" s="196" t="s">
        <v>7342</v>
      </c>
      <c r="C600" s="196"/>
      <c r="D600" s="196"/>
    </row>
    <row r="601" spans="1:8" ht="5.0999999999999996" customHeight="1" x14ac:dyDescent="0.25">
      <c r="A601" s="12"/>
      <c r="B601" s="3"/>
      <c r="C601" s="3"/>
      <c r="D601" s="3"/>
      <c r="E601" s="3"/>
      <c r="F601" s="3"/>
      <c r="G601" s="3"/>
      <c r="H601" s="3"/>
    </row>
    <row r="602" spans="1:8" x14ac:dyDescent="0.25">
      <c r="A602" s="12" t="s">
        <v>2305</v>
      </c>
      <c r="B602" s="146" t="s">
        <v>7361</v>
      </c>
      <c r="C602" s="166"/>
      <c r="D602" s="193"/>
      <c r="E602" s="193"/>
      <c r="F602" s="193"/>
      <c r="G602" s="193"/>
      <c r="H602" s="193"/>
    </row>
    <row r="603" spans="1:8" ht="5.0999999999999996" customHeight="1" x14ac:dyDescent="0.25">
      <c r="A603" s="12"/>
      <c r="B603" s="3"/>
      <c r="C603" s="3"/>
      <c r="D603" s="3"/>
      <c r="E603" s="3"/>
      <c r="F603" s="3"/>
      <c r="G603" s="3"/>
      <c r="H603" s="3"/>
    </row>
    <row r="604" spans="1:8" x14ac:dyDescent="0.25">
      <c r="A604" s="12" t="s">
        <v>7353</v>
      </c>
      <c r="B604" s="146" t="s">
        <v>2237</v>
      </c>
      <c r="C604" s="166"/>
      <c r="D604" s="193"/>
      <c r="E604" s="193"/>
      <c r="F604" s="193"/>
      <c r="G604" s="193"/>
      <c r="H604" s="193"/>
    </row>
    <row r="605" spans="1:8" ht="5.0999999999999996" customHeight="1" x14ac:dyDescent="0.25">
      <c r="A605" s="12"/>
      <c r="B605" s="3"/>
      <c r="C605" s="3"/>
      <c r="D605" s="3"/>
      <c r="E605" s="3"/>
      <c r="F605" s="3"/>
      <c r="G605" s="3"/>
      <c r="H605" s="3"/>
    </row>
    <row r="606" spans="1:8" x14ac:dyDescent="0.25">
      <c r="A606" s="12" t="s">
        <v>7354</v>
      </c>
      <c r="B606" s="146" t="s">
        <v>2064</v>
      </c>
      <c r="C606" s="166"/>
      <c r="D606" s="193"/>
      <c r="E606" s="193"/>
      <c r="F606" s="193"/>
      <c r="G606" s="193"/>
      <c r="H606" s="193"/>
    </row>
    <row r="607" spans="1:8" ht="5.0999999999999996" customHeight="1" x14ac:dyDescent="0.25">
      <c r="A607" s="12"/>
      <c r="B607" s="3"/>
      <c r="C607" s="3"/>
      <c r="D607" s="3"/>
      <c r="E607" s="3"/>
      <c r="F607" s="3"/>
      <c r="G607" s="3"/>
      <c r="H607" s="3"/>
    </row>
    <row r="608" spans="1:8" x14ac:dyDescent="0.25">
      <c r="A608" s="12" t="s">
        <v>7355</v>
      </c>
      <c r="B608" s="146" t="s">
        <v>2062</v>
      </c>
      <c r="C608" s="166"/>
      <c r="D608" s="193"/>
      <c r="E608" s="193"/>
      <c r="F608" s="193"/>
      <c r="G608" s="193"/>
      <c r="H608" s="193"/>
    </row>
    <row r="609" spans="1:8" ht="5.0999999999999996" customHeight="1" x14ac:dyDescent="0.25">
      <c r="A609" s="12"/>
      <c r="B609" s="3"/>
      <c r="C609" s="3"/>
      <c r="D609" s="3"/>
      <c r="E609" s="3"/>
      <c r="F609" s="3"/>
      <c r="G609" s="3"/>
      <c r="H609" s="3"/>
    </row>
    <row r="610" spans="1:8" x14ac:dyDescent="0.25">
      <c r="A610" s="12" t="s">
        <v>7356</v>
      </c>
      <c r="B610" s="146" t="s">
        <v>2233</v>
      </c>
      <c r="C610" s="166"/>
      <c r="D610" s="193"/>
      <c r="E610" s="193"/>
      <c r="F610" s="193"/>
      <c r="G610" s="193"/>
      <c r="H610" s="193"/>
    </row>
    <row r="611" spans="1:8" ht="5.0999999999999996" customHeight="1" x14ac:dyDescent="0.25">
      <c r="A611" s="12"/>
      <c r="B611" s="3"/>
      <c r="C611" s="3"/>
      <c r="D611" s="3"/>
      <c r="E611" s="3"/>
      <c r="F611" s="3"/>
      <c r="G611" s="3"/>
      <c r="H611" s="3"/>
    </row>
    <row r="612" spans="1:8" x14ac:dyDescent="0.25">
      <c r="A612" s="12" t="s">
        <v>7357</v>
      </c>
      <c r="B612" s="146" t="s">
        <v>7440</v>
      </c>
      <c r="C612" s="166"/>
      <c r="D612" s="193"/>
      <c r="E612" s="193"/>
      <c r="F612" s="193"/>
      <c r="G612" s="193"/>
      <c r="H612" s="193"/>
    </row>
    <row r="613" spans="1:8" ht="5.0999999999999996" customHeight="1" x14ac:dyDescent="0.25">
      <c r="A613" s="12"/>
      <c r="B613" s="3"/>
      <c r="C613" s="3"/>
      <c r="D613" s="3"/>
      <c r="E613" s="3"/>
      <c r="F613" s="3"/>
      <c r="G613" s="3"/>
      <c r="H613" s="3"/>
    </row>
    <row r="614" spans="1:8" x14ac:dyDescent="0.25">
      <c r="A614" s="12" t="s">
        <v>7358</v>
      </c>
      <c r="B614" s="146" t="s">
        <v>2231</v>
      </c>
      <c r="C614" s="166"/>
      <c r="D614" s="193"/>
      <c r="E614" s="193"/>
      <c r="F614" s="193"/>
      <c r="G614" s="193"/>
      <c r="H614" s="193"/>
    </row>
    <row r="615" spans="1:8" ht="5.0999999999999996" customHeight="1" x14ac:dyDescent="0.25">
      <c r="A615" s="12"/>
      <c r="B615" s="3"/>
      <c r="C615" s="3"/>
      <c r="D615" s="3"/>
      <c r="E615" s="3"/>
      <c r="F615" s="3"/>
      <c r="G615" s="3"/>
      <c r="H615" s="3"/>
    </row>
    <row r="616" spans="1:8" x14ac:dyDescent="0.25">
      <c r="A616" s="12" t="s">
        <v>7359</v>
      </c>
      <c r="B616" s="146" t="s">
        <v>7506</v>
      </c>
      <c r="C616" s="166"/>
      <c r="D616" s="193"/>
      <c r="E616" s="193"/>
      <c r="F616" s="193"/>
      <c r="G616" s="193"/>
      <c r="H616" s="193"/>
    </row>
    <row r="617" spans="1:8" ht="5.0999999999999996" customHeight="1" x14ac:dyDescent="0.25">
      <c r="A617" s="12"/>
      <c r="B617" s="3"/>
      <c r="C617" s="3"/>
      <c r="D617" s="3"/>
      <c r="E617" s="3"/>
      <c r="F617" s="3"/>
      <c r="G617" s="3"/>
      <c r="H617" s="3"/>
    </row>
    <row r="618" spans="1:8" x14ac:dyDescent="0.25">
      <c r="A618" s="12" t="s">
        <v>7360</v>
      </c>
      <c r="B618" s="146" t="s">
        <v>2315</v>
      </c>
      <c r="C618" s="166"/>
      <c r="D618" s="193"/>
      <c r="E618" s="193"/>
      <c r="F618" s="193"/>
      <c r="G618" s="193"/>
      <c r="H618" s="193"/>
    </row>
    <row r="619" spans="1:8" ht="5.0999999999999996" customHeight="1" x14ac:dyDescent="0.25">
      <c r="A619" s="12"/>
      <c r="B619" s="3"/>
      <c r="C619" s="3"/>
      <c r="D619" s="3"/>
      <c r="E619" s="3"/>
      <c r="F619" s="3"/>
      <c r="G619" s="3"/>
      <c r="H619" s="3"/>
    </row>
    <row r="620" spans="1:8" x14ac:dyDescent="0.25">
      <c r="A620" s="12" t="s">
        <v>7465</v>
      </c>
      <c r="B620" s="146" t="s">
        <v>7352</v>
      </c>
      <c r="C620" s="166"/>
      <c r="D620" s="193"/>
      <c r="E620" s="193"/>
      <c r="F620" s="193"/>
      <c r="G620" s="193"/>
      <c r="H620" s="193"/>
    </row>
    <row r="621" spans="1:8" ht="5.0999999999999996" customHeight="1" x14ac:dyDescent="0.25">
      <c r="A621" s="12"/>
      <c r="B621" s="3"/>
      <c r="C621" s="3"/>
      <c r="D621" s="3"/>
      <c r="E621" s="3"/>
      <c r="F621" s="3"/>
      <c r="G621" s="3"/>
      <c r="H621" s="3"/>
    </row>
    <row r="622" spans="1:8" x14ac:dyDescent="0.25">
      <c r="A622" s="12" t="s">
        <v>2304</v>
      </c>
      <c r="B622" s="146" t="s">
        <v>949</v>
      </c>
      <c r="C622" s="146"/>
      <c r="D622" s="146"/>
      <c r="E622" s="146"/>
      <c r="F622" s="146"/>
      <c r="G622" s="146"/>
      <c r="H622" s="146"/>
    </row>
    <row r="623" spans="1:8" ht="5.0999999999999996" customHeight="1" x14ac:dyDescent="0.25">
      <c r="A623" s="12"/>
      <c r="B623" s="3"/>
      <c r="C623" s="3"/>
      <c r="D623" s="3"/>
      <c r="E623" s="3"/>
      <c r="F623" s="3"/>
      <c r="G623" s="3"/>
      <c r="H623" s="3"/>
    </row>
    <row r="624" spans="1:8" x14ac:dyDescent="0.25">
      <c r="A624" s="12" t="s">
        <v>2303</v>
      </c>
      <c r="B624" s="146" t="s">
        <v>949</v>
      </c>
      <c r="C624" s="146"/>
      <c r="D624" s="146"/>
      <c r="E624" s="146"/>
      <c r="F624" s="146"/>
      <c r="G624" s="146"/>
      <c r="H624" s="146"/>
    </row>
    <row r="625" spans="1:8" ht="5.0999999999999996" customHeight="1" x14ac:dyDescent="0.25">
      <c r="A625" s="12"/>
      <c r="B625" s="3"/>
      <c r="C625" s="3"/>
      <c r="D625" s="3"/>
      <c r="E625" s="3"/>
      <c r="F625" s="3"/>
      <c r="G625" s="3"/>
      <c r="H625" s="3"/>
    </row>
    <row r="626" spans="1:8" x14ac:dyDescent="0.25">
      <c r="A626" s="12" t="s">
        <v>2302</v>
      </c>
      <c r="B626" s="146" t="s">
        <v>949</v>
      </c>
      <c r="C626" s="146"/>
      <c r="D626" s="146"/>
      <c r="E626" s="146"/>
      <c r="F626" s="146"/>
      <c r="G626" s="146"/>
      <c r="H626" s="146"/>
    </row>
    <row r="627" spans="1:8" ht="5.0999999999999996" customHeight="1" x14ac:dyDescent="0.25">
      <c r="A627" s="12"/>
      <c r="B627" s="3"/>
      <c r="C627" s="3"/>
      <c r="D627" s="3"/>
      <c r="E627" s="3"/>
      <c r="F627" s="3"/>
      <c r="G627" s="3"/>
      <c r="H627" s="3"/>
    </row>
    <row r="628" spans="1:8" ht="15" customHeight="1" x14ac:dyDescent="0.25">
      <c r="A628" s="148" t="s">
        <v>2301</v>
      </c>
      <c r="B628" s="146" t="s">
        <v>2300</v>
      </c>
      <c r="C628" s="146"/>
      <c r="D628" s="146"/>
      <c r="E628" s="146"/>
      <c r="F628" s="146"/>
      <c r="G628" s="146"/>
      <c r="H628" s="146"/>
    </row>
    <row r="629" spans="1:8" x14ac:dyDescent="0.25">
      <c r="A629" s="148"/>
      <c r="B629" s="89"/>
      <c r="C629" s="144" t="s">
        <v>2135</v>
      </c>
      <c r="D629" s="145"/>
      <c r="E629" s="145"/>
      <c r="F629" s="145"/>
      <c r="G629" s="145"/>
      <c r="H629" s="145"/>
    </row>
    <row r="630" spans="1:8" x14ac:dyDescent="0.25">
      <c r="A630" s="148"/>
      <c r="B630" s="89"/>
      <c r="C630" s="144" t="s">
        <v>2134</v>
      </c>
      <c r="D630" s="145"/>
      <c r="E630" s="145"/>
      <c r="F630" s="145"/>
      <c r="G630" s="145"/>
      <c r="H630" s="145"/>
    </row>
    <row r="631" spans="1:8" ht="5.0999999999999996" customHeight="1" x14ac:dyDescent="0.25">
      <c r="A631" s="148"/>
      <c r="B631" s="27"/>
      <c r="C631" s="27"/>
      <c r="D631" s="27"/>
      <c r="E631" s="27"/>
      <c r="F631" s="27"/>
      <c r="G631" s="27"/>
      <c r="H631" s="27"/>
    </row>
    <row r="632" spans="1:8" x14ac:dyDescent="0.25">
      <c r="A632" s="148"/>
      <c r="B632" s="146" t="s">
        <v>2299</v>
      </c>
      <c r="C632" s="146"/>
      <c r="D632" s="146"/>
      <c r="E632" s="146"/>
      <c r="F632" s="146"/>
      <c r="G632" s="146"/>
      <c r="H632" s="146"/>
    </row>
    <row r="633" spans="1:8" ht="5.0999999999999996" customHeight="1" x14ac:dyDescent="0.25">
      <c r="A633" s="12"/>
      <c r="B633" s="3"/>
      <c r="C633" s="3"/>
      <c r="D633" s="3"/>
      <c r="E633" s="3"/>
      <c r="F633" s="3"/>
      <c r="G633" s="3"/>
      <c r="H633" s="3"/>
    </row>
    <row r="634" spans="1:8" ht="30" customHeight="1" x14ac:dyDescent="0.25">
      <c r="A634" s="12" t="s">
        <v>2298</v>
      </c>
      <c r="B634" s="146" t="s">
        <v>2297</v>
      </c>
      <c r="C634" s="166"/>
      <c r="D634" s="193"/>
      <c r="E634" s="193"/>
      <c r="F634" s="193"/>
      <c r="G634" s="193"/>
      <c r="H634" s="193"/>
    </row>
    <row r="635" spans="1:8" ht="5.0999999999999996" customHeight="1" x14ac:dyDescent="0.25">
      <c r="A635" s="12"/>
      <c r="B635" s="3"/>
      <c r="C635" s="3"/>
      <c r="D635" s="3"/>
      <c r="E635" s="3"/>
      <c r="F635" s="3"/>
      <c r="G635" s="3"/>
      <c r="H635" s="3"/>
    </row>
    <row r="636" spans="1:8" x14ac:dyDescent="0.25">
      <c r="A636" s="148" t="s">
        <v>2296</v>
      </c>
      <c r="B636" s="146" t="s">
        <v>2295</v>
      </c>
      <c r="C636" s="146"/>
      <c r="D636" s="146"/>
      <c r="E636" s="146"/>
      <c r="F636" s="146"/>
      <c r="G636" s="146"/>
      <c r="H636" s="146"/>
    </row>
    <row r="637" spans="1:8" x14ac:dyDescent="0.25">
      <c r="A637" s="148"/>
      <c r="B637" s="89"/>
      <c r="C637" s="144" t="s">
        <v>2135</v>
      </c>
      <c r="D637" s="145"/>
      <c r="E637" s="145"/>
      <c r="F637" s="145"/>
      <c r="G637" s="145"/>
      <c r="H637" s="145"/>
    </row>
    <row r="638" spans="1:8" x14ac:dyDescent="0.25">
      <c r="A638" s="148"/>
      <c r="B638" s="89"/>
      <c r="C638" s="144" t="s">
        <v>2134</v>
      </c>
      <c r="D638" s="145"/>
      <c r="E638" s="145"/>
      <c r="F638" s="145"/>
      <c r="G638" s="145"/>
      <c r="H638" s="145"/>
    </row>
    <row r="639" spans="1:8" ht="5.0999999999999996" customHeight="1" x14ac:dyDescent="0.25">
      <c r="A639" s="12"/>
      <c r="B639" s="27"/>
      <c r="C639" s="27"/>
      <c r="D639" s="27"/>
      <c r="E639" s="27"/>
      <c r="F639" s="27"/>
      <c r="G639" s="27"/>
      <c r="H639" s="27"/>
    </row>
    <row r="640" spans="1:8" ht="120" customHeight="1" x14ac:dyDescent="0.25">
      <c r="A640" s="12" t="s">
        <v>2294</v>
      </c>
      <c r="B640" s="146" t="s">
        <v>2293</v>
      </c>
      <c r="C640" s="166"/>
      <c r="D640" s="193"/>
      <c r="E640" s="193"/>
      <c r="F640" s="193"/>
      <c r="G640" s="193"/>
      <c r="H640" s="193"/>
    </row>
    <row r="641" spans="1:8" ht="5.0999999999999996" customHeight="1" x14ac:dyDescent="0.25">
      <c r="A641" s="12"/>
      <c r="B641" s="3"/>
      <c r="C641" s="3"/>
      <c r="D641" s="3"/>
      <c r="E641" s="3"/>
      <c r="F641" s="3"/>
      <c r="G641" s="3"/>
      <c r="H641" s="3"/>
    </row>
    <row r="642" spans="1:8" x14ac:dyDescent="0.25">
      <c r="A642" s="148" t="s">
        <v>2292</v>
      </c>
      <c r="B642" s="146" t="s">
        <v>2291</v>
      </c>
      <c r="C642" s="146"/>
      <c r="D642" s="146"/>
      <c r="E642" s="146"/>
      <c r="F642" s="146"/>
      <c r="G642" s="146"/>
      <c r="H642" s="146"/>
    </row>
    <row r="643" spans="1:8" x14ac:dyDescent="0.25">
      <c r="A643" s="148"/>
      <c r="B643" s="89"/>
      <c r="C643" s="144" t="s">
        <v>2135</v>
      </c>
      <c r="D643" s="145"/>
      <c r="E643" s="145"/>
      <c r="F643" s="145"/>
      <c r="G643" s="145"/>
      <c r="H643" s="145"/>
    </row>
    <row r="644" spans="1:8" x14ac:dyDescent="0.25">
      <c r="A644" s="148"/>
      <c r="B644" s="89"/>
      <c r="C644" s="144" t="s">
        <v>2134</v>
      </c>
      <c r="D644" s="145"/>
      <c r="E644" s="145"/>
      <c r="F644" s="145"/>
      <c r="G644" s="145"/>
      <c r="H644" s="145"/>
    </row>
    <row r="645" spans="1:8" ht="5.0999999999999996" customHeight="1" x14ac:dyDescent="0.25">
      <c r="A645" s="148"/>
      <c r="B645" s="27"/>
      <c r="C645" s="27"/>
      <c r="D645" s="27"/>
      <c r="E645" s="27"/>
      <c r="F645" s="27"/>
      <c r="G645" s="27"/>
      <c r="H645" s="27"/>
    </row>
    <row r="646" spans="1:8" ht="30" customHeight="1" x14ac:dyDescent="0.25">
      <c r="A646" s="148"/>
      <c r="B646" s="146" t="s">
        <v>2290</v>
      </c>
      <c r="C646" s="166"/>
      <c r="D646" s="193"/>
      <c r="E646" s="193"/>
      <c r="F646" s="193"/>
      <c r="G646" s="193"/>
      <c r="H646" s="193"/>
    </row>
    <row r="647" spans="1:8" ht="5.0999999999999996" customHeight="1" x14ac:dyDescent="0.25">
      <c r="A647" s="12"/>
      <c r="B647" s="3"/>
      <c r="C647" s="3"/>
      <c r="D647" s="3"/>
      <c r="E647" s="3"/>
      <c r="F647" s="3"/>
      <c r="G647" s="3"/>
      <c r="H647" s="3"/>
    </row>
    <row r="648" spans="1:8" ht="15" customHeight="1" x14ac:dyDescent="0.25">
      <c r="A648" s="148" t="s">
        <v>2289</v>
      </c>
      <c r="B648" s="146" t="s">
        <v>2288</v>
      </c>
      <c r="C648" s="146"/>
      <c r="D648" s="146"/>
      <c r="E648" s="146"/>
      <c r="F648" s="146"/>
      <c r="G648" s="146"/>
      <c r="H648" s="146"/>
    </row>
    <row r="649" spans="1:8" x14ac:dyDescent="0.25">
      <c r="A649" s="148"/>
      <c r="B649" s="89"/>
      <c r="C649" s="144" t="s">
        <v>2135</v>
      </c>
      <c r="D649" s="145"/>
      <c r="E649" s="145"/>
      <c r="F649" s="145"/>
      <c r="G649" s="145"/>
      <c r="H649" s="145"/>
    </row>
    <row r="650" spans="1:8" x14ac:dyDescent="0.25">
      <c r="A650" s="148"/>
      <c r="B650" s="89"/>
      <c r="C650" s="144" t="s">
        <v>2134</v>
      </c>
      <c r="D650" s="145"/>
      <c r="E650" s="145"/>
      <c r="F650" s="145"/>
      <c r="G650" s="145"/>
      <c r="H650" s="145"/>
    </row>
    <row r="651" spans="1:8" ht="5.0999999999999996" customHeight="1" x14ac:dyDescent="0.25">
      <c r="A651" s="148"/>
      <c r="B651" s="27"/>
      <c r="C651" s="27"/>
      <c r="D651" s="27"/>
      <c r="E651" s="27"/>
      <c r="F651" s="27"/>
      <c r="G651" s="27"/>
      <c r="H651" s="27"/>
    </row>
    <row r="652" spans="1:8" ht="45" customHeight="1" x14ac:dyDescent="0.25">
      <c r="A652" s="148"/>
      <c r="B652" s="146" t="s">
        <v>2287</v>
      </c>
      <c r="C652" s="166"/>
      <c r="D652" s="193"/>
      <c r="E652" s="193"/>
      <c r="F652" s="193"/>
      <c r="G652" s="193"/>
      <c r="H652" s="193"/>
    </row>
    <row r="653" spans="1:8" ht="5.0999999999999996" customHeight="1" x14ac:dyDescent="0.25">
      <c r="A653" s="12"/>
      <c r="B653" s="3"/>
      <c r="C653" s="3"/>
      <c r="D653" s="3"/>
      <c r="E653" s="3"/>
      <c r="F653" s="3"/>
      <c r="G653" s="3"/>
      <c r="H653" s="3"/>
    </row>
    <row r="654" spans="1:8" x14ac:dyDescent="0.25">
      <c r="A654" s="148" t="s">
        <v>2286</v>
      </c>
      <c r="B654" s="146" t="s">
        <v>2285</v>
      </c>
      <c r="C654" s="146"/>
      <c r="D654" s="146"/>
      <c r="E654" s="146"/>
      <c r="F654" s="146"/>
      <c r="G654" s="146"/>
      <c r="H654" s="146"/>
    </row>
    <row r="655" spans="1:8" x14ac:dyDescent="0.25">
      <c r="A655" s="148"/>
      <c r="B655" s="89"/>
      <c r="C655" s="144" t="s">
        <v>2135</v>
      </c>
      <c r="D655" s="145"/>
      <c r="E655" s="145"/>
      <c r="F655" s="145"/>
      <c r="G655" s="145"/>
      <c r="H655" s="145"/>
    </row>
    <row r="656" spans="1:8" x14ac:dyDescent="0.25">
      <c r="A656" s="148"/>
      <c r="B656" s="89"/>
      <c r="C656" s="144" t="s">
        <v>2134</v>
      </c>
      <c r="D656" s="145"/>
      <c r="E656" s="145"/>
      <c r="F656" s="145"/>
      <c r="G656" s="145"/>
      <c r="H656" s="145"/>
    </row>
    <row r="657" spans="1:8" ht="5.0999999999999996" customHeight="1" x14ac:dyDescent="0.25">
      <c r="A657" s="148"/>
      <c r="B657" s="27"/>
      <c r="C657" s="27"/>
      <c r="D657" s="27"/>
      <c r="E657" s="27"/>
      <c r="F657" s="27"/>
      <c r="G657" s="27"/>
      <c r="H657" s="27"/>
    </row>
    <row r="658" spans="1:8" ht="60" customHeight="1" x14ac:dyDescent="0.25">
      <c r="A658" s="148"/>
      <c r="B658" s="146" t="s">
        <v>2284</v>
      </c>
      <c r="C658" s="166"/>
      <c r="D658" s="193"/>
      <c r="E658" s="193"/>
      <c r="F658" s="193"/>
      <c r="G658" s="193"/>
      <c r="H658" s="193"/>
    </row>
    <row r="659" spans="1:8" ht="5.0999999999999996" customHeight="1" x14ac:dyDescent="0.25">
      <c r="A659" s="12"/>
      <c r="B659" s="3"/>
      <c r="C659" s="3"/>
      <c r="D659" s="3"/>
      <c r="E659" s="3"/>
      <c r="F659" s="3"/>
      <c r="G659" s="3"/>
      <c r="H659" s="3"/>
    </row>
    <row r="660" spans="1:8" x14ac:dyDescent="0.25">
      <c r="A660" s="148" t="s">
        <v>2283</v>
      </c>
      <c r="B660" s="146" t="s">
        <v>2282</v>
      </c>
      <c r="C660" s="146"/>
      <c r="D660" s="146"/>
      <c r="E660" s="146"/>
      <c r="F660" s="146"/>
      <c r="G660" s="146"/>
      <c r="H660" s="146"/>
    </row>
    <row r="661" spans="1:8" x14ac:dyDescent="0.25">
      <c r="A661" s="148"/>
      <c r="B661" s="89"/>
      <c r="C661" s="144" t="s">
        <v>2135</v>
      </c>
      <c r="D661" s="145"/>
      <c r="E661" s="145"/>
      <c r="F661" s="145"/>
      <c r="G661" s="145"/>
      <c r="H661" s="145"/>
    </row>
    <row r="662" spans="1:8" x14ac:dyDescent="0.25">
      <c r="A662" s="148"/>
      <c r="B662" s="89"/>
      <c r="C662" s="144" t="s">
        <v>2134</v>
      </c>
      <c r="D662" s="145"/>
      <c r="E662" s="145"/>
      <c r="F662" s="145"/>
      <c r="G662" s="145"/>
      <c r="H662" s="145"/>
    </row>
    <row r="663" spans="1:8" ht="5.0999999999999996" customHeight="1" x14ac:dyDescent="0.25">
      <c r="A663" s="148"/>
      <c r="B663" s="27"/>
      <c r="C663" s="27"/>
      <c r="D663" s="27"/>
      <c r="E663" s="27"/>
      <c r="F663" s="27"/>
      <c r="G663" s="27"/>
      <c r="H663" s="27"/>
    </row>
    <row r="664" spans="1:8" x14ac:dyDescent="0.25">
      <c r="A664" s="148"/>
      <c r="B664" s="146" t="s">
        <v>2281</v>
      </c>
      <c r="C664" s="166"/>
      <c r="D664" s="193"/>
      <c r="E664" s="193"/>
      <c r="F664" s="193"/>
      <c r="G664" s="193"/>
      <c r="H664" s="193"/>
    </row>
    <row r="665" spans="1:8" ht="5.0999999999999996" customHeight="1" x14ac:dyDescent="0.25">
      <c r="A665" s="12"/>
      <c r="B665" s="3"/>
      <c r="C665" s="3"/>
      <c r="D665" s="3"/>
      <c r="E665" s="3"/>
      <c r="F665" s="3"/>
      <c r="G665" s="3"/>
      <c r="H665" s="3"/>
    </row>
    <row r="666" spans="1:8" ht="45" customHeight="1" x14ac:dyDescent="0.25">
      <c r="A666" s="12" t="s">
        <v>2280</v>
      </c>
      <c r="B666" s="146" t="s">
        <v>2279</v>
      </c>
      <c r="C666" s="166"/>
      <c r="D666" s="200"/>
      <c r="E666" s="200"/>
      <c r="F666" s="200"/>
      <c r="G666" s="200"/>
      <c r="H666" s="200"/>
    </row>
    <row r="667" spans="1:8" ht="5.0999999999999996" customHeight="1" x14ac:dyDescent="0.25">
      <c r="A667" s="12"/>
      <c r="B667" s="3"/>
      <c r="C667" s="3"/>
      <c r="D667" s="3"/>
      <c r="E667" s="3"/>
      <c r="F667" s="3"/>
      <c r="G667" s="3"/>
      <c r="H667" s="3"/>
    </row>
    <row r="668" spans="1:8" x14ac:dyDescent="0.25">
      <c r="A668" s="12" t="s">
        <v>2278</v>
      </c>
      <c r="B668" s="146" t="s">
        <v>2277</v>
      </c>
      <c r="C668" s="146"/>
      <c r="D668" s="146"/>
      <c r="E668" s="146"/>
      <c r="F668" s="146"/>
      <c r="G668" s="146"/>
      <c r="H668" s="146"/>
    </row>
    <row r="669" spans="1:8" ht="5.0999999999999996" customHeight="1" x14ac:dyDescent="0.25">
      <c r="A669" s="12"/>
      <c r="B669" s="3"/>
      <c r="C669" s="3"/>
      <c r="D669" s="3"/>
      <c r="E669" s="3"/>
      <c r="F669" s="3"/>
      <c r="G669" s="3"/>
      <c r="H669" s="3"/>
    </row>
    <row r="670" spans="1:8" ht="75" customHeight="1" x14ac:dyDescent="0.25">
      <c r="A670" s="12" t="s">
        <v>2276</v>
      </c>
      <c r="B670" s="146" t="s">
        <v>7220</v>
      </c>
      <c r="C670" s="166"/>
      <c r="D670" s="193"/>
      <c r="E670" s="193"/>
      <c r="F670" s="193"/>
      <c r="G670" s="193"/>
      <c r="H670" s="193"/>
    </row>
    <row r="671" spans="1:8" ht="5.0999999999999996" customHeight="1" x14ac:dyDescent="0.25">
      <c r="A671" s="12"/>
      <c r="B671" s="3"/>
      <c r="C671" s="3"/>
      <c r="D671" s="3"/>
      <c r="E671" s="3"/>
      <c r="F671" s="3"/>
      <c r="G671" s="3"/>
      <c r="H671" s="3"/>
    </row>
    <row r="672" spans="1:8" ht="45" customHeight="1" x14ac:dyDescent="0.25">
      <c r="A672" s="12" t="s">
        <v>2275</v>
      </c>
      <c r="B672" s="146" t="s">
        <v>2274</v>
      </c>
      <c r="C672" s="166"/>
      <c r="D672" s="193"/>
      <c r="E672" s="193"/>
      <c r="F672" s="193"/>
      <c r="G672" s="193"/>
      <c r="H672" s="193"/>
    </row>
    <row r="673" spans="1:8" ht="5.0999999999999996" customHeight="1" x14ac:dyDescent="0.25">
      <c r="A673" s="12"/>
      <c r="B673" s="3"/>
      <c r="C673" s="3"/>
      <c r="D673" s="3"/>
      <c r="E673" s="3"/>
      <c r="F673" s="3"/>
      <c r="G673" s="3"/>
      <c r="H673" s="3"/>
    </row>
    <row r="674" spans="1:8" x14ac:dyDescent="0.25">
      <c r="A674" s="12" t="s">
        <v>2273</v>
      </c>
      <c r="B674" s="146" t="s">
        <v>2064</v>
      </c>
      <c r="C674" s="166"/>
      <c r="D674" s="193"/>
      <c r="E674" s="193"/>
      <c r="F674" s="193"/>
      <c r="G674" s="193"/>
      <c r="H674" s="193"/>
    </row>
    <row r="675" spans="1:8" ht="5.0999999999999996" customHeight="1" x14ac:dyDescent="0.25">
      <c r="A675" s="12"/>
      <c r="B675" s="3"/>
      <c r="C675" s="3"/>
      <c r="D675" s="3"/>
      <c r="E675" s="3"/>
      <c r="F675" s="3"/>
      <c r="G675" s="3"/>
      <c r="H675" s="3"/>
    </row>
    <row r="676" spans="1:8" x14ac:dyDescent="0.25">
      <c r="A676" s="12" t="s">
        <v>2272</v>
      </c>
      <c r="B676" s="146" t="s">
        <v>2062</v>
      </c>
      <c r="C676" s="166"/>
      <c r="D676" s="193"/>
      <c r="E676" s="193"/>
      <c r="F676" s="193"/>
      <c r="G676" s="193"/>
      <c r="H676" s="193"/>
    </row>
    <row r="677" spans="1:8" ht="5.0999999999999996" customHeight="1" x14ac:dyDescent="0.25">
      <c r="A677" s="12"/>
      <c r="B677" s="3"/>
      <c r="C677" s="3"/>
      <c r="D677" s="3"/>
      <c r="E677" s="3"/>
      <c r="F677" s="3"/>
      <c r="G677" s="3"/>
      <c r="H677" s="3"/>
    </row>
    <row r="678" spans="1:8" x14ac:dyDescent="0.25">
      <c r="A678" s="12" t="s">
        <v>2271</v>
      </c>
      <c r="B678" s="146" t="s">
        <v>2233</v>
      </c>
      <c r="C678" s="166"/>
      <c r="D678" s="193"/>
      <c r="E678" s="193"/>
      <c r="F678" s="193"/>
      <c r="G678" s="193"/>
      <c r="H678" s="193"/>
    </row>
    <row r="679" spans="1:8" ht="5.0999999999999996" customHeight="1" x14ac:dyDescent="0.25">
      <c r="A679" s="12"/>
      <c r="B679" s="3"/>
      <c r="C679" s="3"/>
      <c r="D679" s="3"/>
      <c r="E679" s="3"/>
      <c r="F679" s="3"/>
      <c r="G679" s="3"/>
      <c r="H679" s="3"/>
    </row>
    <row r="680" spans="1:8" x14ac:dyDescent="0.25">
      <c r="A680" s="12" t="s">
        <v>7466</v>
      </c>
      <c r="B680" s="146" t="s">
        <v>7440</v>
      </c>
      <c r="C680" s="166"/>
      <c r="D680" s="193"/>
      <c r="E680" s="193"/>
      <c r="F680" s="193"/>
      <c r="G680" s="193"/>
      <c r="H680" s="193"/>
    </row>
    <row r="681" spans="1:8" ht="5.0999999999999996" customHeight="1" x14ac:dyDescent="0.25">
      <c r="A681" s="12"/>
      <c r="B681" s="3"/>
      <c r="C681" s="3"/>
      <c r="D681" s="3"/>
      <c r="E681" s="3"/>
      <c r="F681" s="3"/>
      <c r="G681" s="3"/>
      <c r="H681" s="3"/>
    </row>
    <row r="682" spans="1:8" x14ac:dyDescent="0.25">
      <c r="A682" s="12" t="s">
        <v>2270</v>
      </c>
      <c r="B682" s="146" t="s">
        <v>2231</v>
      </c>
      <c r="C682" s="166"/>
      <c r="D682" s="193"/>
      <c r="E682" s="193"/>
      <c r="F682" s="193"/>
      <c r="G682" s="193"/>
      <c r="H682" s="193"/>
    </row>
    <row r="683" spans="1:8" ht="5.0999999999999996" customHeight="1" x14ac:dyDescent="0.25">
      <c r="A683" s="12"/>
      <c r="B683" s="3"/>
      <c r="C683" s="3"/>
      <c r="D683" s="3"/>
      <c r="E683" s="3"/>
      <c r="F683" s="3"/>
      <c r="G683" s="3"/>
      <c r="H683" s="3"/>
    </row>
    <row r="684" spans="1:8" x14ac:dyDescent="0.25">
      <c r="A684" s="12" t="s">
        <v>2269</v>
      </c>
      <c r="B684" s="146" t="s">
        <v>7506</v>
      </c>
      <c r="C684" s="166"/>
      <c r="D684" s="193"/>
      <c r="E684" s="193"/>
      <c r="F684" s="193"/>
      <c r="G684" s="193"/>
      <c r="H684" s="193"/>
    </row>
    <row r="685" spans="1:8" ht="5.0999999999999996" customHeight="1" x14ac:dyDescent="0.25">
      <c r="A685" s="12"/>
      <c r="B685" s="3"/>
      <c r="C685" s="3"/>
      <c r="D685" s="3"/>
      <c r="E685" s="3"/>
      <c r="F685" s="3"/>
      <c r="G685" s="3"/>
      <c r="H685" s="3"/>
    </row>
    <row r="686" spans="1:8" x14ac:dyDescent="0.25">
      <c r="A686" s="12" t="s">
        <v>2268</v>
      </c>
      <c r="B686" s="146" t="s">
        <v>2267</v>
      </c>
      <c r="C686" s="166"/>
      <c r="D686" s="193"/>
      <c r="E686" s="193"/>
      <c r="F686" s="193"/>
      <c r="G686" s="193"/>
      <c r="H686" s="193"/>
    </row>
    <row r="687" spans="1:8" ht="5.0999999999999996" customHeight="1" x14ac:dyDescent="0.25">
      <c r="A687" s="12"/>
      <c r="B687" s="3"/>
      <c r="C687" s="3"/>
      <c r="D687" s="3"/>
      <c r="E687" s="3"/>
      <c r="F687" s="3"/>
    </row>
    <row r="688" spans="1:8" ht="15" customHeight="1" x14ac:dyDescent="0.25">
      <c r="A688" s="12" t="s">
        <v>2266</v>
      </c>
      <c r="B688" s="146" t="s">
        <v>949</v>
      </c>
      <c r="C688" s="146"/>
      <c r="D688" s="146"/>
      <c r="E688" s="146"/>
      <c r="F688" s="146"/>
      <c r="G688" s="146"/>
      <c r="H688" s="146"/>
    </row>
    <row r="689" spans="1:8" ht="5.0999999999999996" customHeight="1" x14ac:dyDescent="0.25">
      <c r="A689" s="12"/>
      <c r="B689" s="3"/>
      <c r="C689" s="3"/>
      <c r="D689" s="3"/>
      <c r="E689" s="3"/>
      <c r="F689" s="3"/>
    </row>
    <row r="690" spans="1:8" ht="15" customHeight="1" x14ac:dyDescent="0.25">
      <c r="A690" s="12" t="s">
        <v>2265</v>
      </c>
      <c r="B690" s="146" t="s">
        <v>949</v>
      </c>
      <c r="C690" s="146"/>
      <c r="D690" s="146"/>
      <c r="E690" s="146"/>
      <c r="F690" s="146"/>
      <c r="G690" s="146"/>
      <c r="H690" s="146"/>
    </row>
    <row r="691" spans="1:8" ht="5.0999999999999996" customHeight="1" x14ac:dyDescent="0.25">
      <c r="A691" s="12"/>
      <c r="B691" s="3"/>
      <c r="C691" s="3"/>
      <c r="D691" s="3"/>
      <c r="E691" s="3"/>
      <c r="F691" s="3"/>
    </row>
    <row r="692" spans="1:8" ht="15" customHeight="1" x14ac:dyDescent="0.25">
      <c r="A692" s="12" t="s">
        <v>2264</v>
      </c>
      <c r="B692" s="146" t="s">
        <v>949</v>
      </c>
      <c r="C692" s="146"/>
      <c r="D692" s="146"/>
      <c r="E692" s="146"/>
      <c r="F692" s="146"/>
      <c r="G692" s="146"/>
      <c r="H692" s="146"/>
    </row>
    <row r="693" spans="1:8" ht="5.0999999999999996" customHeight="1" x14ac:dyDescent="0.25">
      <c r="A693" s="12"/>
      <c r="B693" s="3"/>
      <c r="C693" s="3"/>
      <c r="D693" s="3"/>
      <c r="E693" s="3"/>
      <c r="F693" s="3"/>
    </row>
    <row r="694" spans="1:8" ht="15" customHeight="1" x14ac:dyDescent="0.25">
      <c r="A694" s="12" t="s">
        <v>2263</v>
      </c>
      <c r="B694" s="146" t="s">
        <v>949</v>
      </c>
      <c r="C694" s="146"/>
      <c r="D694" s="146"/>
      <c r="E694" s="146"/>
      <c r="F694" s="146"/>
      <c r="G694" s="146"/>
      <c r="H694" s="146"/>
    </row>
    <row r="695" spans="1:8" ht="5.0999999999999996" customHeight="1" x14ac:dyDescent="0.25">
      <c r="A695" s="12"/>
      <c r="B695" s="3"/>
      <c r="C695" s="3"/>
      <c r="D695" s="3"/>
      <c r="E695" s="3"/>
      <c r="F695" s="3"/>
    </row>
    <row r="696" spans="1:8" ht="15" customHeight="1" x14ac:dyDescent="0.25">
      <c r="A696" s="12" t="s">
        <v>2262</v>
      </c>
      <c r="B696" s="146" t="s">
        <v>949</v>
      </c>
      <c r="C696" s="146"/>
      <c r="D696" s="146"/>
      <c r="E696" s="146"/>
      <c r="F696" s="146"/>
      <c r="G696" s="146"/>
      <c r="H696" s="146"/>
    </row>
    <row r="697" spans="1:8" ht="5.0999999999999996" customHeight="1" x14ac:dyDescent="0.25">
      <c r="A697" s="12"/>
      <c r="B697" s="3"/>
      <c r="C697" s="3"/>
      <c r="D697" s="3"/>
      <c r="E697" s="3"/>
      <c r="F697" s="3"/>
    </row>
    <row r="698" spans="1:8" ht="15" customHeight="1" x14ac:dyDescent="0.25">
      <c r="A698" s="12" t="s">
        <v>2261</v>
      </c>
      <c r="B698" s="146" t="s">
        <v>949</v>
      </c>
      <c r="C698" s="146"/>
      <c r="D698" s="146"/>
      <c r="E698" s="146"/>
      <c r="F698" s="146"/>
      <c r="G698" s="146"/>
      <c r="H698" s="146"/>
    </row>
    <row r="699" spans="1:8" ht="5.0999999999999996" customHeight="1" x14ac:dyDescent="0.25">
      <c r="A699" s="12"/>
      <c r="B699" s="3"/>
      <c r="C699" s="3"/>
      <c r="D699" s="3"/>
      <c r="E699" s="3"/>
      <c r="F699" s="3"/>
    </row>
    <row r="700" spans="1:8" ht="15" customHeight="1" x14ac:dyDescent="0.25">
      <c r="A700" s="12" t="s">
        <v>2260</v>
      </c>
      <c r="B700" s="146" t="s">
        <v>949</v>
      </c>
      <c r="C700" s="146"/>
      <c r="D700" s="146"/>
      <c r="E700" s="146"/>
      <c r="F700" s="146"/>
      <c r="G700" s="146"/>
      <c r="H700" s="146"/>
    </row>
    <row r="701" spans="1:8" ht="5.0999999999999996" customHeight="1" x14ac:dyDescent="0.25">
      <c r="A701" s="12"/>
      <c r="B701" s="3"/>
      <c r="C701" s="3"/>
      <c r="D701" s="3"/>
      <c r="E701" s="3"/>
      <c r="F701" s="3"/>
    </row>
    <row r="702" spans="1:8" ht="15" customHeight="1" x14ac:dyDescent="0.25">
      <c r="A702" s="12" t="s">
        <v>2259</v>
      </c>
      <c r="B702" s="146" t="s">
        <v>949</v>
      </c>
      <c r="C702" s="146"/>
      <c r="D702" s="146"/>
      <c r="E702" s="146"/>
      <c r="F702" s="146"/>
      <c r="G702" s="146"/>
      <c r="H702" s="146"/>
    </row>
    <row r="703" spans="1:8" ht="5.0999999999999996" customHeight="1" x14ac:dyDescent="0.25">
      <c r="A703" s="12"/>
      <c r="B703" s="3"/>
      <c r="C703" s="3"/>
      <c r="D703" s="3"/>
      <c r="E703" s="3"/>
      <c r="F703" s="3"/>
    </row>
    <row r="704" spans="1:8" ht="15" customHeight="1" x14ac:dyDescent="0.25">
      <c r="A704" s="12" t="s">
        <v>2258</v>
      </c>
      <c r="B704" s="146" t="s">
        <v>949</v>
      </c>
      <c r="C704" s="146"/>
      <c r="D704" s="146"/>
      <c r="E704" s="146"/>
      <c r="F704" s="146"/>
      <c r="G704" s="146"/>
      <c r="H704" s="146"/>
    </row>
    <row r="705" spans="1:8" ht="5.0999999999999996" customHeight="1" x14ac:dyDescent="0.25">
      <c r="A705" s="12"/>
      <c r="B705" s="3"/>
      <c r="C705" s="3"/>
      <c r="D705" s="3"/>
      <c r="E705" s="3"/>
      <c r="F705" s="3"/>
    </row>
    <row r="706" spans="1:8" ht="15" customHeight="1" x14ac:dyDescent="0.25">
      <c r="A706" s="12" t="s">
        <v>2257</v>
      </c>
      <c r="B706" s="146" t="s">
        <v>949</v>
      </c>
      <c r="C706" s="146"/>
      <c r="D706" s="146"/>
      <c r="E706" s="146"/>
      <c r="F706" s="146"/>
      <c r="G706" s="146"/>
      <c r="H706" s="146"/>
    </row>
    <row r="707" spans="1:8" ht="5.0999999999999996" customHeight="1" x14ac:dyDescent="0.25">
      <c r="A707" s="12"/>
      <c r="B707" s="3"/>
      <c r="C707" s="3"/>
      <c r="D707" s="3"/>
      <c r="E707" s="3"/>
      <c r="F707" s="3"/>
    </row>
    <row r="708" spans="1:8" ht="15" customHeight="1" x14ac:dyDescent="0.25">
      <c r="A708" s="12" t="s">
        <v>2256</v>
      </c>
      <c r="B708" s="146" t="s">
        <v>949</v>
      </c>
      <c r="C708" s="146"/>
      <c r="D708" s="146"/>
      <c r="E708" s="146"/>
      <c r="F708" s="146"/>
      <c r="G708" s="146"/>
      <c r="H708" s="146"/>
    </row>
    <row r="709" spans="1:8" ht="5.0999999999999996" customHeight="1" x14ac:dyDescent="0.25">
      <c r="A709" s="12"/>
      <c r="B709" s="3"/>
      <c r="C709" s="3"/>
      <c r="D709" s="3"/>
      <c r="E709" s="3"/>
      <c r="F709" s="3"/>
    </row>
    <row r="710" spans="1:8" ht="15" customHeight="1" x14ac:dyDescent="0.25">
      <c r="A710" s="12" t="s">
        <v>2255</v>
      </c>
      <c r="B710" s="146" t="s">
        <v>949</v>
      </c>
      <c r="C710" s="146"/>
      <c r="D710" s="146"/>
      <c r="E710" s="146"/>
      <c r="F710" s="146"/>
      <c r="G710" s="146"/>
      <c r="H710" s="146"/>
    </row>
    <row r="711" spans="1:8" ht="5.0999999999999996" customHeight="1" x14ac:dyDescent="0.25">
      <c r="A711" s="12"/>
      <c r="B711" s="27"/>
      <c r="C711" s="27"/>
      <c r="D711" s="27"/>
      <c r="E711" s="27"/>
      <c r="F711" s="27"/>
      <c r="G711" s="27"/>
      <c r="H711" s="27"/>
    </row>
    <row r="712" spans="1:8" ht="45" customHeight="1" x14ac:dyDescent="0.25">
      <c r="A712" s="148"/>
      <c r="B712" s="146" t="s">
        <v>2254</v>
      </c>
      <c r="C712" s="146"/>
      <c r="D712" s="146"/>
      <c r="E712" s="146"/>
      <c r="F712" s="146"/>
      <c r="G712" s="146"/>
      <c r="H712" s="146"/>
    </row>
    <row r="713" spans="1:8" ht="15" customHeight="1" x14ac:dyDescent="0.25">
      <c r="A713" s="148"/>
      <c r="B713" s="194" t="s">
        <v>6682</v>
      </c>
      <c r="C713" s="194"/>
      <c r="D713" s="194"/>
    </row>
    <row r="714" spans="1:8" ht="5.0999999999999996" customHeight="1" x14ac:dyDescent="0.25">
      <c r="A714" s="12"/>
      <c r="B714" s="3"/>
      <c r="C714" s="3"/>
      <c r="D714" s="3"/>
      <c r="E714" s="3"/>
      <c r="F714" s="3"/>
      <c r="G714" s="3"/>
      <c r="H714" s="3"/>
    </row>
    <row r="715" spans="1:8" x14ac:dyDescent="0.25">
      <c r="A715" s="12"/>
      <c r="B715" s="3"/>
      <c r="C715" s="3"/>
      <c r="D715" s="195" t="s">
        <v>2242</v>
      </c>
      <c r="E715" s="195"/>
      <c r="F715" s="195" t="s">
        <v>2241</v>
      </c>
      <c r="G715" s="195"/>
      <c r="H715" s="3"/>
    </row>
    <row r="716" spans="1:8" ht="5.0999999999999996" customHeight="1" x14ac:dyDescent="0.25">
      <c r="A716" s="12"/>
      <c r="B716" s="3"/>
      <c r="C716" s="3"/>
      <c r="D716" s="6"/>
      <c r="E716" s="6"/>
      <c r="F716" s="6"/>
      <c r="G716" s="6"/>
      <c r="H716" s="3"/>
    </row>
    <row r="717" spans="1:8" x14ac:dyDescent="0.25">
      <c r="A717" s="12" t="s">
        <v>2253</v>
      </c>
      <c r="B717" s="146" t="s">
        <v>2239</v>
      </c>
      <c r="C717" s="166"/>
      <c r="D717" s="162"/>
      <c r="E717" s="163"/>
      <c r="F717" s="162"/>
      <c r="G717" s="163"/>
      <c r="H717" s="3"/>
    </row>
    <row r="718" spans="1:8" ht="5.0999999999999996" customHeight="1" x14ac:dyDescent="0.25">
      <c r="A718" s="12"/>
      <c r="B718" s="3"/>
      <c r="C718" s="3"/>
      <c r="D718" s="3"/>
      <c r="E718" s="3"/>
      <c r="F718" s="3"/>
      <c r="G718" s="3"/>
      <c r="H718" s="3"/>
    </row>
    <row r="719" spans="1:8" x14ac:dyDescent="0.25">
      <c r="A719" s="12" t="s">
        <v>2252</v>
      </c>
      <c r="B719" s="146" t="s">
        <v>2237</v>
      </c>
      <c r="C719" s="166"/>
      <c r="D719" s="162"/>
      <c r="E719" s="163"/>
      <c r="F719" s="162"/>
      <c r="G719" s="163"/>
      <c r="H719" s="3"/>
    </row>
    <row r="720" spans="1:8" ht="5.0999999999999996" customHeight="1" x14ac:dyDescent="0.25">
      <c r="A720" s="12"/>
      <c r="B720" s="3"/>
      <c r="C720" s="3"/>
      <c r="D720" s="3"/>
      <c r="E720" s="3"/>
      <c r="F720" s="3"/>
      <c r="G720" s="3"/>
      <c r="H720" s="3"/>
    </row>
    <row r="721" spans="1:8" x14ac:dyDescent="0.25">
      <c r="A721" s="12" t="s">
        <v>2251</v>
      </c>
      <c r="B721" s="146" t="s">
        <v>2064</v>
      </c>
      <c r="C721" s="166"/>
      <c r="D721" s="162"/>
      <c r="E721" s="163"/>
      <c r="F721" s="162"/>
      <c r="G721" s="163"/>
      <c r="H721" s="3"/>
    </row>
    <row r="722" spans="1:8" ht="5.0999999999999996" customHeight="1" x14ac:dyDescent="0.25">
      <c r="A722" s="12"/>
      <c r="B722" s="3"/>
      <c r="C722" s="3"/>
      <c r="D722" s="3"/>
      <c r="E722" s="3"/>
      <c r="F722" s="3"/>
      <c r="G722" s="3"/>
      <c r="H722" s="3"/>
    </row>
    <row r="723" spans="1:8" x14ac:dyDescent="0.25">
      <c r="A723" s="12" t="s">
        <v>2250</v>
      </c>
      <c r="B723" s="146" t="s">
        <v>2062</v>
      </c>
      <c r="C723" s="166"/>
      <c r="D723" s="162"/>
      <c r="E723" s="163"/>
      <c r="F723" s="162"/>
      <c r="G723" s="163"/>
      <c r="H723" s="3"/>
    </row>
    <row r="724" spans="1:8" ht="5.0999999999999996" customHeight="1" x14ac:dyDescent="0.25">
      <c r="A724" s="12"/>
      <c r="B724" s="3"/>
      <c r="C724" s="3"/>
      <c r="D724" s="3"/>
      <c r="E724" s="3"/>
      <c r="F724" s="3"/>
      <c r="G724" s="3"/>
      <c r="H724" s="3"/>
    </row>
    <row r="725" spans="1:8" x14ac:dyDescent="0.25">
      <c r="A725" s="12" t="s">
        <v>2249</v>
      </c>
      <c r="B725" s="146" t="s">
        <v>2233</v>
      </c>
      <c r="C725" s="166"/>
      <c r="D725" s="162"/>
      <c r="E725" s="163"/>
      <c r="F725" s="162"/>
      <c r="G725" s="163"/>
      <c r="H725" s="3"/>
    </row>
    <row r="726" spans="1:8" ht="5.0999999999999996" customHeight="1" x14ac:dyDescent="0.25">
      <c r="A726" s="12"/>
      <c r="B726" s="3"/>
      <c r="C726" s="3"/>
      <c r="D726" s="3"/>
      <c r="E726" s="3"/>
      <c r="F726" s="3"/>
      <c r="G726" s="3"/>
      <c r="H726" s="3"/>
    </row>
    <row r="727" spans="1:8" x14ac:dyDescent="0.25">
      <c r="A727" s="12" t="s">
        <v>7467</v>
      </c>
      <c r="B727" s="146" t="s">
        <v>7440</v>
      </c>
      <c r="C727" s="166"/>
      <c r="D727" s="162"/>
      <c r="E727" s="163"/>
      <c r="F727" s="162"/>
      <c r="G727" s="163"/>
      <c r="H727" s="3"/>
    </row>
    <row r="728" spans="1:8" ht="5.0999999999999996" customHeight="1" x14ac:dyDescent="0.25">
      <c r="A728" s="12"/>
      <c r="B728" s="3"/>
      <c r="C728" s="3"/>
      <c r="D728" s="3"/>
      <c r="E728" s="3"/>
      <c r="F728" s="3"/>
      <c r="G728" s="3"/>
      <c r="H728" s="3"/>
    </row>
    <row r="729" spans="1:8" x14ac:dyDescent="0.25">
      <c r="A729" s="12" t="s">
        <v>2248</v>
      </c>
      <c r="B729" s="146" t="s">
        <v>2231</v>
      </c>
      <c r="C729" s="166"/>
      <c r="D729" s="162"/>
      <c r="E729" s="163"/>
      <c r="F729" s="162"/>
      <c r="G729" s="163"/>
      <c r="H729" s="3"/>
    </row>
    <row r="730" spans="1:8" ht="5.0999999999999996" customHeight="1" x14ac:dyDescent="0.25">
      <c r="A730" s="12"/>
      <c r="B730" s="3"/>
      <c r="C730" s="3"/>
      <c r="D730" s="3"/>
      <c r="E730" s="3"/>
      <c r="F730" s="3"/>
      <c r="G730" s="3"/>
      <c r="H730" s="3"/>
    </row>
    <row r="731" spans="1:8" x14ac:dyDescent="0.25">
      <c r="A731" s="12" t="s">
        <v>2247</v>
      </c>
      <c r="B731" s="146" t="s">
        <v>7506</v>
      </c>
      <c r="C731" s="166"/>
      <c r="D731" s="162"/>
      <c r="E731" s="163"/>
      <c r="F731" s="162"/>
      <c r="G731" s="163"/>
      <c r="H731" s="3"/>
    </row>
    <row r="732" spans="1:8" ht="5.0999999999999996" customHeight="1" x14ac:dyDescent="0.25">
      <c r="A732" s="12"/>
      <c r="B732" s="3"/>
      <c r="C732" s="3"/>
      <c r="D732" s="3"/>
      <c r="E732" s="3"/>
      <c r="F732" s="3"/>
      <c r="G732" s="3"/>
      <c r="H732" s="3"/>
    </row>
    <row r="733" spans="1:8" x14ac:dyDescent="0.25">
      <c r="A733" s="12" t="s">
        <v>2246</v>
      </c>
      <c r="B733" s="146" t="s">
        <v>2228</v>
      </c>
      <c r="C733" s="166"/>
      <c r="D733" s="162"/>
      <c r="E733" s="163"/>
      <c r="F733" s="162"/>
      <c r="G733" s="163"/>
      <c r="H733" s="3"/>
    </row>
    <row r="734" spans="1:8" ht="5.0999999999999996" customHeight="1" x14ac:dyDescent="0.25">
      <c r="A734" s="12"/>
      <c r="B734" s="3"/>
      <c r="C734" s="3"/>
      <c r="D734" s="3"/>
      <c r="E734" s="3"/>
      <c r="F734" s="3"/>
    </row>
    <row r="735" spans="1:8" ht="15" customHeight="1" x14ac:dyDescent="0.25">
      <c r="A735" s="12" t="s">
        <v>2245</v>
      </c>
      <c r="B735" s="146" t="s">
        <v>949</v>
      </c>
      <c r="C735" s="146"/>
      <c r="D735" s="146"/>
      <c r="E735" s="146"/>
      <c r="F735" s="146"/>
      <c r="G735" s="146"/>
      <c r="H735" s="146"/>
    </row>
    <row r="736" spans="1:8" ht="5.0999999999999996" customHeight="1" x14ac:dyDescent="0.25">
      <c r="A736" s="12"/>
      <c r="B736" s="3"/>
      <c r="C736" s="3"/>
      <c r="D736" s="3"/>
      <c r="E736" s="3"/>
      <c r="F736" s="3"/>
    </row>
    <row r="737" spans="1:8" ht="15" customHeight="1" x14ac:dyDescent="0.25">
      <c r="A737" s="12" t="s">
        <v>2244</v>
      </c>
      <c r="B737" s="146" t="s">
        <v>949</v>
      </c>
      <c r="C737" s="146"/>
      <c r="D737" s="146"/>
      <c r="E737" s="146"/>
      <c r="F737" s="146"/>
      <c r="G737" s="146"/>
      <c r="H737" s="146"/>
    </row>
    <row r="738" spans="1:8" ht="5.0999999999999996" customHeight="1" x14ac:dyDescent="0.25">
      <c r="A738" s="12"/>
      <c r="B738" s="27"/>
      <c r="C738" s="27"/>
      <c r="D738" s="27"/>
      <c r="E738" s="27"/>
      <c r="F738" s="27"/>
      <c r="G738" s="27"/>
      <c r="H738" s="27"/>
    </row>
    <row r="739" spans="1:8" ht="45" customHeight="1" x14ac:dyDescent="0.25">
      <c r="A739" s="148"/>
      <c r="B739" s="146" t="s">
        <v>2243</v>
      </c>
      <c r="C739" s="146"/>
      <c r="D739" s="146"/>
      <c r="E739" s="146"/>
      <c r="F739" s="146"/>
      <c r="G739" s="146"/>
      <c r="H739" s="146"/>
    </row>
    <row r="740" spans="1:8" ht="15" customHeight="1" x14ac:dyDescent="0.25">
      <c r="A740" s="148"/>
      <c r="B740" s="194" t="s">
        <v>6705</v>
      </c>
      <c r="C740" s="194"/>
      <c r="D740" s="194"/>
    </row>
    <row r="741" spans="1:8" ht="5.0999999999999996" customHeight="1" x14ac:dyDescent="0.25">
      <c r="A741" s="12"/>
      <c r="B741" s="3"/>
      <c r="C741" s="3"/>
      <c r="D741" s="3"/>
      <c r="E741" s="3"/>
      <c r="F741" s="3"/>
      <c r="G741" s="3"/>
      <c r="H741" s="3"/>
    </row>
    <row r="742" spans="1:8" x14ac:dyDescent="0.25">
      <c r="A742" s="12"/>
      <c r="B742" s="3"/>
      <c r="C742" s="3"/>
      <c r="D742" s="195" t="s">
        <v>2242</v>
      </c>
      <c r="E742" s="195"/>
      <c r="F742" s="195" t="s">
        <v>2241</v>
      </c>
      <c r="G742" s="195"/>
      <c r="H742" s="3"/>
    </row>
    <row r="743" spans="1:8" ht="5.0999999999999996" customHeight="1" x14ac:dyDescent="0.25">
      <c r="A743" s="12"/>
      <c r="B743" s="3"/>
      <c r="C743" s="3"/>
      <c r="D743" s="6"/>
      <c r="E743" s="6"/>
      <c r="F743" s="6"/>
      <c r="G743" s="6"/>
      <c r="H743" s="3"/>
    </row>
    <row r="744" spans="1:8" x14ac:dyDescent="0.25">
      <c r="A744" s="12" t="s">
        <v>2240</v>
      </c>
      <c r="B744" s="146" t="s">
        <v>2239</v>
      </c>
      <c r="C744" s="166"/>
      <c r="D744" s="162"/>
      <c r="E744" s="163"/>
      <c r="F744" s="162"/>
      <c r="G744" s="163"/>
      <c r="H744" s="3"/>
    </row>
    <row r="745" spans="1:8" ht="5.0999999999999996" customHeight="1" x14ac:dyDescent="0.25">
      <c r="A745" s="12"/>
      <c r="B745" s="3"/>
      <c r="C745" s="3"/>
      <c r="D745" s="3"/>
      <c r="E745" s="3"/>
      <c r="F745" s="3"/>
      <c r="G745" s="3"/>
      <c r="H745" s="3"/>
    </row>
    <row r="746" spans="1:8" x14ac:dyDescent="0.25">
      <c r="A746" s="12" t="s">
        <v>2238</v>
      </c>
      <c r="B746" s="146" t="s">
        <v>2237</v>
      </c>
      <c r="C746" s="166"/>
      <c r="D746" s="162"/>
      <c r="E746" s="163"/>
      <c r="F746" s="162"/>
      <c r="G746" s="163"/>
      <c r="H746" s="3"/>
    </row>
    <row r="747" spans="1:8" ht="5.0999999999999996" customHeight="1" x14ac:dyDescent="0.25">
      <c r="A747" s="12"/>
      <c r="B747" s="3"/>
      <c r="C747" s="3"/>
      <c r="D747" s="3"/>
      <c r="E747" s="3"/>
      <c r="F747" s="3"/>
      <c r="G747" s="3"/>
      <c r="H747" s="3"/>
    </row>
    <row r="748" spans="1:8" x14ac:dyDescent="0.25">
      <c r="A748" s="12" t="s">
        <v>2236</v>
      </c>
      <c r="B748" s="146" t="s">
        <v>2064</v>
      </c>
      <c r="C748" s="166"/>
      <c r="D748" s="162"/>
      <c r="E748" s="163"/>
      <c r="F748" s="162"/>
      <c r="G748" s="163"/>
      <c r="H748" s="3"/>
    </row>
    <row r="749" spans="1:8" ht="5.0999999999999996" customHeight="1" x14ac:dyDescent="0.25">
      <c r="A749" s="12"/>
      <c r="B749" s="3"/>
      <c r="C749" s="3"/>
      <c r="D749" s="3"/>
      <c r="E749" s="3"/>
      <c r="F749" s="3"/>
      <c r="G749" s="3"/>
      <c r="H749" s="3"/>
    </row>
    <row r="750" spans="1:8" x14ac:dyDescent="0.25">
      <c r="A750" s="12" t="s">
        <v>2235</v>
      </c>
      <c r="B750" s="146" t="s">
        <v>2062</v>
      </c>
      <c r="C750" s="166"/>
      <c r="D750" s="162"/>
      <c r="E750" s="163"/>
      <c r="F750" s="162"/>
      <c r="G750" s="163"/>
      <c r="H750" s="3"/>
    </row>
    <row r="751" spans="1:8" ht="5.0999999999999996" customHeight="1" x14ac:dyDescent="0.25">
      <c r="A751" s="12"/>
      <c r="B751" s="3"/>
      <c r="C751" s="3"/>
      <c r="D751" s="3"/>
      <c r="E751" s="3"/>
      <c r="F751" s="3"/>
      <c r="G751" s="3"/>
      <c r="H751" s="3"/>
    </row>
    <row r="752" spans="1:8" x14ac:dyDescent="0.25">
      <c r="A752" s="12" t="s">
        <v>2234</v>
      </c>
      <c r="B752" s="146" t="s">
        <v>2233</v>
      </c>
      <c r="C752" s="166"/>
      <c r="D752" s="162"/>
      <c r="E752" s="163"/>
      <c r="F752" s="162"/>
      <c r="G752" s="163"/>
      <c r="H752" s="3"/>
    </row>
    <row r="753" spans="1:8" ht="5.0999999999999996" customHeight="1" x14ac:dyDescent="0.25">
      <c r="A753" s="12"/>
      <c r="B753" s="3"/>
      <c r="C753" s="3"/>
      <c r="D753" s="3"/>
      <c r="E753" s="3"/>
      <c r="F753" s="3"/>
      <c r="G753" s="3"/>
      <c r="H753" s="3"/>
    </row>
    <row r="754" spans="1:8" x14ac:dyDescent="0.25">
      <c r="A754" s="12" t="s">
        <v>7468</v>
      </c>
      <c r="B754" s="146" t="s">
        <v>7440</v>
      </c>
      <c r="C754" s="166"/>
      <c r="D754" s="162"/>
      <c r="E754" s="163"/>
      <c r="F754" s="162"/>
      <c r="G754" s="163"/>
      <c r="H754" s="3"/>
    </row>
    <row r="755" spans="1:8" ht="5.0999999999999996" customHeight="1" x14ac:dyDescent="0.25">
      <c r="A755" s="12"/>
      <c r="B755" s="3"/>
      <c r="C755" s="3"/>
      <c r="D755" s="3"/>
      <c r="E755" s="3"/>
      <c r="F755" s="3"/>
      <c r="G755" s="3"/>
      <c r="H755" s="3"/>
    </row>
    <row r="756" spans="1:8" x14ac:dyDescent="0.25">
      <c r="A756" s="12" t="s">
        <v>2232</v>
      </c>
      <c r="B756" s="146" t="s">
        <v>2231</v>
      </c>
      <c r="C756" s="166"/>
      <c r="D756" s="162"/>
      <c r="E756" s="163"/>
      <c r="F756" s="162"/>
      <c r="G756" s="163"/>
      <c r="H756" s="3"/>
    </row>
    <row r="757" spans="1:8" ht="5.0999999999999996" customHeight="1" x14ac:dyDescent="0.25">
      <c r="A757" s="12"/>
      <c r="B757" s="3"/>
      <c r="C757" s="3"/>
      <c r="D757" s="3"/>
      <c r="E757" s="3"/>
      <c r="F757" s="3"/>
      <c r="G757" s="3"/>
      <c r="H757" s="3"/>
    </row>
    <row r="758" spans="1:8" x14ac:dyDescent="0.25">
      <c r="A758" s="12" t="s">
        <v>2230</v>
      </c>
      <c r="B758" s="146" t="s">
        <v>7506</v>
      </c>
      <c r="C758" s="166"/>
      <c r="D758" s="162"/>
      <c r="E758" s="163"/>
      <c r="F758" s="162"/>
      <c r="G758" s="163"/>
      <c r="H758" s="3"/>
    </row>
    <row r="759" spans="1:8" ht="5.0999999999999996" customHeight="1" x14ac:dyDescent="0.25">
      <c r="A759" s="12"/>
      <c r="B759" s="3"/>
      <c r="C759" s="3"/>
      <c r="D759" s="3"/>
      <c r="E759" s="3"/>
      <c r="F759" s="3"/>
      <c r="G759" s="3"/>
      <c r="H759" s="3"/>
    </row>
    <row r="760" spans="1:8" x14ac:dyDescent="0.25">
      <c r="A760" s="12" t="s">
        <v>2229</v>
      </c>
      <c r="B760" s="146" t="s">
        <v>2228</v>
      </c>
      <c r="C760" s="166"/>
      <c r="D760" s="162"/>
      <c r="E760" s="163"/>
      <c r="F760" s="162"/>
      <c r="G760" s="163"/>
      <c r="H760" s="3"/>
    </row>
    <row r="761" spans="1:8" ht="5.0999999999999996" customHeight="1" x14ac:dyDescent="0.25">
      <c r="A761" s="12"/>
      <c r="B761" s="3"/>
      <c r="C761" s="3"/>
      <c r="D761" s="3"/>
      <c r="E761" s="3"/>
      <c r="F761" s="3"/>
      <c r="G761" s="3"/>
      <c r="H761" s="3"/>
    </row>
    <row r="762" spans="1:8" ht="15" customHeight="1" x14ac:dyDescent="0.25">
      <c r="A762" s="12" t="s">
        <v>7362</v>
      </c>
      <c r="B762" s="146" t="s">
        <v>949</v>
      </c>
      <c r="C762" s="146"/>
      <c r="D762" s="146"/>
      <c r="E762" s="146"/>
      <c r="F762" s="146"/>
      <c r="G762" s="146"/>
      <c r="H762" s="146"/>
    </row>
    <row r="763" spans="1:8" ht="5.0999999999999996" customHeight="1" x14ac:dyDescent="0.25">
      <c r="A763" s="12"/>
      <c r="B763" s="3"/>
      <c r="C763" s="3"/>
      <c r="D763" s="3"/>
      <c r="E763" s="3"/>
      <c r="F763" s="3"/>
    </row>
    <row r="764" spans="1:8" ht="15" customHeight="1" x14ac:dyDescent="0.25">
      <c r="A764" s="12" t="s">
        <v>7363</v>
      </c>
      <c r="B764" s="146" t="s">
        <v>949</v>
      </c>
      <c r="C764" s="146"/>
      <c r="D764" s="146"/>
      <c r="E764" s="146"/>
      <c r="F764" s="146"/>
      <c r="G764" s="146"/>
      <c r="H764" s="146"/>
    </row>
    <row r="765" spans="1:8" ht="5.0999999999999996" customHeight="1" x14ac:dyDescent="0.25">
      <c r="A765" s="12"/>
      <c r="B765" s="27"/>
      <c r="C765" s="27"/>
      <c r="D765" s="27"/>
      <c r="E765" s="27"/>
      <c r="F765" s="27"/>
      <c r="G765" s="27"/>
      <c r="H765" s="27"/>
    </row>
    <row r="766" spans="1:8" ht="45" customHeight="1" x14ac:dyDescent="0.25">
      <c r="A766" s="148"/>
      <c r="B766" s="146" t="s">
        <v>7364</v>
      </c>
      <c r="C766" s="146"/>
      <c r="D766" s="146"/>
      <c r="E766" s="146"/>
      <c r="F766" s="146"/>
      <c r="G766" s="146"/>
      <c r="H766" s="146"/>
    </row>
    <row r="767" spans="1:8" ht="15" customHeight="1" x14ac:dyDescent="0.25">
      <c r="A767" s="148"/>
      <c r="B767" s="194" t="s">
        <v>7365</v>
      </c>
      <c r="C767" s="194"/>
      <c r="D767" s="194"/>
    </row>
    <row r="768" spans="1:8" ht="5.0999999999999996" customHeight="1" x14ac:dyDescent="0.25">
      <c r="A768" s="12"/>
      <c r="B768" s="3"/>
      <c r="C768" s="3"/>
      <c r="D768" s="3"/>
      <c r="E768" s="3"/>
      <c r="F768" s="3"/>
      <c r="G768" s="3"/>
      <c r="H768" s="3"/>
    </row>
    <row r="769" spans="1:8" x14ac:dyDescent="0.25">
      <c r="A769" s="12"/>
      <c r="B769" s="3"/>
      <c r="C769" s="3"/>
      <c r="D769" s="195" t="s">
        <v>2242</v>
      </c>
      <c r="E769" s="195"/>
      <c r="F769" s="195" t="s">
        <v>2241</v>
      </c>
      <c r="G769" s="195"/>
      <c r="H769" s="3"/>
    </row>
    <row r="770" spans="1:8" ht="5.0999999999999996" customHeight="1" x14ac:dyDescent="0.25">
      <c r="A770" s="12"/>
      <c r="B770" s="3"/>
      <c r="C770" s="3"/>
      <c r="D770" s="6"/>
      <c r="E770" s="6"/>
      <c r="F770" s="6"/>
      <c r="G770" s="6"/>
      <c r="H770" s="3"/>
    </row>
    <row r="771" spans="1:8" x14ac:dyDescent="0.25">
      <c r="A771" s="12" t="s">
        <v>7343</v>
      </c>
      <c r="B771" s="146" t="s">
        <v>2239</v>
      </c>
      <c r="C771" s="166"/>
      <c r="D771" s="162"/>
      <c r="E771" s="163"/>
      <c r="F771" s="162"/>
      <c r="G771" s="163"/>
      <c r="H771" s="3"/>
    </row>
    <row r="772" spans="1:8" ht="5.0999999999999996" customHeight="1" x14ac:dyDescent="0.25">
      <c r="A772" s="12"/>
      <c r="B772" s="3"/>
      <c r="C772" s="3"/>
      <c r="D772" s="3"/>
      <c r="E772" s="3"/>
      <c r="F772" s="3"/>
      <c r="G772" s="3"/>
      <c r="H772" s="3"/>
    </row>
    <row r="773" spans="1:8" x14ac:dyDescent="0.25">
      <c r="A773" s="12" t="s">
        <v>7344</v>
      </c>
      <c r="B773" s="146" t="s">
        <v>2237</v>
      </c>
      <c r="C773" s="166"/>
      <c r="D773" s="162"/>
      <c r="E773" s="163"/>
      <c r="F773" s="162"/>
      <c r="G773" s="163"/>
      <c r="H773" s="3"/>
    </row>
    <row r="774" spans="1:8" ht="5.0999999999999996" customHeight="1" x14ac:dyDescent="0.25">
      <c r="A774" s="12"/>
      <c r="B774" s="3"/>
      <c r="C774" s="3"/>
      <c r="D774" s="3"/>
      <c r="E774" s="3"/>
      <c r="F774" s="3"/>
      <c r="G774" s="3"/>
      <c r="H774" s="3"/>
    </row>
    <row r="775" spans="1:8" x14ac:dyDescent="0.25">
      <c r="A775" s="12" t="s">
        <v>7345</v>
      </c>
      <c r="B775" s="146" t="s">
        <v>2064</v>
      </c>
      <c r="C775" s="166"/>
      <c r="D775" s="162"/>
      <c r="E775" s="163"/>
      <c r="F775" s="162"/>
      <c r="G775" s="163"/>
      <c r="H775" s="3"/>
    </row>
    <row r="776" spans="1:8" ht="5.0999999999999996" customHeight="1" x14ac:dyDescent="0.25">
      <c r="A776" s="12"/>
      <c r="B776" s="3"/>
      <c r="C776" s="3"/>
      <c r="D776" s="3"/>
      <c r="E776" s="3"/>
      <c r="F776" s="3"/>
      <c r="G776" s="3"/>
      <c r="H776" s="3"/>
    </row>
    <row r="777" spans="1:8" x14ac:dyDescent="0.25">
      <c r="A777" s="12" t="s">
        <v>7346</v>
      </c>
      <c r="B777" s="146" t="s">
        <v>2062</v>
      </c>
      <c r="C777" s="166"/>
      <c r="D777" s="162"/>
      <c r="E777" s="163"/>
      <c r="F777" s="162"/>
      <c r="G777" s="163"/>
      <c r="H777" s="3"/>
    </row>
    <row r="778" spans="1:8" ht="5.0999999999999996" customHeight="1" x14ac:dyDescent="0.25">
      <c r="A778" s="12"/>
      <c r="B778" s="3"/>
      <c r="C778" s="3"/>
      <c r="D778" s="3"/>
      <c r="E778" s="3"/>
      <c r="F778" s="3"/>
      <c r="G778" s="3"/>
      <c r="H778" s="3"/>
    </row>
    <row r="779" spans="1:8" x14ac:dyDescent="0.25">
      <c r="A779" s="12" t="s">
        <v>7347</v>
      </c>
      <c r="B779" s="146" t="s">
        <v>2233</v>
      </c>
      <c r="C779" s="166"/>
      <c r="D779" s="162"/>
      <c r="E779" s="163"/>
      <c r="F779" s="162"/>
      <c r="G779" s="163"/>
      <c r="H779" s="3"/>
    </row>
    <row r="780" spans="1:8" ht="5.0999999999999996" customHeight="1" x14ac:dyDescent="0.25">
      <c r="A780" s="12"/>
      <c r="B780" s="3"/>
      <c r="C780" s="3"/>
      <c r="D780" s="3"/>
      <c r="E780" s="3"/>
      <c r="F780" s="3"/>
      <c r="G780" s="3"/>
      <c r="H780" s="3"/>
    </row>
    <row r="781" spans="1:8" x14ac:dyDescent="0.25">
      <c r="A781" s="12" t="s">
        <v>7469</v>
      </c>
      <c r="B781" s="146" t="s">
        <v>7440</v>
      </c>
      <c r="C781" s="166"/>
      <c r="D781" s="162"/>
      <c r="E781" s="163"/>
      <c r="F781" s="162"/>
      <c r="G781" s="163"/>
      <c r="H781" s="3"/>
    </row>
    <row r="782" spans="1:8" ht="5.0999999999999996" customHeight="1" x14ac:dyDescent="0.25">
      <c r="A782" s="12"/>
      <c r="B782" s="3"/>
      <c r="C782" s="3"/>
      <c r="D782" s="3"/>
      <c r="E782" s="3"/>
      <c r="F782" s="3"/>
      <c r="G782" s="3"/>
      <c r="H782" s="3"/>
    </row>
    <row r="783" spans="1:8" x14ac:dyDescent="0.25">
      <c r="A783" s="12" t="s">
        <v>7348</v>
      </c>
      <c r="B783" s="146" t="s">
        <v>2231</v>
      </c>
      <c r="C783" s="166"/>
      <c r="D783" s="162"/>
      <c r="E783" s="163"/>
      <c r="F783" s="162"/>
      <c r="G783" s="163"/>
      <c r="H783" s="3"/>
    </row>
    <row r="784" spans="1:8" ht="5.0999999999999996" customHeight="1" x14ac:dyDescent="0.25">
      <c r="A784" s="12"/>
      <c r="B784" s="3"/>
      <c r="C784" s="3"/>
      <c r="D784" s="3"/>
      <c r="E784" s="3"/>
      <c r="F784" s="3"/>
      <c r="G784" s="3"/>
      <c r="H784" s="3"/>
    </row>
    <row r="785" spans="1:8" x14ac:dyDescent="0.25">
      <c r="A785" s="12" t="s">
        <v>7349</v>
      </c>
      <c r="B785" s="146" t="s">
        <v>7506</v>
      </c>
      <c r="C785" s="166"/>
      <c r="D785" s="162"/>
      <c r="E785" s="163"/>
      <c r="F785" s="162"/>
      <c r="G785" s="163"/>
      <c r="H785" s="3"/>
    </row>
    <row r="786" spans="1:8" ht="5.0999999999999996" customHeight="1" x14ac:dyDescent="0.25">
      <c r="A786" s="12"/>
      <c r="B786" s="3"/>
      <c r="C786" s="3"/>
      <c r="D786" s="3"/>
      <c r="E786" s="3"/>
      <c r="F786" s="3"/>
      <c r="G786" s="3"/>
      <c r="H786" s="3"/>
    </row>
    <row r="787" spans="1:8" x14ac:dyDescent="0.25">
      <c r="A787" s="12" t="s">
        <v>7350</v>
      </c>
      <c r="B787" s="146" t="s">
        <v>2315</v>
      </c>
      <c r="C787" s="166"/>
      <c r="D787" s="162"/>
      <c r="E787" s="163"/>
      <c r="F787" s="162"/>
      <c r="G787" s="163"/>
      <c r="H787" s="3"/>
    </row>
    <row r="788" spans="1:8" ht="5.0999999999999996" customHeight="1" x14ac:dyDescent="0.25">
      <c r="A788" s="12"/>
      <c r="B788" s="3"/>
      <c r="C788" s="3"/>
      <c r="D788" s="3"/>
      <c r="E788" s="3"/>
      <c r="F788" s="3"/>
      <c r="G788" s="3"/>
      <c r="H788" s="3"/>
    </row>
    <row r="789" spans="1:8" x14ac:dyDescent="0.25">
      <c r="A789" s="12" t="s">
        <v>7351</v>
      </c>
      <c r="B789" s="146" t="s">
        <v>7352</v>
      </c>
      <c r="C789" s="166"/>
      <c r="D789" s="162"/>
      <c r="E789" s="163"/>
      <c r="F789" s="162"/>
      <c r="G789" s="163"/>
      <c r="H789" s="3"/>
    </row>
  </sheetData>
  <mergeCells count="779">
    <mergeCell ref="A766:A767"/>
    <mergeCell ref="B766:H766"/>
    <mergeCell ref="B767:D767"/>
    <mergeCell ref="B758:C758"/>
    <mergeCell ref="D758:E758"/>
    <mergeCell ref="F758:G758"/>
    <mergeCell ref="B760:C760"/>
    <mergeCell ref="D760:E760"/>
    <mergeCell ref="F760:G760"/>
    <mergeCell ref="B787:C787"/>
    <mergeCell ref="D787:E787"/>
    <mergeCell ref="F787:G787"/>
    <mergeCell ref="B762:H762"/>
    <mergeCell ref="B764:H764"/>
    <mergeCell ref="B750:C750"/>
    <mergeCell ref="D750:E750"/>
    <mergeCell ref="F750:G750"/>
    <mergeCell ref="B752:C752"/>
    <mergeCell ref="D752:E752"/>
    <mergeCell ref="F752:G752"/>
    <mergeCell ref="B756:C756"/>
    <mergeCell ref="D756:E756"/>
    <mergeCell ref="F756:G756"/>
    <mergeCell ref="B779:C779"/>
    <mergeCell ref="B783:C783"/>
    <mergeCell ref="B785:C785"/>
    <mergeCell ref="D785:E785"/>
    <mergeCell ref="D769:E769"/>
    <mergeCell ref="F769:G769"/>
    <mergeCell ref="B781:C781"/>
    <mergeCell ref="B744:C744"/>
    <mergeCell ref="D744:E744"/>
    <mergeCell ref="F744:G744"/>
    <mergeCell ref="A648:A652"/>
    <mergeCell ref="B648:H648"/>
    <mergeCell ref="A654:A658"/>
    <mergeCell ref="B654:H654"/>
    <mergeCell ref="B646:C646"/>
    <mergeCell ref="B652:C652"/>
    <mergeCell ref="B658:C658"/>
    <mergeCell ref="B664:C664"/>
    <mergeCell ref="B666:C666"/>
    <mergeCell ref="C650:H650"/>
    <mergeCell ref="C655:H655"/>
    <mergeCell ref="C656:H656"/>
    <mergeCell ref="C661:H661"/>
    <mergeCell ref="A660:A664"/>
    <mergeCell ref="D686:H686"/>
    <mergeCell ref="D646:H646"/>
    <mergeCell ref="D742:E742"/>
    <mergeCell ref="F742:G742"/>
    <mergeCell ref="F717:G717"/>
    <mergeCell ref="F719:G719"/>
    <mergeCell ref="D682:H682"/>
    <mergeCell ref="A562:A566"/>
    <mergeCell ref="D393:H393"/>
    <mergeCell ref="D572:H572"/>
    <mergeCell ref="D574:H574"/>
    <mergeCell ref="B610:C610"/>
    <mergeCell ref="D610:H610"/>
    <mergeCell ref="B614:C614"/>
    <mergeCell ref="D614:H614"/>
    <mergeCell ref="B616:C616"/>
    <mergeCell ref="D616:H616"/>
    <mergeCell ref="B572:C572"/>
    <mergeCell ref="B574:C574"/>
    <mergeCell ref="D580:H580"/>
    <mergeCell ref="D582:H582"/>
    <mergeCell ref="B594:H594"/>
    <mergeCell ref="C595:H595"/>
    <mergeCell ref="C596:H596"/>
    <mergeCell ref="A594:A600"/>
    <mergeCell ref="B602:C602"/>
    <mergeCell ref="D602:H602"/>
    <mergeCell ref="B604:C604"/>
    <mergeCell ref="D604:H604"/>
    <mergeCell ref="B606:C606"/>
    <mergeCell ref="D606:H606"/>
    <mergeCell ref="A628:A632"/>
    <mergeCell ref="B626:H626"/>
    <mergeCell ref="B632:H632"/>
    <mergeCell ref="A636:A638"/>
    <mergeCell ref="B636:H636"/>
    <mergeCell ref="A642:A646"/>
    <mergeCell ref="B642:H642"/>
    <mergeCell ref="B608:C608"/>
    <mergeCell ref="D608:H608"/>
    <mergeCell ref="B622:H622"/>
    <mergeCell ref="B624:H624"/>
    <mergeCell ref="C644:H644"/>
    <mergeCell ref="B640:C640"/>
    <mergeCell ref="D620:H620"/>
    <mergeCell ref="B634:C634"/>
    <mergeCell ref="B628:H628"/>
    <mergeCell ref="C630:H630"/>
    <mergeCell ref="B620:C620"/>
    <mergeCell ref="A313:A316"/>
    <mergeCell ref="B346:C346"/>
    <mergeCell ref="D346:E346"/>
    <mergeCell ref="F346:G346"/>
    <mergeCell ref="A320:A330"/>
    <mergeCell ref="B332:H332"/>
    <mergeCell ref="D684:H684"/>
    <mergeCell ref="B562:H562"/>
    <mergeCell ref="B566:H566"/>
    <mergeCell ref="B497:H497"/>
    <mergeCell ref="D570:H570"/>
    <mergeCell ref="B570:C570"/>
    <mergeCell ref="D652:H652"/>
    <mergeCell ref="D658:H658"/>
    <mergeCell ref="D664:H664"/>
    <mergeCell ref="D666:H666"/>
    <mergeCell ref="D670:H670"/>
    <mergeCell ref="D672:H672"/>
    <mergeCell ref="D674:H674"/>
    <mergeCell ref="D676:H676"/>
    <mergeCell ref="C662:H662"/>
    <mergeCell ref="C649:H649"/>
    <mergeCell ref="B668:H668"/>
    <mergeCell ref="B680:C680"/>
    <mergeCell ref="B301:C301"/>
    <mergeCell ref="D301:H301"/>
    <mergeCell ref="B299:C299"/>
    <mergeCell ref="D299:H299"/>
    <mergeCell ref="C310:H310"/>
    <mergeCell ref="C311:H311"/>
    <mergeCell ref="C322:H322"/>
    <mergeCell ref="B324:H324"/>
    <mergeCell ref="C325:H325"/>
    <mergeCell ref="B462:C462"/>
    <mergeCell ref="B464:C464"/>
    <mergeCell ref="B468:C468"/>
    <mergeCell ref="A433:A437"/>
    <mergeCell ref="B433:H433"/>
    <mergeCell ref="B437:H437"/>
    <mergeCell ref="B444:D444"/>
    <mergeCell ref="B303:C303"/>
    <mergeCell ref="D303:H303"/>
    <mergeCell ref="B305:H305"/>
    <mergeCell ref="C306:H306"/>
    <mergeCell ref="C307:H307"/>
    <mergeCell ref="B309:H309"/>
    <mergeCell ref="A363:A364"/>
    <mergeCell ref="D354:E354"/>
    <mergeCell ref="D356:E356"/>
    <mergeCell ref="B385:C385"/>
    <mergeCell ref="B383:C383"/>
    <mergeCell ref="D342:E342"/>
    <mergeCell ref="D344:E344"/>
    <mergeCell ref="D383:H383"/>
    <mergeCell ref="B342:C342"/>
    <mergeCell ref="B344:C344"/>
    <mergeCell ref="B348:C348"/>
    <mergeCell ref="A257:A279"/>
    <mergeCell ref="D255:H255"/>
    <mergeCell ref="B257:H257"/>
    <mergeCell ref="B255:C255"/>
    <mergeCell ref="C251:H251"/>
    <mergeCell ref="B249:H249"/>
    <mergeCell ref="C250:H250"/>
    <mergeCell ref="A520:A524"/>
    <mergeCell ref="B520:H520"/>
    <mergeCell ref="B524:H524"/>
    <mergeCell ref="C521:H521"/>
    <mergeCell ref="C522:H522"/>
    <mergeCell ref="A470:A479"/>
    <mergeCell ref="B446:C446"/>
    <mergeCell ref="C434:H434"/>
    <mergeCell ref="C435:H435"/>
    <mergeCell ref="C440:H440"/>
    <mergeCell ref="C441:H441"/>
    <mergeCell ref="B448:C448"/>
    <mergeCell ref="B450:C450"/>
    <mergeCell ref="B452:C452"/>
    <mergeCell ref="B454:C454"/>
    <mergeCell ref="B458:C458"/>
    <mergeCell ref="B460:C460"/>
    <mergeCell ref="C54:H54"/>
    <mergeCell ref="C62:H62"/>
    <mergeCell ref="C63:H63"/>
    <mergeCell ref="C69:H69"/>
    <mergeCell ref="C70:H70"/>
    <mergeCell ref="B56:H56"/>
    <mergeCell ref="B57:D57"/>
    <mergeCell ref="B119:C119"/>
    <mergeCell ref="B81:C81"/>
    <mergeCell ref="B89:C89"/>
    <mergeCell ref="B91:C91"/>
    <mergeCell ref="B102:H102"/>
    <mergeCell ref="B93:H93"/>
    <mergeCell ref="C96:H96"/>
    <mergeCell ref="C97:H97"/>
    <mergeCell ref="C103:H103"/>
    <mergeCell ref="B100:D100"/>
    <mergeCell ref="B87:C87"/>
    <mergeCell ref="D87:E87"/>
    <mergeCell ref="F87:G87"/>
    <mergeCell ref="F79:G79"/>
    <mergeCell ref="F81:G81"/>
    <mergeCell ref="F83:G83"/>
    <mergeCell ref="F85:G85"/>
    <mergeCell ref="A95:A107"/>
    <mergeCell ref="A61:A66"/>
    <mergeCell ref="B107:D107"/>
    <mergeCell ref="D133:H133"/>
    <mergeCell ref="B156:D156"/>
    <mergeCell ref="B111:C111"/>
    <mergeCell ref="B113:C113"/>
    <mergeCell ref="B115:C115"/>
    <mergeCell ref="B117:C117"/>
    <mergeCell ref="C148:H148"/>
    <mergeCell ref="C149:H149"/>
    <mergeCell ref="A135:A139"/>
    <mergeCell ref="A141:A145"/>
    <mergeCell ref="B151:H151"/>
    <mergeCell ref="C142:H142"/>
    <mergeCell ref="C143:H143"/>
    <mergeCell ref="A147:A156"/>
    <mergeCell ref="B147:H147"/>
    <mergeCell ref="B155:H155"/>
    <mergeCell ref="C152:H152"/>
    <mergeCell ref="D111:E111"/>
    <mergeCell ref="D113:E113"/>
    <mergeCell ref="D115:E115"/>
    <mergeCell ref="B85:C85"/>
    <mergeCell ref="F164:G164"/>
    <mergeCell ref="F166:G166"/>
    <mergeCell ref="F111:G111"/>
    <mergeCell ref="F113:G113"/>
    <mergeCell ref="F115:G115"/>
    <mergeCell ref="F117:G117"/>
    <mergeCell ref="F119:G119"/>
    <mergeCell ref="F123:G123"/>
    <mergeCell ref="D158:E158"/>
    <mergeCell ref="F158:G158"/>
    <mergeCell ref="D160:E160"/>
    <mergeCell ref="D162:E162"/>
    <mergeCell ref="D164:E164"/>
    <mergeCell ref="D166:E166"/>
    <mergeCell ref="F160:G160"/>
    <mergeCell ref="F162:G162"/>
    <mergeCell ref="B145:H145"/>
    <mergeCell ref="B135:H135"/>
    <mergeCell ref="C128:H128"/>
    <mergeCell ref="C129:H129"/>
    <mergeCell ref="C136:H136"/>
    <mergeCell ref="C137:H137"/>
    <mergeCell ref="B123:C123"/>
    <mergeCell ref="B125:C125"/>
    <mergeCell ref="C6:H6"/>
    <mergeCell ref="C7:H7"/>
    <mergeCell ref="C17:H17"/>
    <mergeCell ref="C18:H18"/>
    <mergeCell ref="C25:H25"/>
    <mergeCell ref="C26:H26"/>
    <mergeCell ref="C47:H47"/>
    <mergeCell ref="C48:H48"/>
    <mergeCell ref="C53:H53"/>
    <mergeCell ref="B50:H50"/>
    <mergeCell ref="B52:H52"/>
    <mergeCell ref="B44:C44"/>
    <mergeCell ref="B14:C14"/>
    <mergeCell ref="B30:C30"/>
    <mergeCell ref="B32:C32"/>
    <mergeCell ref="B34:C34"/>
    <mergeCell ref="D14:H14"/>
    <mergeCell ref="D30:H30"/>
    <mergeCell ref="B36:C36"/>
    <mergeCell ref="B38:C38"/>
    <mergeCell ref="B40:C40"/>
    <mergeCell ref="B42:C42"/>
    <mergeCell ref="D32:H32"/>
    <mergeCell ref="B10:D10"/>
    <mergeCell ref="B11:D11"/>
    <mergeCell ref="B12:D12"/>
    <mergeCell ref="B21:D21"/>
    <mergeCell ref="B24:D24"/>
    <mergeCell ref="C563:H563"/>
    <mergeCell ref="C564:H564"/>
    <mergeCell ref="B526:C526"/>
    <mergeCell ref="B528:C528"/>
    <mergeCell ref="B530:C530"/>
    <mergeCell ref="B532:C532"/>
    <mergeCell ref="B534:C534"/>
    <mergeCell ref="D550:H550"/>
    <mergeCell ref="B552:H552"/>
    <mergeCell ref="B554:H554"/>
    <mergeCell ref="D532:H532"/>
    <mergeCell ref="D534:H534"/>
    <mergeCell ref="B536:C536"/>
    <mergeCell ref="D536:H536"/>
    <mergeCell ref="B439:H439"/>
    <mergeCell ref="B443:H443"/>
    <mergeCell ref="B470:H470"/>
    <mergeCell ref="B481:H481"/>
    <mergeCell ref="D446:H446"/>
    <mergeCell ref="B413:C413"/>
    <mergeCell ref="A369:A370"/>
    <mergeCell ref="A372:A373"/>
    <mergeCell ref="B360:C361"/>
    <mergeCell ref="B397:H397"/>
    <mergeCell ref="B375:H375"/>
    <mergeCell ref="D403:E403"/>
    <mergeCell ref="F403:G403"/>
    <mergeCell ref="B377:H377"/>
    <mergeCell ref="D391:H391"/>
    <mergeCell ref="A360:A361"/>
    <mergeCell ref="B387:C387"/>
    <mergeCell ref="B389:C389"/>
    <mergeCell ref="B393:C393"/>
    <mergeCell ref="B395:C395"/>
    <mergeCell ref="D395:H395"/>
    <mergeCell ref="F423:G423"/>
    <mergeCell ref="F425:G425"/>
    <mergeCell ref="D405:E405"/>
    <mergeCell ref="D409:E409"/>
    <mergeCell ref="D411:E411"/>
    <mergeCell ref="D423:E423"/>
    <mergeCell ref="B391:C391"/>
    <mergeCell ref="D413:E413"/>
    <mergeCell ref="F413:G413"/>
    <mergeCell ref="B423:C423"/>
    <mergeCell ref="B425:C425"/>
    <mergeCell ref="D415:E415"/>
    <mergeCell ref="B411:C411"/>
    <mergeCell ref="D407:E407"/>
    <mergeCell ref="B415:C415"/>
    <mergeCell ref="B417:C417"/>
    <mergeCell ref="B419:C419"/>
    <mergeCell ref="B421:C421"/>
    <mergeCell ref="B405:C405"/>
    <mergeCell ref="D417:E417"/>
    <mergeCell ref="D419:E419"/>
    <mergeCell ref="D421:E421"/>
    <mergeCell ref="A218:A225"/>
    <mergeCell ref="A281:A285"/>
    <mergeCell ref="B289:C289"/>
    <mergeCell ref="D289:H289"/>
    <mergeCell ref="B287:C287"/>
    <mergeCell ref="D287:H287"/>
    <mergeCell ref="A243:A247"/>
    <mergeCell ref="C220:H220"/>
    <mergeCell ref="C224:H224"/>
    <mergeCell ref="C225:H225"/>
    <mergeCell ref="D239:H239"/>
    <mergeCell ref="D241:H241"/>
    <mergeCell ref="B237:C237"/>
    <mergeCell ref="D237:H237"/>
    <mergeCell ref="B227:C227"/>
    <mergeCell ref="B229:C229"/>
    <mergeCell ref="B231:C231"/>
    <mergeCell ref="B233:C233"/>
    <mergeCell ref="D233:H233"/>
    <mergeCell ref="D235:H235"/>
    <mergeCell ref="B222:H222"/>
    <mergeCell ref="A249:A251"/>
    <mergeCell ref="C274:H274"/>
    <mergeCell ref="B273:H273"/>
    <mergeCell ref="F419:G419"/>
    <mergeCell ref="F421:G421"/>
    <mergeCell ref="F405:G405"/>
    <mergeCell ref="F407:G407"/>
    <mergeCell ref="B223:D223"/>
    <mergeCell ref="D200:H200"/>
    <mergeCell ref="B297:C297"/>
    <mergeCell ref="D297:H297"/>
    <mergeCell ref="B281:H281"/>
    <mergeCell ref="C282:H282"/>
    <mergeCell ref="C283:H283"/>
    <mergeCell ref="B285:H285"/>
    <mergeCell ref="B295:C295"/>
    <mergeCell ref="D295:H295"/>
    <mergeCell ref="B293:C293"/>
    <mergeCell ref="D293:H293"/>
    <mergeCell ref="D227:H227"/>
    <mergeCell ref="D229:H229"/>
    <mergeCell ref="D231:H231"/>
    <mergeCell ref="B363:C364"/>
    <mergeCell ref="B366:C367"/>
    <mergeCell ref="B369:C370"/>
    <mergeCell ref="B372:C373"/>
    <mergeCell ref="C275:H275"/>
    <mergeCell ref="A68:A73"/>
    <mergeCell ref="B46:H46"/>
    <mergeCell ref="B77:C77"/>
    <mergeCell ref="B79:C79"/>
    <mergeCell ref="A427:A431"/>
    <mergeCell ref="B427:H427"/>
    <mergeCell ref="B431:H431"/>
    <mergeCell ref="C258:H258"/>
    <mergeCell ref="C259:H259"/>
    <mergeCell ref="C278:H278"/>
    <mergeCell ref="C279:H279"/>
    <mergeCell ref="C378:H378"/>
    <mergeCell ref="C379:H379"/>
    <mergeCell ref="C398:H398"/>
    <mergeCell ref="C399:H399"/>
    <mergeCell ref="C428:H428"/>
    <mergeCell ref="C429:H429"/>
    <mergeCell ref="B277:H277"/>
    <mergeCell ref="A397:A401"/>
    <mergeCell ref="A377:A381"/>
    <mergeCell ref="B354:C354"/>
    <mergeCell ref="B196:C196"/>
    <mergeCell ref="B198:C198"/>
    <mergeCell ref="B235:C235"/>
    <mergeCell ref="A178:A187"/>
    <mergeCell ref="A189:A194"/>
    <mergeCell ref="B381:H381"/>
    <mergeCell ref="A3:H3"/>
    <mergeCell ref="A127:A131"/>
    <mergeCell ref="B72:H72"/>
    <mergeCell ref="B61:H61"/>
    <mergeCell ref="B5:H5"/>
    <mergeCell ref="B9:H9"/>
    <mergeCell ref="B106:H106"/>
    <mergeCell ref="B95:H95"/>
    <mergeCell ref="B99:H99"/>
    <mergeCell ref="B68:H68"/>
    <mergeCell ref="A5:A12"/>
    <mergeCell ref="A46:A50"/>
    <mergeCell ref="A52:A59"/>
    <mergeCell ref="B16:H16"/>
    <mergeCell ref="B20:H20"/>
    <mergeCell ref="B23:H23"/>
    <mergeCell ref="B65:H65"/>
    <mergeCell ref="D117:E117"/>
    <mergeCell ref="B28:H28"/>
    <mergeCell ref="A16:A21"/>
    <mergeCell ref="A23:A28"/>
    <mergeCell ref="B121:C121"/>
    <mergeCell ref="D121:E121"/>
    <mergeCell ref="F121:G121"/>
    <mergeCell ref="D174:E174"/>
    <mergeCell ref="D123:E123"/>
    <mergeCell ref="F174:G174"/>
    <mergeCell ref="C153:H153"/>
    <mergeCell ref="B172:C172"/>
    <mergeCell ref="B174:C174"/>
    <mergeCell ref="D172:E172"/>
    <mergeCell ref="B170:C170"/>
    <mergeCell ref="D170:E170"/>
    <mergeCell ref="F170:G170"/>
    <mergeCell ref="F172:G172"/>
    <mergeCell ref="B131:H131"/>
    <mergeCell ref="B141:H141"/>
    <mergeCell ref="B133:C133"/>
    <mergeCell ref="B139:H139"/>
    <mergeCell ref="F168:G168"/>
    <mergeCell ref="F125:G125"/>
    <mergeCell ref="B127:H127"/>
    <mergeCell ref="D168:E168"/>
    <mergeCell ref="B166:C166"/>
    <mergeCell ref="B168:C168"/>
    <mergeCell ref="B160:C160"/>
    <mergeCell ref="B162:C162"/>
    <mergeCell ref="B164:C164"/>
    <mergeCell ref="C495:H495"/>
    <mergeCell ref="C471:H471"/>
    <mergeCell ref="C472:H472"/>
    <mergeCell ref="C473:H473"/>
    <mergeCell ref="C474:H474"/>
    <mergeCell ref="C475:H475"/>
    <mergeCell ref="C476:H476"/>
    <mergeCell ref="C477:H477"/>
    <mergeCell ref="C479:H479"/>
    <mergeCell ref="B493:H493"/>
    <mergeCell ref="C478:H478"/>
    <mergeCell ref="B178:H178"/>
    <mergeCell ref="D198:H198"/>
    <mergeCell ref="D206:H206"/>
    <mergeCell ref="C179:H179"/>
    <mergeCell ref="C180:H180"/>
    <mergeCell ref="C183:H183"/>
    <mergeCell ref="C184:H184"/>
    <mergeCell ref="C185:C186"/>
    <mergeCell ref="C219:H219"/>
    <mergeCell ref="D185:H186"/>
    <mergeCell ref="B789:C789"/>
    <mergeCell ref="B670:C670"/>
    <mergeCell ref="B672:C672"/>
    <mergeCell ref="B674:C674"/>
    <mergeCell ref="B676:C676"/>
    <mergeCell ref="B678:C678"/>
    <mergeCell ref="B682:C682"/>
    <mergeCell ref="B684:C684"/>
    <mergeCell ref="B686:C686"/>
    <mergeCell ref="B688:H688"/>
    <mergeCell ref="B690:H690"/>
    <mergeCell ref="B692:H692"/>
    <mergeCell ref="B694:H694"/>
    <mergeCell ref="B696:H696"/>
    <mergeCell ref="B698:H698"/>
    <mergeCell ref="B700:H700"/>
    <mergeCell ref="B702:H702"/>
    <mergeCell ref="B704:H704"/>
    <mergeCell ref="B706:H706"/>
    <mergeCell ref="B746:C746"/>
    <mergeCell ref="D746:E746"/>
    <mergeCell ref="F746:G746"/>
    <mergeCell ref="B748:C748"/>
    <mergeCell ref="D748:E748"/>
    <mergeCell ref="F89:G89"/>
    <mergeCell ref="F91:G91"/>
    <mergeCell ref="A366:A367"/>
    <mergeCell ref="F342:G342"/>
    <mergeCell ref="F344:G344"/>
    <mergeCell ref="F348:G348"/>
    <mergeCell ref="F350:G350"/>
    <mergeCell ref="F352:G352"/>
    <mergeCell ref="F354:G354"/>
    <mergeCell ref="B200:C200"/>
    <mergeCell ref="B202:C202"/>
    <mergeCell ref="B204:C204"/>
    <mergeCell ref="B206:C206"/>
    <mergeCell ref="B210:C210"/>
    <mergeCell ref="B212:C212"/>
    <mergeCell ref="B214:C214"/>
    <mergeCell ref="B216:C216"/>
    <mergeCell ref="D119:E119"/>
    <mergeCell ref="D125:E125"/>
    <mergeCell ref="B239:C239"/>
    <mergeCell ref="B176:H176"/>
    <mergeCell ref="B182:H182"/>
    <mergeCell ref="B189:H189"/>
    <mergeCell ref="B193:H193"/>
    <mergeCell ref="D75:E75"/>
    <mergeCell ref="D109:E109"/>
    <mergeCell ref="D34:H34"/>
    <mergeCell ref="D36:H36"/>
    <mergeCell ref="D38:H38"/>
    <mergeCell ref="D40:H40"/>
    <mergeCell ref="D42:H42"/>
    <mergeCell ref="D44:H44"/>
    <mergeCell ref="B58:D58"/>
    <mergeCell ref="B59:D59"/>
    <mergeCell ref="B66:D66"/>
    <mergeCell ref="B73:D73"/>
    <mergeCell ref="F75:G75"/>
    <mergeCell ref="D77:E77"/>
    <mergeCell ref="D79:E79"/>
    <mergeCell ref="D81:E81"/>
    <mergeCell ref="D83:E83"/>
    <mergeCell ref="D85:E85"/>
    <mergeCell ref="D89:E89"/>
    <mergeCell ref="D91:E91"/>
    <mergeCell ref="F77:G77"/>
    <mergeCell ref="C104:H104"/>
    <mergeCell ref="F109:G109"/>
    <mergeCell ref="B83:C83"/>
    <mergeCell ref="B187:D187"/>
    <mergeCell ref="B194:D194"/>
    <mergeCell ref="B208:C208"/>
    <mergeCell ref="D208:H208"/>
    <mergeCell ref="C190:H190"/>
    <mergeCell ref="C191:H191"/>
    <mergeCell ref="D196:H196"/>
    <mergeCell ref="D210:H210"/>
    <mergeCell ref="D214:H214"/>
    <mergeCell ref="D202:H202"/>
    <mergeCell ref="D204:H204"/>
    <mergeCell ref="D212:H212"/>
    <mergeCell ref="B218:H218"/>
    <mergeCell ref="B291:C291"/>
    <mergeCell ref="D291:H291"/>
    <mergeCell ref="B243:H243"/>
    <mergeCell ref="B253:C253"/>
    <mergeCell ref="D253:H253"/>
    <mergeCell ref="C244:H244"/>
    <mergeCell ref="B241:C241"/>
    <mergeCell ref="C245:H245"/>
    <mergeCell ref="B247:H247"/>
    <mergeCell ref="B269:H269"/>
    <mergeCell ref="C270:H270"/>
    <mergeCell ref="C271:H271"/>
    <mergeCell ref="B265:H265"/>
    <mergeCell ref="C266:H266"/>
    <mergeCell ref="C267:H267"/>
    <mergeCell ref="B261:H261"/>
    <mergeCell ref="C262:H262"/>
    <mergeCell ref="C263:H263"/>
    <mergeCell ref="F723:G723"/>
    <mergeCell ref="F725:G725"/>
    <mergeCell ref="D588:H588"/>
    <mergeCell ref="D590:H590"/>
    <mergeCell ref="D592:H592"/>
    <mergeCell ref="B578:C578"/>
    <mergeCell ref="D578:H578"/>
    <mergeCell ref="B612:C612"/>
    <mergeCell ref="D216:H216"/>
    <mergeCell ref="B466:C466"/>
    <mergeCell ref="D448:H448"/>
    <mergeCell ref="B407:C407"/>
    <mergeCell ref="B409:C409"/>
    <mergeCell ref="D385:H385"/>
    <mergeCell ref="D387:H387"/>
    <mergeCell ref="D389:H389"/>
    <mergeCell ref="B401:H401"/>
    <mergeCell ref="B356:C356"/>
    <mergeCell ref="B358:C358"/>
    <mergeCell ref="D425:E425"/>
    <mergeCell ref="F409:G409"/>
    <mergeCell ref="F411:G411"/>
    <mergeCell ref="F415:G415"/>
    <mergeCell ref="F417:G417"/>
    <mergeCell ref="B580:C580"/>
    <mergeCell ref="B582:C582"/>
    <mergeCell ref="B586:C586"/>
    <mergeCell ref="B598:H598"/>
    <mergeCell ref="B600:D600"/>
    <mergeCell ref="B599:D599"/>
    <mergeCell ref="D584:H584"/>
    <mergeCell ref="B618:C618"/>
    <mergeCell ref="F721:G721"/>
    <mergeCell ref="D680:H680"/>
    <mergeCell ref="B590:C590"/>
    <mergeCell ref="D618:H618"/>
    <mergeCell ref="B588:C588"/>
    <mergeCell ref="B584:C584"/>
    <mergeCell ref="C629:H629"/>
    <mergeCell ref="F731:G731"/>
    <mergeCell ref="B542:C542"/>
    <mergeCell ref="B544:C544"/>
    <mergeCell ref="B546:C546"/>
    <mergeCell ref="B548:C548"/>
    <mergeCell ref="B550:C550"/>
    <mergeCell ref="B568:C568"/>
    <mergeCell ref="B556:H556"/>
    <mergeCell ref="B558:H558"/>
    <mergeCell ref="B560:H560"/>
    <mergeCell ref="D568:H568"/>
    <mergeCell ref="F715:G715"/>
    <mergeCell ref="B660:H660"/>
    <mergeCell ref="D634:H634"/>
    <mergeCell ref="D640:H640"/>
    <mergeCell ref="C637:H637"/>
    <mergeCell ref="C638:H638"/>
    <mergeCell ref="B712:H712"/>
    <mergeCell ref="B710:H710"/>
    <mergeCell ref="B592:C592"/>
    <mergeCell ref="D576:H576"/>
    <mergeCell ref="C643:H643"/>
    <mergeCell ref="D586:H586"/>
    <mergeCell ref="B576:C576"/>
    <mergeCell ref="D789:E789"/>
    <mergeCell ref="F771:G771"/>
    <mergeCell ref="F773:G773"/>
    <mergeCell ref="F775:G775"/>
    <mergeCell ref="F777:G777"/>
    <mergeCell ref="F779:G779"/>
    <mergeCell ref="F783:G783"/>
    <mergeCell ref="F785:G785"/>
    <mergeCell ref="F789:G789"/>
    <mergeCell ref="D771:E771"/>
    <mergeCell ref="D773:E773"/>
    <mergeCell ref="D775:E775"/>
    <mergeCell ref="D777:E777"/>
    <mergeCell ref="D781:E781"/>
    <mergeCell ref="F781:G781"/>
    <mergeCell ref="A712:A713"/>
    <mergeCell ref="A739:A740"/>
    <mergeCell ref="D779:E779"/>
    <mergeCell ref="D783:E783"/>
    <mergeCell ref="D715:E715"/>
    <mergeCell ref="B713:D713"/>
    <mergeCell ref="B740:D740"/>
    <mergeCell ref="B721:C721"/>
    <mergeCell ref="B771:C771"/>
    <mergeCell ref="B773:C773"/>
    <mergeCell ref="B775:C775"/>
    <mergeCell ref="B777:C777"/>
    <mergeCell ref="B723:C723"/>
    <mergeCell ref="B725:C725"/>
    <mergeCell ref="B729:C729"/>
    <mergeCell ref="B731:C731"/>
    <mergeCell ref="B733:C733"/>
    <mergeCell ref="D717:E717"/>
    <mergeCell ref="B735:H735"/>
    <mergeCell ref="D719:E719"/>
    <mergeCell ref="D721:E721"/>
    <mergeCell ref="D723:E723"/>
    <mergeCell ref="D725:E725"/>
    <mergeCell ref="D729:E729"/>
    <mergeCell ref="A493:A498"/>
    <mergeCell ref="B500:H500"/>
    <mergeCell ref="A305:A311"/>
    <mergeCell ref="C314:H314"/>
    <mergeCell ref="C316:H316"/>
    <mergeCell ref="C315:H315"/>
    <mergeCell ref="B313:H313"/>
    <mergeCell ref="B318:C318"/>
    <mergeCell ref="D318:H318"/>
    <mergeCell ref="B320:H320"/>
    <mergeCell ref="C321:H321"/>
    <mergeCell ref="A439:A444"/>
    <mergeCell ref="D450:H450"/>
    <mergeCell ref="D452:H452"/>
    <mergeCell ref="D454:H454"/>
    <mergeCell ref="D458:H458"/>
    <mergeCell ref="D460:H460"/>
    <mergeCell ref="D462:H462"/>
    <mergeCell ref="D464:H464"/>
    <mergeCell ref="D466:H466"/>
    <mergeCell ref="D334:E334"/>
    <mergeCell ref="F334:G334"/>
    <mergeCell ref="B336:C336"/>
    <mergeCell ref="F356:G356"/>
    <mergeCell ref="F358:G358"/>
    <mergeCell ref="D352:E352"/>
    <mergeCell ref="B338:C338"/>
    <mergeCell ref="B340:C340"/>
    <mergeCell ref="D358:E358"/>
    <mergeCell ref="D336:E336"/>
    <mergeCell ref="D338:E338"/>
    <mergeCell ref="D340:E340"/>
    <mergeCell ref="D348:E348"/>
    <mergeCell ref="D350:E350"/>
    <mergeCell ref="F336:G336"/>
    <mergeCell ref="F338:G338"/>
    <mergeCell ref="F340:G340"/>
    <mergeCell ref="B350:C350"/>
    <mergeCell ref="B352:C352"/>
    <mergeCell ref="C326:H326"/>
    <mergeCell ref="B328:H328"/>
    <mergeCell ref="C329:H329"/>
    <mergeCell ref="C330:H330"/>
    <mergeCell ref="D612:H612"/>
    <mergeCell ref="B456:C456"/>
    <mergeCell ref="D456:H456"/>
    <mergeCell ref="B502:H502"/>
    <mergeCell ref="B504:H504"/>
    <mergeCell ref="B506:H506"/>
    <mergeCell ref="B508:H508"/>
    <mergeCell ref="B510:H510"/>
    <mergeCell ref="B512:H512"/>
    <mergeCell ref="B514:H514"/>
    <mergeCell ref="B538:C538"/>
    <mergeCell ref="B540:C540"/>
    <mergeCell ref="D538:H538"/>
    <mergeCell ref="D540:H540"/>
    <mergeCell ref="D526:H526"/>
    <mergeCell ref="D528:H528"/>
    <mergeCell ref="D530:H530"/>
    <mergeCell ref="B516:H516"/>
    <mergeCell ref="B518:H518"/>
    <mergeCell ref="B498:D498"/>
    <mergeCell ref="D468:H468"/>
    <mergeCell ref="B489:H489"/>
    <mergeCell ref="C494:H494"/>
    <mergeCell ref="B727:C727"/>
    <mergeCell ref="D727:E727"/>
    <mergeCell ref="F727:G727"/>
    <mergeCell ref="B754:C754"/>
    <mergeCell ref="D754:E754"/>
    <mergeCell ref="F754:G754"/>
    <mergeCell ref="F748:G748"/>
    <mergeCell ref="B737:H737"/>
    <mergeCell ref="F733:G733"/>
    <mergeCell ref="B739:H739"/>
    <mergeCell ref="D731:E731"/>
    <mergeCell ref="D733:E733"/>
    <mergeCell ref="B717:C717"/>
    <mergeCell ref="B719:C719"/>
    <mergeCell ref="D542:H542"/>
    <mergeCell ref="D544:H544"/>
    <mergeCell ref="D546:H546"/>
    <mergeCell ref="D548:H548"/>
    <mergeCell ref="B708:H708"/>
    <mergeCell ref="D678:H678"/>
    <mergeCell ref="F729:G729"/>
    <mergeCell ref="C490:H490"/>
    <mergeCell ref="C491:H491"/>
    <mergeCell ref="A481:A485"/>
    <mergeCell ref="C482:H482"/>
    <mergeCell ref="C483:H483"/>
    <mergeCell ref="C484:H484"/>
    <mergeCell ref="C485:H485"/>
    <mergeCell ref="B487:C487"/>
    <mergeCell ref="D487:H487"/>
  </mergeCells>
  <hyperlinks>
    <hyperlink ref="B10" location="mil02.42" display="Click here to go to Item 2.42." xr:uid="{00000000-0004-0000-1100-000000000000}"/>
    <hyperlink ref="B11" location="mil06.11a" display="Click here to go to Item 6.11A." xr:uid="{00000000-0004-0000-1100-000001000000}"/>
    <hyperlink ref="B12" location="mil02.73" display="Click here to go to Item 2.73." xr:uid="{00000000-0004-0000-1100-000002000000}"/>
    <hyperlink ref="B24" location="mil01.11" display="Click here to go to Item 1.11." xr:uid="{00000000-0004-0000-1100-000003000000}"/>
    <hyperlink ref="B57" location="mil02.45" display="Click here to go to Item 2.45." xr:uid="{00000000-0004-0000-1100-000004000000}"/>
    <hyperlink ref="B58" location="mil02.85" display="Click here to go to Item 2.85." xr:uid="{00000000-0004-0000-1100-000005000000}"/>
    <hyperlink ref="B59" location="mil02.130" display="Click here to go to Item 2.130." xr:uid="{00000000-0004-0000-1100-000006000000}"/>
    <hyperlink ref="B66" location="mil06.12" display="Click here to go to Item 6.12." xr:uid="{00000000-0004-0000-1100-000007000000}"/>
    <hyperlink ref="B100" location="mil06.11c" display="Click here to go to Item 6.11C." xr:uid="{00000000-0004-0000-1100-000008000000}"/>
    <hyperlink ref="B21" location="mil06.48" display="Click here to go to Item 6.48." xr:uid="{00000000-0004-0000-1100-000009000000}"/>
    <hyperlink ref="B107" location="mil02.160" display="Click here to go to Item 2.160." xr:uid="{00000000-0004-0000-1100-00000A000000}"/>
    <hyperlink ref="B156" location="mil02.170" display="Click here to go to Item 2.170." xr:uid="{00000000-0004-0000-1100-00000B000000}"/>
    <hyperlink ref="B187" location="mil06.15" display="Click here to go to Item 6.15." xr:uid="{00000000-0004-0000-1100-00000C000000}"/>
    <hyperlink ref="B194" location="mil02.140" display="Click here to go to Item 2.140." xr:uid="{00000000-0004-0000-1100-00000D000000}"/>
    <hyperlink ref="B223" location="mil03.83" display="Click here to go to Item 3.83." xr:uid="{00000000-0004-0000-1100-00000E000000}"/>
    <hyperlink ref="B444" location="mil02.45" display="Click here to go to Item 2.45." xr:uid="{00000000-0004-0000-1100-00000F000000}"/>
    <hyperlink ref="B498" location="mil02.45" display="Click here to go to Item 2.45." xr:uid="{00000000-0004-0000-1100-000010000000}"/>
    <hyperlink ref="B713" location="mil02.10" display="Click here to go to Item 2.10." xr:uid="{00000000-0004-0000-1100-000011000000}"/>
    <hyperlink ref="B740" location="mil02.20" display="Click here to go to Item 2.20." xr:uid="{00000000-0004-0000-1100-000012000000}"/>
    <hyperlink ref="B10:D10" location="mil02.43" display="Click here to go to Item 2.43." xr:uid="{00000000-0004-0000-1100-000013000000}"/>
    <hyperlink ref="B600" location="worksheet01" display="Click here to go to Worksheet 1." xr:uid="{00000000-0004-0000-1100-000014000000}"/>
    <hyperlink ref="B599" location="worksheet01" display="Click here to go to Worksheet 1." xr:uid="{00000000-0004-0000-1100-000015000000}"/>
    <hyperlink ref="B600:D600" location="mil02.180" display="Click here to go to Item 2.180." xr:uid="{00000000-0004-0000-1100-000016000000}"/>
    <hyperlink ref="B767" location="mil02.20" display="Click here to go to Item 2.20." xr:uid="{00000000-0004-0000-1100-000017000000}"/>
    <hyperlink ref="B767:D767" location="mil02.125" display="Click here to go to Item 2.125." xr:uid="{00000000-0004-0000-1100-000018000000}"/>
  </hyperlinks>
  <pageMargins left="0.7" right="0.7" top="0.75" bottom="0.75" header="0.3" footer="0.3"/>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dimension ref="A3:I382"/>
  <sheetViews>
    <sheetView zoomScaleNormal="100"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22.7109375" customWidth="1"/>
    <col min="4" max="4" width="3.7109375" customWidth="1"/>
    <col min="5" max="5" width="22.7109375" customWidth="1"/>
    <col min="6" max="6" width="3.7109375" customWidth="1"/>
    <col min="7" max="7" width="22.7109375" customWidth="1"/>
    <col min="8" max="8" width="3.7109375" customWidth="1"/>
    <col min="9" max="9" width="22.7109375" customWidth="1"/>
  </cols>
  <sheetData>
    <row r="3" spans="1:9" ht="15.75" customHeight="1" thickBot="1" x14ac:dyDescent="0.3">
      <c r="A3" s="199" t="s">
        <v>2753</v>
      </c>
      <c r="B3" s="199"/>
      <c r="C3" s="199"/>
      <c r="D3" s="199"/>
      <c r="E3" s="199"/>
      <c r="F3" s="199"/>
      <c r="G3" s="199"/>
      <c r="H3" s="199"/>
      <c r="I3" s="199"/>
    </row>
    <row r="4" spans="1:9" ht="15" customHeight="1" x14ac:dyDescent="0.25">
      <c r="A4" s="46"/>
      <c r="B4" s="7"/>
      <c r="C4" s="7"/>
      <c r="D4" s="7"/>
      <c r="E4" s="7"/>
      <c r="F4" s="7"/>
      <c r="G4" s="7"/>
      <c r="H4" s="7"/>
      <c r="I4" s="7"/>
    </row>
    <row r="5" spans="1:9" ht="15" customHeight="1" x14ac:dyDescent="0.25">
      <c r="A5" s="148" t="s">
        <v>2752</v>
      </c>
      <c r="B5" s="146" t="s">
        <v>2751</v>
      </c>
      <c r="C5" s="146"/>
      <c r="D5" s="146"/>
      <c r="E5" s="146"/>
      <c r="F5" s="146"/>
      <c r="G5" s="146"/>
      <c r="H5" s="146"/>
      <c r="I5" s="146"/>
    </row>
    <row r="6" spans="1:9" x14ac:dyDescent="0.25">
      <c r="A6" s="148"/>
      <c r="B6" s="89"/>
      <c r="C6" s="197" t="s">
        <v>2750</v>
      </c>
      <c r="D6" s="146"/>
      <c r="E6" s="146"/>
      <c r="F6" s="146"/>
      <c r="G6" s="146"/>
      <c r="H6" s="146"/>
      <c r="I6" s="146"/>
    </row>
    <row r="7" spans="1:9" x14ac:dyDescent="0.25">
      <c r="A7" s="148"/>
      <c r="B7" s="89"/>
      <c r="C7" s="197" t="s">
        <v>2749</v>
      </c>
      <c r="D7" s="146"/>
      <c r="E7" s="146"/>
      <c r="F7" s="146"/>
      <c r="G7" s="146"/>
      <c r="H7" s="146"/>
      <c r="I7" s="146"/>
    </row>
    <row r="8" spans="1:9" ht="15" customHeight="1" x14ac:dyDescent="0.25">
      <c r="A8" s="148"/>
      <c r="B8" s="89"/>
      <c r="C8" s="197" t="s">
        <v>2748</v>
      </c>
      <c r="D8" s="146"/>
      <c r="E8" s="146"/>
      <c r="F8" s="146"/>
      <c r="G8" s="146"/>
      <c r="H8" s="146"/>
      <c r="I8" s="146"/>
    </row>
    <row r="9" spans="1:9" x14ac:dyDescent="0.25">
      <c r="A9" s="148"/>
      <c r="B9" s="89"/>
      <c r="C9" s="197" t="s">
        <v>2747</v>
      </c>
      <c r="D9" s="146"/>
      <c r="E9" s="146"/>
      <c r="F9" s="146"/>
      <c r="G9" s="146"/>
      <c r="H9" s="146"/>
      <c r="I9" s="146"/>
    </row>
    <row r="10" spans="1:9" x14ac:dyDescent="0.25">
      <c r="A10" s="148"/>
      <c r="B10" s="89"/>
      <c r="C10" s="197" t="s">
        <v>2746</v>
      </c>
      <c r="D10" s="146"/>
      <c r="E10" s="146"/>
      <c r="F10" s="146"/>
      <c r="G10" s="146"/>
      <c r="H10" s="146"/>
      <c r="I10" s="146"/>
    </row>
    <row r="11" spans="1:9" x14ac:dyDescent="0.25">
      <c r="A11" s="148"/>
      <c r="B11" s="89"/>
      <c r="C11" s="197" t="s">
        <v>2745</v>
      </c>
      <c r="D11" s="146"/>
      <c r="E11" s="146"/>
      <c r="F11" s="146"/>
      <c r="G11" s="146"/>
      <c r="H11" s="146"/>
      <c r="I11" s="146"/>
    </row>
    <row r="12" spans="1:9" x14ac:dyDescent="0.25">
      <c r="A12" s="148"/>
      <c r="B12" s="89"/>
      <c r="C12" s="197" t="s">
        <v>2744</v>
      </c>
      <c r="D12" s="146"/>
      <c r="E12" s="146"/>
      <c r="F12" s="146"/>
      <c r="G12" s="146"/>
      <c r="H12" s="146"/>
      <c r="I12" s="146"/>
    </row>
    <row r="13" spans="1:9" ht="5.0999999999999996" customHeight="1" x14ac:dyDescent="0.25">
      <c r="A13" s="45"/>
      <c r="B13" s="27"/>
      <c r="C13" s="27"/>
      <c r="D13" s="27"/>
      <c r="E13" s="27"/>
      <c r="F13" s="27"/>
      <c r="G13" s="27"/>
      <c r="H13" s="27"/>
      <c r="I13" s="27"/>
    </row>
    <row r="14" spans="1:9" ht="15" customHeight="1" x14ac:dyDescent="0.25">
      <c r="A14" s="12" t="s">
        <v>7366</v>
      </c>
      <c r="B14" s="146" t="s">
        <v>7367</v>
      </c>
      <c r="C14" s="146"/>
      <c r="D14" s="162"/>
      <c r="E14" s="201"/>
      <c r="F14" s="201"/>
      <c r="G14" s="201"/>
      <c r="H14" s="201"/>
      <c r="I14" s="163"/>
    </row>
    <row r="15" spans="1:9" ht="5.0999999999999996" customHeight="1" x14ac:dyDescent="0.25">
      <c r="A15" s="45"/>
      <c r="B15" s="27"/>
      <c r="C15" s="27"/>
      <c r="D15" s="27"/>
      <c r="E15" s="27"/>
      <c r="F15" s="27"/>
      <c r="G15" s="27"/>
      <c r="H15" s="27"/>
      <c r="I15" s="27"/>
    </row>
    <row r="16" spans="1:9" ht="15" customHeight="1" x14ac:dyDescent="0.25">
      <c r="A16" s="45"/>
      <c r="B16" s="146" t="s">
        <v>2743</v>
      </c>
      <c r="C16" s="146"/>
      <c r="D16" s="146"/>
      <c r="E16" s="146"/>
      <c r="F16" s="146"/>
      <c r="G16" s="146"/>
      <c r="H16" s="146"/>
      <c r="I16" s="146"/>
    </row>
    <row r="17" spans="1:9" x14ac:dyDescent="0.25">
      <c r="A17" s="45"/>
      <c r="B17" s="194" t="s">
        <v>6678</v>
      </c>
      <c r="C17" s="194"/>
      <c r="D17" s="194"/>
    </row>
    <row r="18" spans="1:9" ht="5.0999999999999996" customHeight="1" x14ac:dyDescent="0.25">
      <c r="A18" s="12"/>
      <c r="B18" s="3"/>
      <c r="C18" s="3"/>
      <c r="D18" s="3"/>
      <c r="E18" s="3"/>
      <c r="F18" s="3"/>
      <c r="G18" s="3"/>
      <c r="H18" s="3"/>
      <c r="I18" s="3"/>
    </row>
    <row r="19" spans="1:9" ht="30" customHeight="1" x14ac:dyDescent="0.25">
      <c r="A19" s="148" t="s">
        <v>2742</v>
      </c>
      <c r="B19" s="146" t="s">
        <v>2741</v>
      </c>
      <c r="C19" s="146"/>
      <c r="D19" s="146"/>
      <c r="E19" s="146"/>
      <c r="F19" s="146"/>
      <c r="G19" s="146"/>
      <c r="H19" s="146"/>
      <c r="I19" s="146"/>
    </row>
    <row r="20" spans="1:9" ht="15" customHeight="1" x14ac:dyDescent="0.25">
      <c r="A20" s="148"/>
      <c r="B20" s="194" t="s">
        <v>6690</v>
      </c>
      <c r="C20" s="194"/>
      <c r="D20" s="194"/>
    </row>
    <row r="21" spans="1:9" ht="5.0999999999999996" customHeight="1" x14ac:dyDescent="0.25">
      <c r="A21" s="12"/>
      <c r="B21" s="3"/>
      <c r="C21" s="3"/>
      <c r="D21" s="3"/>
      <c r="E21" s="3"/>
      <c r="F21" s="3"/>
      <c r="G21" s="3"/>
      <c r="H21" s="3"/>
      <c r="I21" s="3"/>
    </row>
    <row r="22" spans="1:9" x14ac:dyDescent="0.25">
      <c r="A22" s="12" t="s">
        <v>2740</v>
      </c>
      <c r="B22" s="146" t="s">
        <v>2239</v>
      </c>
      <c r="C22" s="166"/>
      <c r="D22" s="193"/>
      <c r="E22" s="193"/>
      <c r="F22" s="193"/>
      <c r="G22" s="193"/>
      <c r="H22" s="193"/>
      <c r="I22" s="193"/>
    </row>
    <row r="23" spans="1:9" ht="5.0999999999999996" customHeight="1" x14ac:dyDescent="0.25">
      <c r="A23" s="12"/>
      <c r="B23" s="3"/>
      <c r="C23" s="3"/>
      <c r="D23" s="3"/>
      <c r="E23" s="3"/>
      <c r="F23" s="3"/>
      <c r="G23" s="3"/>
      <c r="H23" s="3"/>
      <c r="I23" s="3"/>
    </row>
    <row r="24" spans="1:9" x14ac:dyDescent="0.25">
      <c r="A24" s="12" t="s">
        <v>2739</v>
      </c>
      <c r="B24" s="146" t="s">
        <v>2064</v>
      </c>
      <c r="C24" s="166"/>
      <c r="D24" s="193"/>
      <c r="E24" s="193"/>
      <c r="F24" s="193"/>
      <c r="G24" s="193"/>
      <c r="H24" s="193"/>
      <c r="I24" s="193"/>
    </row>
    <row r="25" spans="1:9" ht="5.0999999999999996" customHeight="1" x14ac:dyDescent="0.25">
      <c r="A25" s="12"/>
      <c r="B25" s="3"/>
      <c r="C25" s="3"/>
      <c r="D25" s="3"/>
      <c r="E25" s="3"/>
      <c r="F25" s="3"/>
      <c r="G25" s="3"/>
      <c r="H25" s="3"/>
      <c r="I25" s="3"/>
    </row>
    <row r="26" spans="1:9" x14ac:dyDescent="0.25">
      <c r="A26" s="12" t="s">
        <v>2738</v>
      </c>
      <c r="B26" s="146" t="s">
        <v>2062</v>
      </c>
      <c r="C26" s="166"/>
      <c r="D26" s="193"/>
      <c r="E26" s="193"/>
      <c r="F26" s="193"/>
      <c r="G26" s="193"/>
      <c r="H26" s="193"/>
      <c r="I26" s="193"/>
    </row>
    <row r="27" spans="1:9" ht="5.0999999999999996" customHeight="1" x14ac:dyDescent="0.25">
      <c r="A27" s="12"/>
      <c r="B27" s="3"/>
      <c r="C27" s="3"/>
      <c r="D27" s="3"/>
      <c r="E27" s="3"/>
      <c r="F27" s="3"/>
      <c r="G27" s="3"/>
      <c r="H27" s="3"/>
      <c r="I27" s="3"/>
    </row>
    <row r="28" spans="1:9" x14ac:dyDescent="0.25">
      <c r="A28" s="12" t="s">
        <v>2737</v>
      </c>
      <c r="B28" s="146" t="s">
        <v>2233</v>
      </c>
      <c r="C28" s="166"/>
      <c r="D28" s="193"/>
      <c r="E28" s="193"/>
      <c r="F28" s="193"/>
      <c r="G28" s="193"/>
      <c r="H28" s="193"/>
      <c r="I28" s="193"/>
    </row>
    <row r="29" spans="1:9" ht="5.0999999999999996" customHeight="1" x14ac:dyDescent="0.25">
      <c r="A29" s="12"/>
      <c r="B29" s="3"/>
      <c r="C29" s="3"/>
      <c r="D29" s="3"/>
      <c r="E29" s="3"/>
      <c r="F29" s="3"/>
      <c r="G29" s="3"/>
      <c r="H29" s="3"/>
      <c r="I29" s="3"/>
    </row>
    <row r="30" spans="1:9" x14ac:dyDescent="0.25">
      <c r="A30" s="12" t="s">
        <v>2736</v>
      </c>
      <c r="B30" s="146" t="s">
        <v>2231</v>
      </c>
      <c r="C30" s="166"/>
      <c r="D30" s="193"/>
      <c r="E30" s="193"/>
      <c r="F30" s="193"/>
      <c r="G30" s="193"/>
      <c r="H30" s="193"/>
      <c r="I30" s="193"/>
    </row>
    <row r="31" spans="1:9" ht="5.0999999999999996" customHeight="1" x14ac:dyDescent="0.25">
      <c r="A31" s="12"/>
      <c r="B31" s="3"/>
      <c r="C31" s="3"/>
      <c r="D31" s="3"/>
      <c r="E31" s="3"/>
      <c r="F31" s="3"/>
      <c r="G31" s="3"/>
      <c r="H31" s="3"/>
      <c r="I31" s="3"/>
    </row>
    <row r="32" spans="1:9" x14ac:dyDescent="0.25">
      <c r="A32" s="12" t="s">
        <v>2735</v>
      </c>
      <c r="B32" s="146" t="s">
        <v>7506</v>
      </c>
      <c r="C32" s="166"/>
      <c r="D32" s="193"/>
      <c r="E32" s="193"/>
      <c r="F32" s="193"/>
      <c r="G32" s="193"/>
      <c r="H32" s="193"/>
      <c r="I32" s="193"/>
    </row>
    <row r="33" spans="1:9" ht="5.0999999999999996" customHeight="1" x14ac:dyDescent="0.25">
      <c r="A33" s="12"/>
      <c r="B33" s="3"/>
      <c r="C33" s="3"/>
      <c r="D33" s="3"/>
      <c r="E33" s="3"/>
      <c r="F33" s="3"/>
      <c r="G33" s="3"/>
      <c r="H33" s="3"/>
      <c r="I33" s="3"/>
    </row>
    <row r="34" spans="1:9" x14ac:dyDescent="0.25">
      <c r="A34" s="12" t="s">
        <v>2734</v>
      </c>
      <c r="B34" s="146" t="s">
        <v>2237</v>
      </c>
      <c r="C34" s="166"/>
      <c r="D34" s="193"/>
      <c r="E34" s="193"/>
      <c r="F34" s="193"/>
      <c r="G34" s="193"/>
      <c r="H34" s="193"/>
      <c r="I34" s="193"/>
    </row>
    <row r="35" spans="1:9" ht="5.0999999999999996" customHeight="1" x14ac:dyDescent="0.25">
      <c r="A35" s="12"/>
      <c r="B35" s="3"/>
      <c r="C35" s="3"/>
      <c r="D35" s="3"/>
      <c r="E35" s="3"/>
      <c r="F35" s="3"/>
      <c r="G35" s="3"/>
      <c r="H35" s="3"/>
      <c r="I35" s="3"/>
    </row>
    <row r="36" spans="1:9" x14ac:dyDescent="0.25">
      <c r="A36" s="12" t="s">
        <v>2733</v>
      </c>
      <c r="B36" s="146" t="s">
        <v>2313</v>
      </c>
      <c r="C36" s="166"/>
      <c r="D36" s="193"/>
      <c r="E36" s="193"/>
      <c r="F36" s="193"/>
      <c r="G36" s="193"/>
      <c r="H36" s="193"/>
      <c r="I36" s="193"/>
    </row>
    <row r="37" spans="1:9" ht="5.0999999999999996" customHeight="1" x14ac:dyDescent="0.25">
      <c r="A37" s="12"/>
      <c r="B37" s="3"/>
      <c r="C37" s="3"/>
      <c r="D37" s="3"/>
      <c r="E37" s="3"/>
      <c r="F37" s="3"/>
      <c r="G37" s="3"/>
      <c r="H37" s="3"/>
      <c r="I37" s="3"/>
    </row>
    <row r="38" spans="1:9" x14ac:dyDescent="0.25">
      <c r="A38" s="12" t="s">
        <v>2732</v>
      </c>
      <c r="B38" s="146" t="s">
        <v>2311</v>
      </c>
      <c r="C38" s="166"/>
      <c r="D38" s="193"/>
      <c r="E38" s="193"/>
      <c r="F38" s="193"/>
      <c r="G38" s="193"/>
      <c r="H38" s="193"/>
      <c r="I38" s="193"/>
    </row>
    <row r="39" spans="1:9" ht="5.0999999999999996" customHeight="1" x14ac:dyDescent="0.25">
      <c r="A39" s="12"/>
      <c r="B39" s="3"/>
      <c r="C39" s="3"/>
      <c r="D39" s="3"/>
      <c r="E39" s="3"/>
      <c r="F39" s="3"/>
      <c r="G39" s="3"/>
      <c r="H39" s="3"/>
      <c r="I39" s="3"/>
    </row>
    <row r="40" spans="1:9" x14ac:dyDescent="0.25">
      <c r="A40" s="12" t="s">
        <v>2731</v>
      </c>
      <c r="B40" s="146" t="s">
        <v>2565</v>
      </c>
      <c r="C40" s="166"/>
      <c r="D40" s="193"/>
      <c r="E40" s="193"/>
      <c r="F40" s="193"/>
      <c r="G40" s="193"/>
      <c r="H40" s="193"/>
      <c r="I40" s="193"/>
    </row>
    <row r="41" spans="1:9" ht="5.0999999999999996" customHeight="1" x14ac:dyDescent="0.25">
      <c r="A41" s="12"/>
      <c r="B41" s="3"/>
      <c r="C41" s="3"/>
      <c r="D41" s="3"/>
      <c r="E41" s="3"/>
      <c r="F41" s="3"/>
      <c r="G41" s="3"/>
      <c r="H41" s="3"/>
      <c r="I41" s="3"/>
    </row>
    <row r="42" spans="1:9" x14ac:dyDescent="0.25">
      <c r="A42" s="12" t="s">
        <v>2730</v>
      </c>
      <c r="B42" s="146" t="s">
        <v>2571</v>
      </c>
      <c r="C42" s="166"/>
      <c r="D42" s="192"/>
      <c r="E42" s="192"/>
      <c r="F42" s="192"/>
      <c r="G42" s="192"/>
      <c r="H42" s="192"/>
      <c r="I42" s="192"/>
    </row>
    <row r="43" spans="1:9" ht="5.0999999999999996" customHeight="1" x14ac:dyDescent="0.25">
      <c r="A43" s="12"/>
      <c r="B43" s="3"/>
      <c r="C43" s="3"/>
      <c r="D43" s="3"/>
      <c r="E43" s="3"/>
      <c r="F43" s="3"/>
      <c r="G43" s="3"/>
      <c r="H43" s="3"/>
      <c r="I43" s="3"/>
    </row>
    <row r="44" spans="1:9" x14ac:dyDescent="0.25">
      <c r="A44" s="12" t="s">
        <v>2729</v>
      </c>
      <c r="B44" s="146" t="s">
        <v>2634</v>
      </c>
      <c r="C44" s="166"/>
      <c r="D44" s="193"/>
      <c r="E44" s="193"/>
      <c r="F44" s="193"/>
      <c r="G44" s="193"/>
      <c r="H44" s="193"/>
      <c r="I44" s="193"/>
    </row>
    <row r="45" spans="1:9" ht="5.0999999999999996" customHeight="1" x14ac:dyDescent="0.25">
      <c r="A45" s="12"/>
      <c r="B45" s="3"/>
      <c r="C45" s="3"/>
      <c r="D45" s="3"/>
      <c r="E45" s="3"/>
      <c r="F45" s="3"/>
      <c r="G45" s="3"/>
      <c r="H45" s="3"/>
      <c r="I45" s="3"/>
    </row>
    <row r="46" spans="1:9" x14ac:dyDescent="0.25">
      <c r="A46" s="12" t="s">
        <v>2728</v>
      </c>
      <c r="B46" s="146" t="s">
        <v>2727</v>
      </c>
      <c r="C46" s="166"/>
      <c r="D46" s="192"/>
      <c r="E46" s="192"/>
      <c r="F46" s="192"/>
      <c r="G46" s="192"/>
      <c r="H46" s="192"/>
      <c r="I46" s="192"/>
    </row>
    <row r="47" spans="1:9" ht="5.0999999999999996" customHeight="1" x14ac:dyDescent="0.25">
      <c r="A47" s="12"/>
      <c r="B47" s="3"/>
      <c r="C47" s="3"/>
      <c r="D47" s="3"/>
      <c r="E47" s="3"/>
      <c r="F47" s="3"/>
      <c r="G47" s="3"/>
      <c r="H47" s="3"/>
      <c r="I47" s="3"/>
    </row>
    <row r="48" spans="1:9" x14ac:dyDescent="0.25">
      <c r="A48" s="12" t="s">
        <v>2726</v>
      </c>
      <c r="B48" s="146" t="s">
        <v>2725</v>
      </c>
      <c r="C48" s="166"/>
      <c r="D48" s="193"/>
      <c r="E48" s="193"/>
      <c r="F48" s="193"/>
      <c r="G48" s="193"/>
      <c r="H48" s="193"/>
      <c r="I48" s="193"/>
    </row>
    <row r="49" spans="1:9" ht="5.0999999999999996" customHeight="1" x14ac:dyDescent="0.25">
      <c r="A49" s="12"/>
      <c r="B49" s="3"/>
      <c r="C49" s="3"/>
      <c r="D49" s="3"/>
      <c r="E49" s="3"/>
      <c r="F49" s="3"/>
      <c r="G49" s="3"/>
      <c r="H49" s="3"/>
      <c r="I49" s="3"/>
    </row>
    <row r="50" spans="1:9" ht="30" customHeight="1" x14ac:dyDescent="0.25">
      <c r="A50" s="12" t="s">
        <v>2724</v>
      </c>
      <c r="B50" s="146" t="s">
        <v>2723</v>
      </c>
      <c r="C50" s="166"/>
      <c r="D50" s="193"/>
      <c r="E50" s="193"/>
      <c r="F50" s="193"/>
      <c r="G50" s="193"/>
      <c r="H50" s="193"/>
      <c r="I50" s="193"/>
    </row>
    <row r="51" spans="1:9" ht="5.0999999999999996" customHeight="1" x14ac:dyDescent="0.25">
      <c r="A51" s="12"/>
      <c r="B51" s="3"/>
      <c r="C51" s="3"/>
      <c r="D51" s="3"/>
      <c r="E51" s="3"/>
      <c r="F51" s="3"/>
      <c r="G51" s="3"/>
      <c r="H51" s="3"/>
      <c r="I51" s="3"/>
    </row>
    <row r="52" spans="1:9" ht="30" customHeight="1" x14ac:dyDescent="0.25">
      <c r="A52" s="148" t="s">
        <v>2722</v>
      </c>
      <c r="B52" s="146" t="s">
        <v>2721</v>
      </c>
      <c r="C52" s="166"/>
      <c r="D52" s="192"/>
      <c r="E52" s="192"/>
      <c r="F52" s="192"/>
      <c r="G52" s="192"/>
      <c r="H52" s="192"/>
      <c r="I52" s="192"/>
    </row>
    <row r="53" spans="1:9" ht="5.0999999999999996" customHeight="1" x14ac:dyDescent="0.25">
      <c r="A53" s="148"/>
      <c r="B53" s="3"/>
      <c r="C53" s="3"/>
      <c r="D53" s="3"/>
      <c r="E53" s="3"/>
      <c r="F53" s="3"/>
      <c r="G53" s="3"/>
      <c r="H53" s="3"/>
      <c r="I53" s="3"/>
    </row>
    <row r="54" spans="1:9" x14ac:dyDescent="0.25">
      <c r="A54" s="148"/>
      <c r="B54" s="146" t="s">
        <v>2720</v>
      </c>
      <c r="C54" s="166"/>
      <c r="D54" s="192"/>
      <c r="E54" s="192"/>
      <c r="F54" s="192"/>
      <c r="G54" s="192"/>
      <c r="H54" s="192"/>
      <c r="I54" s="192"/>
    </row>
    <row r="55" spans="1:9" ht="5.0999999999999996" customHeight="1" x14ac:dyDescent="0.25">
      <c r="A55" s="148"/>
      <c r="B55" s="3"/>
      <c r="C55" s="3"/>
      <c r="D55" s="3"/>
      <c r="E55" s="3"/>
      <c r="F55" s="3"/>
      <c r="G55" s="3"/>
      <c r="H55" s="3"/>
      <c r="I55" s="3"/>
    </row>
    <row r="56" spans="1:9" ht="60" customHeight="1" x14ac:dyDescent="0.25">
      <c r="A56" s="148"/>
      <c r="B56" s="146" t="s">
        <v>2719</v>
      </c>
      <c r="C56" s="166"/>
      <c r="D56" s="193"/>
      <c r="E56" s="193"/>
      <c r="F56" s="193"/>
      <c r="G56" s="193"/>
      <c r="H56" s="193"/>
      <c r="I56" s="193"/>
    </row>
    <row r="57" spans="1:9" ht="5.0999999999999996" customHeight="1" x14ac:dyDescent="0.25">
      <c r="A57" s="12"/>
      <c r="B57" s="3"/>
      <c r="C57" s="3"/>
      <c r="D57" s="3"/>
      <c r="E57" s="3"/>
      <c r="F57" s="3"/>
      <c r="G57" s="3"/>
      <c r="H57" s="3"/>
      <c r="I57" s="3"/>
    </row>
    <row r="58" spans="1:9" ht="15" customHeight="1" x14ac:dyDescent="0.25">
      <c r="A58" s="148" t="s">
        <v>2718</v>
      </c>
      <c r="B58" s="146" t="s">
        <v>2717</v>
      </c>
      <c r="C58" s="146"/>
      <c r="D58" s="146"/>
      <c r="E58" s="146"/>
      <c r="F58" s="146"/>
      <c r="G58" s="146"/>
      <c r="H58" s="146"/>
      <c r="I58" s="146"/>
    </row>
    <row r="59" spans="1:9" x14ac:dyDescent="0.25">
      <c r="A59" s="148"/>
      <c r="B59" s="89"/>
      <c r="C59" s="144" t="s">
        <v>2135</v>
      </c>
      <c r="D59" s="145"/>
      <c r="E59" s="145"/>
      <c r="F59" s="145"/>
      <c r="G59" s="145"/>
      <c r="H59" s="145"/>
      <c r="I59" s="145"/>
    </row>
    <row r="60" spans="1:9" x14ac:dyDescent="0.25">
      <c r="A60" s="148"/>
      <c r="B60" s="89"/>
      <c r="C60" s="144" t="s">
        <v>2134</v>
      </c>
      <c r="D60" s="145"/>
      <c r="E60" s="145"/>
      <c r="F60" s="145"/>
      <c r="G60" s="145"/>
      <c r="H60" s="145"/>
      <c r="I60" s="145"/>
    </row>
    <row r="61" spans="1:9" ht="5.0999999999999996" customHeight="1" x14ac:dyDescent="0.25">
      <c r="A61" s="148"/>
      <c r="B61" s="27"/>
      <c r="C61" s="27"/>
      <c r="D61" s="27"/>
      <c r="E61" s="27"/>
      <c r="F61" s="27"/>
      <c r="G61" s="27"/>
      <c r="H61" s="27"/>
      <c r="I61" s="27"/>
    </row>
    <row r="62" spans="1:9" ht="30" customHeight="1" x14ac:dyDescent="0.25">
      <c r="A62" s="148"/>
      <c r="B62" s="146" t="s">
        <v>2716</v>
      </c>
      <c r="C62" s="166"/>
      <c r="D62" s="193"/>
      <c r="E62" s="193"/>
      <c r="F62" s="193"/>
      <c r="G62" s="193"/>
      <c r="H62" s="193"/>
      <c r="I62" s="193"/>
    </row>
    <row r="63" spans="1:9" ht="5.0999999999999996" customHeight="1" x14ac:dyDescent="0.25">
      <c r="A63" s="12"/>
      <c r="B63" s="3"/>
      <c r="C63" s="3"/>
      <c r="D63" s="3"/>
      <c r="E63" s="3"/>
      <c r="F63" s="3"/>
      <c r="G63" s="3"/>
      <c r="H63" s="3"/>
      <c r="I63" s="3"/>
    </row>
    <row r="64" spans="1:9" ht="15" customHeight="1" x14ac:dyDescent="0.25">
      <c r="A64" s="148" t="s">
        <v>2715</v>
      </c>
      <c r="B64" s="146" t="s">
        <v>2714</v>
      </c>
      <c r="C64" s="146"/>
      <c r="D64" s="146"/>
      <c r="E64" s="146"/>
      <c r="F64" s="146"/>
      <c r="G64" s="146"/>
      <c r="H64" s="146"/>
      <c r="I64" s="146"/>
    </row>
    <row r="65" spans="1:9" x14ac:dyDescent="0.25">
      <c r="A65" s="148"/>
      <c r="B65" s="89"/>
      <c r="C65" s="144" t="s">
        <v>2135</v>
      </c>
      <c r="D65" s="145"/>
      <c r="E65" s="145"/>
      <c r="F65" s="145"/>
      <c r="G65" s="145"/>
      <c r="H65" s="145"/>
      <c r="I65" s="145"/>
    </row>
    <row r="66" spans="1:9" x14ac:dyDescent="0.25">
      <c r="A66" s="148"/>
      <c r="B66" s="89"/>
      <c r="C66" s="144" t="s">
        <v>2134</v>
      </c>
      <c r="D66" s="145"/>
      <c r="E66" s="145"/>
      <c r="F66" s="145"/>
      <c r="G66" s="145"/>
      <c r="H66" s="145"/>
      <c r="I66" s="145"/>
    </row>
    <row r="67" spans="1:9" ht="5.0999999999999996" customHeight="1" x14ac:dyDescent="0.25">
      <c r="A67" s="148"/>
      <c r="B67" s="27"/>
      <c r="C67" s="27"/>
      <c r="D67" s="27"/>
      <c r="E67" s="27"/>
      <c r="F67" s="27"/>
      <c r="G67" s="27"/>
      <c r="H67" s="27"/>
      <c r="I67" s="27"/>
    </row>
    <row r="68" spans="1:9" ht="30" customHeight="1" x14ac:dyDescent="0.25">
      <c r="A68" s="148"/>
      <c r="B68" s="146" t="s">
        <v>2713</v>
      </c>
      <c r="C68" s="166"/>
      <c r="D68" s="192"/>
      <c r="E68" s="192"/>
      <c r="F68" s="192"/>
      <c r="G68" s="192"/>
      <c r="H68" s="192"/>
      <c r="I68" s="192"/>
    </row>
    <row r="69" spans="1:9" ht="5.0999999999999996" customHeight="1" x14ac:dyDescent="0.25">
      <c r="A69" s="148"/>
      <c r="B69" s="3"/>
      <c r="C69" s="3"/>
      <c r="D69" s="3"/>
      <c r="E69" s="3"/>
      <c r="F69" s="3"/>
      <c r="G69" s="3"/>
      <c r="H69" s="3"/>
      <c r="I69" s="3"/>
    </row>
    <row r="70" spans="1:9" ht="30" customHeight="1" x14ac:dyDescent="0.25">
      <c r="A70" s="148"/>
      <c r="B70" s="146" t="s">
        <v>2712</v>
      </c>
      <c r="C70" s="166"/>
      <c r="D70" s="193"/>
      <c r="E70" s="193"/>
      <c r="F70" s="193"/>
      <c r="G70" s="193"/>
      <c r="H70" s="193"/>
      <c r="I70" s="193"/>
    </row>
    <row r="71" spans="1:9" ht="5.0999999999999996" customHeight="1" x14ac:dyDescent="0.25">
      <c r="A71" s="148"/>
      <c r="B71" s="3"/>
      <c r="C71" s="3"/>
      <c r="D71" s="3"/>
      <c r="E71" s="3"/>
      <c r="F71" s="3"/>
      <c r="G71" s="3"/>
      <c r="H71" s="3"/>
      <c r="I71" s="3"/>
    </row>
    <row r="72" spans="1:9" ht="30" customHeight="1" x14ac:dyDescent="0.25">
      <c r="A72" s="148"/>
      <c r="B72" s="146" t="s">
        <v>2711</v>
      </c>
      <c r="C72" s="166"/>
      <c r="D72" s="193"/>
      <c r="E72" s="193"/>
      <c r="F72" s="193"/>
      <c r="G72" s="193"/>
      <c r="H72" s="193"/>
      <c r="I72" s="193"/>
    </row>
    <row r="73" spans="1:9" ht="5.0999999999999996" customHeight="1" x14ac:dyDescent="0.25">
      <c r="A73" s="12"/>
      <c r="B73" s="3"/>
      <c r="C73" s="3"/>
      <c r="D73" s="3"/>
      <c r="E73" s="3"/>
      <c r="F73" s="3"/>
      <c r="G73" s="3"/>
      <c r="H73" s="3"/>
      <c r="I73" s="3"/>
    </row>
    <row r="74" spans="1:9" ht="45" customHeight="1" x14ac:dyDescent="0.25">
      <c r="A74" s="12" t="s">
        <v>2710</v>
      </c>
      <c r="B74" s="146" t="s">
        <v>2627</v>
      </c>
      <c r="C74" s="166"/>
      <c r="D74" s="193"/>
      <c r="E74" s="193"/>
      <c r="F74" s="193"/>
      <c r="G74" s="193"/>
      <c r="H74" s="193"/>
      <c r="I74" s="193"/>
    </row>
    <row r="75" spans="1:9" ht="5.0999999999999996" customHeight="1" x14ac:dyDescent="0.25">
      <c r="A75" s="12"/>
      <c r="B75" s="3"/>
      <c r="C75" s="3"/>
      <c r="D75" s="3"/>
      <c r="E75" s="3"/>
      <c r="F75" s="3"/>
      <c r="G75" s="3"/>
      <c r="H75" s="3"/>
      <c r="I75" s="3"/>
    </row>
    <row r="76" spans="1:9" ht="15" customHeight="1" x14ac:dyDescent="0.25">
      <c r="A76" s="148" t="s">
        <v>2709</v>
      </c>
      <c r="B76" s="146" t="s">
        <v>2708</v>
      </c>
      <c r="C76" s="146"/>
      <c r="D76" s="146"/>
      <c r="E76" s="146"/>
      <c r="F76" s="146"/>
      <c r="G76" s="146"/>
      <c r="H76" s="146"/>
      <c r="I76" s="146"/>
    </row>
    <row r="77" spans="1:9" x14ac:dyDescent="0.25">
      <c r="A77" s="148"/>
      <c r="B77" s="89"/>
      <c r="C77" s="144" t="s">
        <v>2167</v>
      </c>
      <c r="D77" s="145"/>
      <c r="E77" s="145"/>
      <c r="F77" s="145"/>
      <c r="G77" s="145"/>
      <c r="H77" s="145"/>
      <c r="I77" s="145"/>
    </row>
    <row r="78" spans="1:9" x14ac:dyDescent="0.25">
      <c r="A78" s="148"/>
      <c r="B78" s="89"/>
      <c r="C78" s="144" t="s">
        <v>2166</v>
      </c>
      <c r="D78" s="145"/>
      <c r="E78" s="145"/>
      <c r="F78" s="145"/>
      <c r="G78" s="145"/>
      <c r="H78" s="145"/>
      <c r="I78" s="145"/>
    </row>
    <row r="79" spans="1:9" ht="5.0999999999999996" customHeight="1" x14ac:dyDescent="0.25">
      <c r="A79" s="12"/>
      <c r="B79" s="27"/>
      <c r="C79" s="27"/>
      <c r="D79" s="27"/>
      <c r="E79" s="27"/>
      <c r="F79" s="27"/>
      <c r="G79" s="27"/>
      <c r="H79" s="27"/>
      <c r="I79" s="27"/>
    </row>
    <row r="80" spans="1:9" ht="15" customHeight="1" x14ac:dyDescent="0.25">
      <c r="A80" s="148" t="s">
        <v>2707</v>
      </c>
      <c r="B80" s="146" t="s">
        <v>2706</v>
      </c>
      <c r="C80" s="146"/>
      <c r="D80" s="146"/>
      <c r="E80" s="146"/>
      <c r="F80" s="146"/>
      <c r="G80" s="146"/>
      <c r="H80" s="146"/>
      <c r="I80" s="146"/>
    </row>
    <row r="81" spans="1:9" x14ac:dyDescent="0.25">
      <c r="A81" s="148"/>
      <c r="B81" s="89"/>
      <c r="C81" s="144" t="s">
        <v>2135</v>
      </c>
      <c r="D81" s="145"/>
      <c r="E81" s="145"/>
      <c r="F81" s="145"/>
      <c r="G81" s="145"/>
      <c r="H81" s="145"/>
      <c r="I81" s="145"/>
    </row>
    <row r="82" spans="1:9" x14ac:dyDescent="0.25">
      <c r="A82" s="148"/>
      <c r="B82" s="89"/>
      <c r="C82" s="144" t="s">
        <v>2134</v>
      </c>
      <c r="D82" s="145"/>
      <c r="E82" s="145"/>
      <c r="F82" s="145"/>
      <c r="G82" s="145"/>
      <c r="H82" s="145"/>
      <c r="I82" s="145"/>
    </row>
    <row r="83" spans="1:9" ht="5.0999999999999996" customHeight="1" x14ac:dyDescent="0.25">
      <c r="A83" s="148"/>
      <c r="B83" s="27"/>
      <c r="C83" s="27"/>
      <c r="D83" s="27"/>
      <c r="E83" s="27"/>
      <c r="F83" s="27"/>
      <c r="G83" s="27"/>
      <c r="H83" s="27"/>
      <c r="I83" s="27"/>
    </row>
    <row r="84" spans="1:9" x14ac:dyDescent="0.25">
      <c r="A84" s="148"/>
      <c r="B84" s="146" t="s">
        <v>2281</v>
      </c>
      <c r="C84" s="166"/>
      <c r="D84" s="193"/>
      <c r="E84" s="193"/>
      <c r="F84" s="193"/>
      <c r="G84" s="193"/>
      <c r="H84" s="193"/>
      <c r="I84" s="193"/>
    </row>
    <row r="85" spans="1:9" ht="5.0999999999999996" customHeight="1" x14ac:dyDescent="0.25">
      <c r="A85" s="12"/>
      <c r="B85" s="3"/>
      <c r="C85" s="3"/>
      <c r="D85" s="3"/>
      <c r="E85" s="3"/>
      <c r="F85" s="3"/>
      <c r="G85" s="3"/>
      <c r="H85" s="3"/>
      <c r="I85" s="3"/>
    </row>
    <row r="86" spans="1:9" ht="15" customHeight="1" x14ac:dyDescent="0.25">
      <c r="A86" s="148" t="s">
        <v>2705</v>
      </c>
      <c r="B86" s="146" t="s">
        <v>2704</v>
      </c>
      <c r="C86" s="146"/>
      <c r="D86" s="146"/>
      <c r="E86" s="146"/>
      <c r="F86" s="146"/>
      <c r="G86" s="146"/>
      <c r="H86" s="146"/>
      <c r="I86" s="146"/>
    </row>
    <row r="87" spans="1:9" x14ac:dyDescent="0.25">
      <c r="A87" s="148"/>
      <c r="B87" s="89"/>
      <c r="C87" s="144" t="s">
        <v>2135</v>
      </c>
      <c r="D87" s="145"/>
      <c r="E87" s="145"/>
      <c r="F87" s="145"/>
      <c r="G87" s="145"/>
      <c r="H87" s="145"/>
      <c r="I87" s="145"/>
    </row>
    <row r="88" spans="1:9" x14ac:dyDescent="0.25">
      <c r="A88" s="148"/>
      <c r="B88" s="89"/>
      <c r="C88" s="144" t="s">
        <v>2134</v>
      </c>
      <c r="D88" s="145"/>
      <c r="E88" s="145"/>
      <c r="F88" s="145"/>
      <c r="G88" s="145"/>
      <c r="H88" s="145"/>
      <c r="I88" s="145"/>
    </row>
    <row r="89" spans="1:9" ht="5.0999999999999996" customHeight="1" x14ac:dyDescent="0.25">
      <c r="A89" s="12"/>
      <c r="B89" s="27"/>
      <c r="C89" s="27"/>
      <c r="D89" s="27"/>
      <c r="E89" s="27"/>
      <c r="F89" s="27"/>
      <c r="G89" s="27"/>
      <c r="H89" s="27"/>
      <c r="I89" s="27"/>
    </row>
    <row r="90" spans="1:9" ht="15" customHeight="1" x14ac:dyDescent="0.25">
      <c r="A90" s="148" t="s">
        <v>2703</v>
      </c>
      <c r="B90" s="146" t="s">
        <v>2702</v>
      </c>
      <c r="C90" s="146"/>
      <c r="D90" s="146"/>
      <c r="E90" s="146"/>
      <c r="F90" s="146"/>
      <c r="G90" s="146"/>
      <c r="H90" s="146"/>
      <c r="I90" s="146"/>
    </row>
    <row r="91" spans="1:9" x14ac:dyDescent="0.25">
      <c r="A91" s="148"/>
      <c r="B91" s="89"/>
      <c r="C91" s="144" t="s">
        <v>2135</v>
      </c>
      <c r="D91" s="145"/>
      <c r="E91" s="145"/>
      <c r="F91" s="145"/>
      <c r="G91" s="145"/>
      <c r="H91" s="145"/>
      <c r="I91" s="145"/>
    </row>
    <row r="92" spans="1:9" x14ac:dyDescent="0.25">
      <c r="A92" s="148"/>
      <c r="B92" s="89"/>
      <c r="C92" s="144" t="s">
        <v>2134</v>
      </c>
      <c r="D92" s="145"/>
      <c r="E92" s="145"/>
      <c r="F92" s="145"/>
      <c r="G92" s="145"/>
      <c r="H92" s="145"/>
      <c r="I92" s="145"/>
    </row>
    <row r="93" spans="1:9" ht="5.0999999999999996" customHeight="1" x14ac:dyDescent="0.25">
      <c r="A93" s="148"/>
      <c r="B93" s="27"/>
      <c r="C93" s="27"/>
      <c r="D93" s="27"/>
      <c r="E93" s="27"/>
      <c r="F93" s="27"/>
      <c r="G93" s="27"/>
      <c r="H93" s="27"/>
      <c r="I93" s="27"/>
    </row>
    <row r="94" spans="1:9" x14ac:dyDescent="0.25">
      <c r="A94" s="148"/>
      <c r="B94" s="146" t="s">
        <v>2281</v>
      </c>
      <c r="C94" s="166"/>
      <c r="D94" s="193"/>
      <c r="E94" s="193"/>
      <c r="F94" s="193"/>
      <c r="G94" s="193"/>
      <c r="H94" s="193"/>
      <c r="I94" s="193"/>
    </row>
    <row r="95" spans="1:9" ht="5.0999999999999996" customHeight="1" x14ac:dyDescent="0.25">
      <c r="A95" s="12"/>
      <c r="B95" s="3"/>
      <c r="C95" s="3"/>
      <c r="D95" s="3"/>
      <c r="E95" s="3"/>
      <c r="F95" s="3"/>
      <c r="G95" s="3"/>
      <c r="H95" s="3"/>
      <c r="I95" s="3"/>
    </row>
    <row r="96" spans="1:9" x14ac:dyDescent="0.25">
      <c r="A96" s="148" t="s">
        <v>2701</v>
      </c>
      <c r="B96" s="146" t="s">
        <v>2700</v>
      </c>
      <c r="C96" s="146"/>
      <c r="D96" s="146"/>
      <c r="E96" s="146"/>
      <c r="F96" s="146"/>
      <c r="G96" s="146"/>
      <c r="H96" s="146"/>
      <c r="I96" s="3"/>
    </row>
    <row r="97" spans="1:9" x14ac:dyDescent="0.25">
      <c r="A97" s="148"/>
      <c r="B97" s="89"/>
      <c r="C97" s="144" t="s">
        <v>2135</v>
      </c>
      <c r="D97" s="145"/>
      <c r="E97" s="145"/>
      <c r="F97" s="145"/>
      <c r="G97" s="145"/>
      <c r="H97" s="145"/>
      <c r="I97" s="145"/>
    </row>
    <row r="98" spans="1:9" x14ac:dyDescent="0.25">
      <c r="A98" s="148"/>
      <c r="B98" s="89"/>
      <c r="C98" s="144" t="s">
        <v>2134</v>
      </c>
      <c r="D98" s="145"/>
      <c r="E98" s="145"/>
      <c r="F98" s="145"/>
      <c r="G98" s="145"/>
      <c r="H98" s="145"/>
      <c r="I98" s="145"/>
    </row>
    <row r="99" spans="1:9" ht="5.0999999999999996" customHeight="1" x14ac:dyDescent="0.25">
      <c r="A99" s="148"/>
      <c r="B99" s="27"/>
      <c r="C99" s="27"/>
      <c r="D99" s="27"/>
      <c r="E99" s="27"/>
      <c r="F99" s="27"/>
      <c r="G99" s="27"/>
      <c r="H99" s="27"/>
      <c r="I99" s="27"/>
    </row>
    <row r="100" spans="1:9" x14ac:dyDescent="0.25">
      <c r="A100" s="148"/>
      <c r="B100" s="146" t="s">
        <v>2281</v>
      </c>
      <c r="C100" s="166"/>
      <c r="D100" s="193"/>
      <c r="E100" s="193"/>
      <c r="F100" s="193"/>
      <c r="G100" s="193"/>
      <c r="H100" s="193"/>
      <c r="I100" s="193"/>
    </row>
    <row r="101" spans="1:9" ht="5.0999999999999996" customHeight="1" x14ac:dyDescent="0.25">
      <c r="A101" s="12"/>
      <c r="B101" s="3"/>
      <c r="C101" s="3"/>
      <c r="D101" s="3"/>
      <c r="E101" s="3"/>
      <c r="F101" s="3"/>
      <c r="G101" s="3"/>
      <c r="H101" s="3"/>
      <c r="I101" s="3"/>
    </row>
    <row r="102" spans="1:9" ht="30" customHeight="1" x14ac:dyDescent="0.25">
      <c r="A102" s="148" t="s">
        <v>2699</v>
      </c>
      <c r="B102" s="146" t="s">
        <v>2698</v>
      </c>
      <c r="C102" s="146"/>
      <c r="D102" s="146"/>
      <c r="E102" s="146"/>
      <c r="F102" s="146"/>
      <c r="G102" s="146"/>
      <c r="H102" s="146"/>
      <c r="I102" s="146"/>
    </row>
    <row r="103" spans="1:9" x14ac:dyDescent="0.25">
      <c r="A103" s="148"/>
      <c r="B103" s="89"/>
      <c r="C103" s="144" t="s">
        <v>2135</v>
      </c>
      <c r="D103" s="145"/>
      <c r="E103" s="145"/>
      <c r="F103" s="145"/>
      <c r="G103" s="145"/>
      <c r="H103" s="145"/>
      <c r="I103" s="145"/>
    </row>
    <row r="104" spans="1:9" x14ac:dyDescent="0.25">
      <c r="A104" s="148"/>
      <c r="B104" s="89"/>
      <c r="C104" s="144" t="s">
        <v>2134</v>
      </c>
      <c r="D104" s="145"/>
      <c r="E104" s="145"/>
      <c r="F104" s="145"/>
      <c r="G104" s="145"/>
      <c r="H104" s="145"/>
      <c r="I104" s="145"/>
    </row>
    <row r="105" spans="1:9" ht="5.0999999999999996" customHeight="1" x14ac:dyDescent="0.25">
      <c r="A105" s="148"/>
      <c r="B105" s="27"/>
      <c r="C105" s="27"/>
      <c r="D105" s="27"/>
      <c r="E105" s="27"/>
      <c r="F105" s="27"/>
      <c r="G105" s="27"/>
      <c r="H105" s="27"/>
      <c r="I105" s="27"/>
    </row>
    <row r="106" spans="1:9" ht="15" customHeight="1" x14ac:dyDescent="0.25">
      <c r="A106" s="148"/>
      <c r="B106" s="146" t="s">
        <v>2697</v>
      </c>
      <c r="C106" s="146"/>
      <c r="D106" s="146"/>
      <c r="E106" s="146"/>
      <c r="F106" s="146"/>
      <c r="G106" s="146"/>
      <c r="H106" s="146"/>
      <c r="I106" s="146"/>
    </row>
    <row r="107" spans="1:9" ht="5.0999999999999996" customHeight="1" x14ac:dyDescent="0.25">
      <c r="A107" s="12"/>
      <c r="B107" s="3"/>
      <c r="C107" s="3"/>
      <c r="D107" s="3"/>
      <c r="E107" s="3"/>
      <c r="F107" s="3"/>
      <c r="G107" s="3"/>
      <c r="H107" s="3"/>
      <c r="I107" s="3"/>
    </row>
    <row r="108" spans="1:9" x14ac:dyDescent="0.25">
      <c r="A108" s="12"/>
      <c r="B108" s="3"/>
      <c r="C108" s="3"/>
      <c r="D108" s="195" t="s">
        <v>2242</v>
      </c>
      <c r="E108" s="195"/>
      <c r="F108" s="195" t="s">
        <v>2241</v>
      </c>
      <c r="G108" s="195"/>
      <c r="H108" s="3"/>
      <c r="I108" s="3"/>
    </row>
    <row r="109" spans="1:9" ht="5.0999999999999996" customHeight="1" x14ac:dyDescent="0.25">
      <c r="A109" s="12"/>
      <c r="B109" s="3"/>
      <c r="C109" s="3"/>
      <c r="D109" s="6"/>
      <c r="E109" s="6"/>
      <c r="F109" s="6"/>
      <c r="G109" s="6"/>
      <c r="H109" s="3"/>
      <c r="I109" s="3"/>
    </row>
    <row r="110" spans="1:9" x14ac:dyDescent="0.25">
      <c r="A110" s="12" t="s">
        <v>2696</v>
      </c>
      <c r="B110" s="146" t="s">
        <v>2563</v>
      </c>
      <c r="C110" s="166"/>
      <c r="D110" s="162"/>
      <c r="E110" s="163"/>
      <c r="F110" s="193"/>
      <c r="G110" s="193"/>
      <c r="H110" s="3"/>
      <c r="I110" s="3"/>
    </row>
    <row r="111" spans="1:9" ht="5.0999999999999996" customHeight="1" x14ac:dyDescent="0.25">
      <c r="A111" s="12"/>
      <c r="B111" s="3"/>
      <c r="C111" s="3"/>
      <c r="D111" s="3"/>
      <c r="E111" s="3"/>
      <c r="F111" s="3"/>
      <c r="G111" s="3"/>
      <c r="H111" s="3"/>
      <c r="I111" s="3"/>
    </row>
    <row r="112" spans="1:9" ht="15" customHeight="1" x14ac:dyDescent="0.25">
      <c r="A112" s="148" t="s">
        <v>2695</v>
      </c>
      <c r="B112" s="146" t="s">
        <v>2674</v>
      </c>
      <c r="C112" s="166"/>
      <c r="D112" s="89"/>
      <c r="E112" s="109" t="s">
        <v>2167</v>
      </c>
      <c r="F112" s="89"/>
      <c r="G112" s="109" t="s">
        <v>2167</v>
      </c>
      <c r="H112" s="3"/>
      <c r="I112" s="3"/>
    </row>
    <row r="113" spans="1:9" x14ac:dyDescent="0.25">
      <c r="A113" s="148"/>
      <c r="B113" s="146"/>
      <c r="C113" s="166"/>
      <c r="D113" s="89"/>
      <c r="E113" s="109" t="s">
        <v>7221</v>
      </c>
      <c r="F113" s="89"/>
      <c r="G113" s="109" t="s">
        <v>7221</v>
      </c>
      <c r="H113" s="3"/>
      <c r="I113" s="3"/>
    </row>
    <row r="114" spans="1:9" ht="5.0999999999999996" customHeight="1" x14ac:dyDescent="0.25">
      <c r="A114" s="12"/>
      <c r="B114" s="3"/>
      <c r="C114" s="3"/>
      <c r="D114" s="27"/>
      <c r="E114" s="27"/>
      <c r="F114" s="27"/>
      <c r="G114" s="27"/>
      <c r="H114" s="3"/>
      <c r="I114" s="3"/>
    </row>
    <row r="115" spans="1:9" x14ac:dyDescent="0.25">
      <c r="A115" s="12" t="s">
        <v>2694</v>
      </c>
      <c r="B115" s="146" t="s">
        <v>2313</v>
      </c>
      <c r="C115" s="166"/>
      <c r="D115" s="162"/>
      <c r="E115" s="163"/>
      <c r="F115" s="193"/>
      <c r="G115" s="193"/>
      <c r="H115" s="3"/>
      <c r="I115" s="3"/>
    </row>
    <row r="116" spans="1:9" ht="5.0999999999999996" customHeight="1" x14ac:dyDescent="0.25">
      <c r="A116" s="12"/>
      <c r="B116" s="3"/>
      <c r="C116" s="3"/>
      <c r="D116" s="3"/>
      <c r="E116" s="3"/>
      <c r="F116" s="3"/>
      <c r="G116" s="3"/>
      <c r="H116" s="3"/>
      <c r="I116" s="3"/>
    </row>
    <row r="117" spans="1:9" x14ac:dyDescent="0.25">
      <c r="A117" s="12" t="s">
        <v>2693</v>
      </c>
      <c r="B117" s="146" t="s">
        <v>2671</v>
      </c>
      <c r="C117" s="166"/>
      <c r="D117" s="202"/>
      <c r="E117" s="203"/>
      <c r="F117" s="192"/>
      <c r="G117" s="192"/>
      <c r="H117" s="3"/>
      <c r="I117" s="3"/>
    </row>
    <row r="118" spans="1:9" ht="5.0999999999999996" customHeight="1" x14ac:dyDescent="0.25">
      <c r="A118" s="12"/>
      <c r="B118" s="3"/>
      <c r="C118" s="3"/>
      <c r="D118" s="3"/>
      <c r="E118" s="3"/>
      <c r="F118" s="3"/>
      <c r="G118" s="3"/>
      <c r="H118" s="3"/>
      <c r="I118" s="3"/>
    </row>
    <row r="119" spans="1:9" ht="30" customHeight="1" x14ac:dyDescent="0.25">
      <c r="A119" s="12" t="s">
        <v>2692</v>
      </c>
      <c r="B119" s="146" t="s">
        <v>2691</v>
      </c>
      <c r="C119" s="166"/>
      <c r="D119" s="162"/>
      <c r="E119" s="163"/>
      <c r="F119" s="193"/>
      <c r="G119" s="193"/>
      <c r="H119" s="3"/>
      <c r="I119" s="3"/>
    </row>
    <row r="120" spans="1:9" ht="5.0999999999999996" customHeight="1" x14ac:dyDescent="0.25">
      <c r="A120" s="12"/>
      <c r="B120" s="3"/>
      <c r="C120" s="3"/>
      <c r="D120" s="3"/>
      <c r="E120" s="3"/>
      <c r="F120" s="3"/>
      <c r="G120" s="3"/>
      <c r="H120" s="3"/>
      <c r="I120" s="3"/>
    </row>
    <row r="121" spans="1:9" ht="30" customHeight="1" x14ac:dyDescent="0.25">
      <c r="A121" s="12" t="s">
        <v>2690</v>
      </c>
      <c r="B121" s="146" t="s">
        <v>2689</v>
      </c>
      <c r="C121" s="166"/>
      <c r="D121" s="202"/>
      <c r="E121" s="203"/>
      <c r="F121" s="192"/>
      <c r="G121" s="192"/>
      <c r="H121" s="3"/>
      <c r="I121" s="3"/>
    </row>
    <row r="122" spans="1:9" ht="5.0999999999999996" customHeight="1" x14ac:dyDescent="0.25">
      <c r="A122" s="12"/>
      <c r="B122" s="3"/>
      <c r="C122" s="3"/>
      <c r="D122" s="3"/>
      <c r="E122" s="3"/>
      <c r="F122" s="3"/>
      <c r="G122" s="3"/>
      <c r="H122" s="3"/>
      <c r="I122" s="3"/>
    </row>
    <row r="123" spans="1:9" ht="15" customHeight="1" x14ac:dyDescent="0.25">
      <c r="A123" s="148" t="s">
        <v>2688</v>
      </c>
      <c r="B123" s="146" t="s">
        <v>2687</v>
      </c>
      <c r="C123" s="166"/>
      <c r="D123" s="89"/>
      <c r="E123" s="109" t="s">
        <v>2135</v>
      </c>
      <c r="F123" s="89"/>
      <c r="G123" s="109" t="s">
        <v>2135</v>
      </c>
      <c r="H123" s="3"/>
      <c r="I123" s="3"/>
    </row>
    <row r="124" spans="1:9" x14ac:dyDescent="0.25">
      <c r="A124" s="148"/>
      <c r="B124" s="146"/>
      <c r="C124" s="166"/>
      <c r="D124" s="89"/>
      <c r="E124" s="109" t="s">
        <v>2134</v>
      </c>
      <c r="F124" s="89"/>
      <c r="G124" s="109" t="s">
        <v>2134</v>
      </c>
      <c r="H124" s="3"/>
      <c r="I124" s="3"/>
    </row>
    <row r="125" spans="1:9" ht="5.0999999999999996" customHeight="1" x14ac:dyDescent="0.25">
      <c r="A125" s="12"/>
      <c r="B125" s="3"/>
      <c r="C125" s="3"/>
      <c r="D125" s="27"/>
      <c r="E125" s="27"/>
      <c r="F125" s="27"/>
      <c r="G125" s="27"/>
      <c r="H125" s="3"/>
      <c r="I125" s="3"/>
    </row>
    <row r="126" spans="1:9" x14ac:dyDescent="0.25">
      <c r="A126" s="12" t="s">
        <v>2686</v>
      </c>
      <c r="B126" s="146" t="s">
        <v>2685</v>
      </c>
      <c r="C126" s="166"/>
      <c r="D126" s="162"/>
      <c r="E126" s="163"/>
      <c r="F126" s="193"/>
      <c r="G126" s="193"/>
      <c r="H126" s="3"/>
      <c r="I126" s="3"/>
    </row>
    <row r="127" spans="1:9" ht="5.0999999999999996" customHeight="1" x14ac:dyDescent="0.25">
      <c r="A127" s="12"/>
      <c r="B127" s="3"/>
      <c r="C127" s="3"/>
      <c r="D127" s="3"/>
      <c r="E127" s="3"/>
      <c r="F127" s="3"/>
      <c r="G127" s="3"/>
      <c r="H127" s="3"/>
      <c r="I127" s="3"/>
    </row>
    <row r="128" spans="1:9" ht="15" customHeight="1" x14ac:dyDescent="0.25">
      <c r="A128" s="204" t="s">
        <v>2684</v>
      </c>
      <c r="B128" s="146" t="s">
        <v>2683</v>
      </c>
      <c r="C128" s="146"/>
      <c r="D128" s="89"/>
      <c r="E128" s="109" t="s">
        <v>2135</v>
      </c>
      <c r="F128" s="89"/>
      <c r="G128" s="109" t="s">
        <v>2135</v>
      </c>
      <c r="H128" s="3"/>
      <c r="I128" s="3"/>
    </row>
    <row r="129" spans="1:9" ht="15" customHeight="1" x14ac:dyDescent="0.25">
      <c r="A129" s="204"/>
      <c r="B129" s="146"/>
      <c r="C129" s="146"/>
      <c r="D129" s="89"/>
      <c r="E129" s="109" t="s">
        <v>2134</v>
      </c>
      <c r="F129" s="89"/>
      <c r="G129" s="109" t="s">
        <v>2134</v>
      </c>
      <c r="H129" s="3"/>
      <c r="I129" s="3"/>
    </row>
    <row r="130" spans="1:9" ht="30" customHeight="1" x14ac:dyDescent="0.25">
      <c r="A130" s="204"/>
      <c r="B130" s="146"/>
      <c r="C130" s="146"/>
      <c r="D130" s="58"/>
      <c r="E130" s="27"/>
      <c r="F130" s="58"/>
      <c r="G130" s="27"/>
      <c r="H130" s="3"/>
      <c r="I130" s="3"/>
    </row>
    <row r="131" spans="1:9" ht="5.0999999999999996" customHeight="1" x14ac:dyDescent="0.25">
      <c r="A131" s="204"/>
      <c r="B131" s="3"/>
      <c r="C131" s="3"/>
      <c r="D131" s="27"/>
      <c r="E131" s="27"/>
      <c r="F131" s="27"/>
      <c r="G131" s="27"/>
      <c r="H131" s="3"/>
      <c r="I131" s="3"/>
    </row>
    <row r="132" spans="1:9" ht="45" customHeight="1" x14ac:dyDescent="0.25">
      <c r="A132" s="204"/>
      <c r="B132" s="146" t="s">
        <v>2680</v>
      </c>
      <c r="C132" s="166"/>
      <c r="D132" s="162"/>
      <c r="E132" s="163"/>
      <c r="F132" s="193"/>
      <c r="G132" s="193"/>
      <c r="H132" s="3"/>
      <c r="I132" s="3"/>
    </row>
    <row r="133" spans="1:9" ht="5.0999999999999996" customHeight="1" x14ac:dyDescent="0.25">
      <c r="A133" s="12"/>
      <c r="B133" s="3"/>
      <c r="C133" s="3"/>
      <c r="D133" s="3"/>
      <c r="E133" s="3"/>
      <c r="F133" s="3"/>
      <c r="G133" s="3"/>
      <c r="H133" s="3"/>
      <c r="I133" s="3"/>
    </row>
    <row r="134" spans="1:9" ht="15" customHeight="1" x14ac:dyDescent="0.25">
      <c r="A134" s="204" t="s">
        <v>2682</v>
      </c>
      <c r="B134" s="146" t="s">
        <v>2681</v>
      </c>
      <c r="C134" s="146"/>
      <c r="D134" s="89"/>
      <c r="E134" s="109" t="s">
        <v>2135</v>
      </c>
      <c r="F134" s="89"/>
      <c r="G134" s="109" t="s">
        <v>2135</v>
      </c>
      <c r="H134" s="3"/>
      <c r="I134" s="3"/>
    </row>
    <row r="135" spans="1:9" ht="15" customHeight="1" x14ac:dyDescent="0.25">
      <c r="A135" s="204"/>
      <c r="B135" s="146"/>
      <c r="C135" s="146"/>
      <c r="D135" s="89"/>
      <c r="E135" s="109" t="s">
        <v>2134</v>
      </c>
      <c r="F135" s="89"/>
      <c r="G135" s="109" t="s">
        <v>2134</v>
      </c>
      <c r="H135" s="3"/>
      <c r="I135" s="3"/>
    </row>
    <row r="136" spans="1:9" ht="30" customHeight="1" x14ac:dyDescent="0.25">
      <c r="A136" s="204"/>
      <c r="B136" s="146"/>
      <c r="C136" s="146"/>
      <c r="D136" s="58"/>
      <c r="E136" s="27"/>
      <c r="F136" s="58"/>
      <c r="G136" s="27"/>
      <c r="H136" s="3"/>
      <c r="I136" s="3"/>
    </row>
    <row r="137" spans="1:9" ht="5.0999999999999996" customHeight="1" x14ac:dyDescent="0.25">
      <c r="A137" s="204"/>
      <c r="B137" s="3"/>
      <c r="C137" s="3"/>
      <c r="D137" s="27"/>
      <c r="E137" s="27"/>
      <c r="F137" s="27"/>
      <c r="G137" s="27"/>
      <c r="H137" s="3"/>
      <c r="I137" s="3"/>
    </row>
    <row r="138" spans="1:9" ht="45" customHeight="1" x14ac:dyDescent="0.25">
      <c r="A138" s="204"/>
      <c r="B138" s="146" t="s">
        <v>2680</v>
      </c>
      <c r="C138" s="166"/>
      <c r="D138" s="162"/>
      <c r="E138" s="163"/>
      <c r="F138" s="193"/>
      <c r="G138" s="193"/>
      <c r="H138" s="3"/>
      <c r="I138" s="3"/>
    </row>
    <row r="139" spans="1:9" ht="5.0999999999999996" customHeight="1" x14ac:dyDescent="0.25">
      <c r="A139" s="12"/>
      <c r="B139" s="3"/>
      <c r="C139" s="3"/>
      <c r="D139" s="3"/>
      <c r="E139" s="3"/>
      <c r="F139" s="3"/>
      <c r="G139" s="3"/>
      <c r="H139" s="3"/>
      <c r="I139" s="3"/>
    </row>
    <row r="140" spans="1:9" ht="15" customHeight="1" x14ac:dyDescent="0.25">
      <c r="A140" s="148" t="s">
        <v>2679</v>
      </c>
      <c r="B140" s="146" t="s">
        <v>2678</v>
      </c>
      <c r="C140" s="146"/>
      <c r="D140" s="146"/>
      <c r="E140" s="146"/>
      <c r="F140" s="146"/>
      <c r="G140" s="146"/>
      <c r="H140" s="146"/>
      <c r="I140" s="146"/>
    </row>
    <row r="141" spans="1:9" x14ac:dyDescent="0.25">
      <c r="A141" s="148"/>
      <c r="B141" s="89"/>
      <c r="C141" s="144" t="s">
        <v>2135</v>
      </c>
      <c r="D141" s="145"/>
      <c r="E141" s="145"/>
      <c r="F141" s="145"/>
      <c r="G141" s="145"/>
      <c r="H141" s="145"/>
      <c r="I141" s="145"/>
    </row>
    <row r="142" spans="1:9" x14ac:dyDescent="0.25">
      <c r="A142" s="148"/>
      <c r="B142" s="89"/>
      <c r="C142" s="144" t="s">
        <v>2134</v>
      </c>
      <c r="D142" s="145"/>
      <c r="E142" s="145"/>
      <c r="F142" s="145"/>
      <c r="G142" s="145"/>
      <c r="H142" s="145"/>
      <c r="I142" s="145"/>
    </row>
    <row r="143" spans="1:9" ht="5.0999999999999996" customHeight="1" x14ac:dyDescent="0.25">
      <c r="A143" s="148"/>
      <c r="B143" s="27"/>
      <c r="C143" s="27"/>
      <c r="D143" s="27"/>
      <c r="E143" s="27"/>
      <c r="F143" s="27"/>
      <c r="G143" s="27"/>
      <c r="H143" s="27"/>
      <c r="I143" s="27"/>
    </row>
    <row r="144" spans="1:9" ht="15" customHeight="1" x14ac:dyDescent="0.25">
      <c r="A144" s="148"/>
      <c r="B144" s="146" t="s">
        <v>2677</v>
      </c>
      <c r="C144" s="146"/>
      <c r="D144" s="146"/>
      <c r="E144" s="146"/>
      <c r="F144" s="146"/>
      <c r="G144" s="146"/>
      <c r="H144" s="146"/>
      <c r="I144" s="146"/>
    </row>
    <row r="145" spans="1:9" ht="5.0999999999999996" customHeight="1" x14ac:dyDescent="0.25">
      <c r="A145" s="12"/>
      <c r="B145" s="3"/>
      <c r="C145" s="3"/>
      <c r="D145" s="3"/>
      <c r="E145" s="3"/>
      <c r="F145" s="3"/>
      <c r="G145" s="3"/>
      <c r="H145" s="3"/>
      <c r="I145" s="3"/>
    </row>
    <row r="146" spans="1:9" x14ac:dyDescent="0.25">
      <c r="A146" s="12"/>
      <c r="B146" s="3"/>
      <c r="C146" s="3"/>
      <c r="D146" s="195" t="s">
        <v>2242</v>
      </c>
      <c r="E146" s="195"/>
      <c r="F146" s="195" t="s">
        <v>2241</v>
      </c>
      <c r="G146" s="195"/>
      <c r="H146" s="3"/>
      <c r="I146" s="3"/>
    </row>
    <row r="147" spans="1:9" ht="5.0999999999999996" customHeight="1" x14ac:dyDescent="0.25">
      <c r="A147" s="12"/>
      <c r="B147" s="3"/>
      <c r="C147" s="3"/>
      <c r="D147" s="6"/>
      <c r="E147" s="6"/>
      <c r="F147" s="6"/>
      <c r="G147" s="6"/>
      <c r="H147" s="3"/>
      <c r="I147" s="3"/>
    </row>
    <row r="148" spans="1:9" x14ac:dyDescent="0.25">
      <c r="A148" s="12" t="s">
        <v>2676</v>
      </c>
      <c r="B148" s="146" t="s">
        <v>2563</v>
      </c>
      <c r="C148" s="166"/>
      <c r="D148" s="162"/>
      <c r="E148" s="163"/>
      <c r="F148" s="193"/>
      <c r="G148" s="193"/>
      <c r="H148" s="3"/>
      <c r="I148" s="3"/>
    </row>
    <row r="149" spans="1:9" ht="5.0999999999999996" customHeight="1" x14ac:dyDescent="0.25">
      <c r="A149" s="12"/>
      <c r="B149" s="3"/>
      <c r="C149" s="3"/>
      <c r="D149" s="3"/>
      <c r="E149" s="3"/>
      <c r="F149" s="3"/>
      <c r="G149" s="3"/>
      <c r="H149" s="3"/>
      <c r="I149" s="3"/>
    </row>
    <row r="150" spans="1:9" ht="15" customHeight="1" x14ac:dyDescent="0.25">
      <c r="A150" s="148" t="s">
        <v>2675</v>
      </c>
      <c r="B150" s="146" t="s">
        <v>2674</v>
      </c>
      <c r="C150" s="146"/>
      <c r="D150" s="89"/>
      <c r="E150" s="109" t="s">
        <v>2167</v>
      </c>
      <c r="F150" s="89"/>
      <c r="G150" s="109" t="s">
        <v>2167</v>
      </c>
      <c r="H150" s="3"/>
      <c r="I150" s="3"/>
    </row>
    <row r="151" spans="1:9" x14ac:dyDescent="0.25">
      <c r="A151" s="148"/>
      <c r="B151" s="146"/>
      <c r="C151" s="146"/>
      <c r="D151" s="89"/>
      <c r="E151" s="109" t="s">
        <v>7221</v>
      </c>
      <c r="F151" s="89"/>
      <c r="G151" s="109" t="s">
        <v>7221</v>
      </c>
      <c r="H151" s="3"/>
      <c r="I151" s="3"/>
    </row>
    <row r="152" spans="1:9" ht="5.0999999999999996" customHeight="1" x14ac:dyDescent="0.25">
      <c r="A152" s="12"/>
      <c r="B152" s="3"/>
      <c r="C152" s="3"/>
      <c r="D152" s="27"/>
      <c r="E152" s="27"/>
      <c r="F152" s="27"/>
      <c r="G152" s="27"/>
      <c r="H152" s="3"/>
      <c r="I152" s="3"/>
    </row>
    <row r="153" spans="1:9" x14ac:dyDescent="0.25">
      <c r="A153" s="12" t="s">
        <v>2673</v>
      </c>
      <c r="B153" s="146" t="s">
        <v>2313</v>
      </c>
      <c r="C153" s="166"/>
      <c r="D153" s="162"/>
      <c r="E153" s="163"/>
      <c r="F153" s="193"/>
      <c r="G153" s="193"/>
      <c r="H153" s="3"/>
      <c r="I153" s="3"/>
    </row>
    <row r="154" spans="1:9" ht="5.0999999999999996" customHeight="1" x14ac:dyDescent="0.25">
      <c r="A154" s="12"/>
      <c r="B154" s="3"/>
      <c r="C154" s="3"/>
      <c r="D154" s="3"/>
      <c r="E154" s="3"/>
      <c r="F154" s="3"/>
      <c r="G154" s="3"/>
      <c r="H154" s="3"/>
      <c r="I154" s="3"/>
    </row>
    <row r="155" spans="1:9" x14ac:dyDescent="0.25">
      <c r="A155" s="12" t="s">
        <v>2672</v>
      </c>
      <c r="B155" s="146" t="s">
        <v>2671</v>
      </c>
      <c r="C155" s="166"/>
      <c r="D155" s="202"/>
      <c r="E155" s="203"/>
      <c r="F155" s="192"/>
      <c r="G155" s="192"/>
      <c r="H155" s="3"/>
      <c r="I155" s="3"/>
    </row>
    <row r="156" spans="1:9" ht="5.0999999999999996" customHeight="1" x14ac:dyDescent="0.25">
      <c r="A156" s="12"/>
      <c r="B156" s="3"/>
      <c r="C156" s="3"/>
      <c r="D156" s="3"/>
      <c r="E156" s="3"/>
      <c r="F156" s="3"/>
      <c r="G156" s="3"/>
      <c r="H156" s="3"/>
      <c r="I156" s="3"/>
    </row>
    <row r="157" spans="1:9" x14ac:dyDescent="0.25">
      <c r="A157" s="12" t="s">
        <v>2670</v>
      </c>
      <c r="B157" s="146" t="s">
        <v>2656</v>
      </c>
      <c r="C157" s="166"/>
      <c r="D157" s="202"/>
      <c r="E157" s="203"/>
      <c r="F157" s="192"/>
      <c r="G157" s="192"/>
      <c r="H157" s="3"/>
      <c r="I157" s="3"/>
    </row>
    <row r="158" spans="1:9" ht="5.0999999999999996" customHeight="1" x14ac:dyDescent="0.25">
      <c r="A158" s="12"/>
      <c r="B158" s="3"/>
      <c r="C158" s="3"/>
      <c r="D158" s="3"/>
      <c r="E158" s="3"/>
      <c r="F158" s="3"/>
      <c r="G158" s="3"/>
      <c r="H158" s="3"/>
      <c r="I158" s="3"/>
    </row>
    <row r="159" spans="1:9" ht="30" customHeight="1" x14ac:dyDescent="0.25">
      <c r="A159" s="12" t="s">
        <v>2669</v>
      </c>
      <c r="B159" s="146" t="s">
        <v>2668</v>
      </c>
      <c r="C159" s="166"/>
      <c r="D159" s="162"/>
      <c r="E159" s="163"/>
      <c r="F159" s="193"/>
      <c r="G159" s="193"/>
      <c r="H159" s="3"/>
      <c r="I159" s="3"/>
    </row>
    <row r="160" spans="1:9" ht="5.0999999999999996" customHeight="1" x14ac:dyDescent="0.25">
      <c r="A160" s="12"/>
      <c r="B160" s="3"/>
      <c r="C160" s="3"/>
      <c r="D160" s="3"/>
      <c r="E160" s="3"/>
      <c r="F160" s="3"/>
      <c r="G160" s="3"/>
      <c r="H160" s="3"/>
      <c r="I160" s="3"/>
    </row>
    <row r="161" spans="1:9" ht="15" customHeight="1" x14ac:dyDescent="0.25">
      <c r="A161" s="148" t="s">
        <v>2667</v>
      </c>
      <c r="B161" s="146" t="s">
        <v>2666</v>
      </c>
      <c r="C161" s="146"/>
      <c r="D161" s="146"/>
      <c r="E161" s="146"/>
      <c r="F161" s="146"/>
      <c r="G161" s="146"/>
      <c r="H161" s="146"/>
      <c r="I161" s="146"/>
    </row>
    <row r="162" spans="1:9" x14ac:dyDescent="0.25">
      <c r="A162" s="148"/>
      <c r="B162" s="89"/>
      <c r="C162" s="144" t="s">
        <v>2135</v>
      </c>
      <c r="D162" s="145"/>
      <c r="E162" s="145"/>
      <c r="F162" s="145"/>
      <c r="G162" s="145"/>
      <c r="H162" s="145"/>
      <c r="I162" s="145"/>
    </row>
    <row r="163" spans="1:9" x14ac:dyDescent="0.25">
      <c r="A163" s="148"/>
      <c r="B163" s="89"/>
      <c r="C163" s="144" t="s">
        <v>2134</v>
      </c>
      <c r="D163" s="145"/>
      <c r="E163" s="145"/>
      <c r="F163" s="145"/>
      <c r="G163" s="145"/>
      <c r="H163" s="145"/>
      <c r="I163" s="145"/>
    </row>
    <row r="164" spans="1:9" ht="5.0999999999999996" customHeight="1" x14ac:dyDescent="0.25">
      <c r="A164" s="148"/>
      <c r="B164" s="27"/>
      <c r="C164" s="27"/>
      <c r="D164" s="27"/>
      <c r="E164" s="27"/>
      <c r="F164" s="27"/>
      <c r="G164" s="27"/>
      <c r="H164" s="27"/>
      <c r="I164" s="27"/>
    </row>
    <row r="165" spans="1:9" ht="15" customHeight="1" x14ac:dyDescent="0.25">
      <c r="A165" s="148"/>
      <c r="B165" s="146" t="s">
        <v>2665</v>
      </c>
      <c r="C165" s="146"/>
      <c r="D165" s="146"/>
      <c r="E165" s="146"/>
      <c r="F165" s="146"/>
      <c r="G165" s="146"/>
      <c r="H165" s="146"/>
      <c r="I165" s="146"/>
    </row>
    <row r="166" spans="1:9" ht="5.0999999999999996" customHeight="1" x14ac:dyDescent="0.25">
      <c r="A166" s="12"/>
      <c r="B166" s="3"/>
      <c r="C166" s="3"/>
      <c r="D166" s="3"/>
      <c r="E166" s="3"/>
      <c r="F166" s="3"/>
      <c r="G166" s="3"/>
      <c r="H166" s="3"/>
      <c r="I166" s="3"/>
    </row>
    <row r="167" spans="1:9" ht="30" customHeight="1" x14ac:dyDescent="0.25">
      <c r="A167" s="204" t="s">
        <v>2664</v>
      </c>
      <c r="B167" s="146" t="s">
        <v>2663</v>
      </c>
      <c r="C167" s="166"/>
      <c r="D167" s="193"/>
      <c r="E167" s="193"/>
      <c r="F167" s="193"/>
      <c r="G167" s="193"/>
      <c r="H167" s="193"/>
      <c r="I167" s="193"/>
    </row>
    <row r="168" spans="1:9" ht="5.0999999999999996" customHeight="1" x14ac:dyDescent="0.25">
      <c r="A168" s="204"/>
      <c r="B168" s="3"/>
      <c r="C168" s="3"/>
      <c r="D168" s="3"/>
      <c r="E168" s="3"/>
      <c r="F168" s="3"/>
      <c r="G168" s="3"/>
      <c r="H168" s="3"/>
      <c r="I168" s="3"/>
    </row>
    <row r="169" spans="1:9" x14ac:dyDescent="0.25">
      <c r="A169" s="204"/>
      <c r="B169" s="146" t="s">
        <v>2662</v>
      </c>
      <c r="C169" s="166"/>
      <c r="D169" s="193"/>
      <c r="E169" s="193"/>
      <c r="F169" s="193"/>
      <c r="G169" s="193"/>
      <c r="H169" s="193"/>
      <c r="I169" s="193"/>
    </row>
    <row r="170" spans="1:9" ht="5.0999999999999996" customHeight="1" x14ac:dyDescent="0.25">
      <c r="A170" s="45"/>
      <c r="B170" s="3"/>
      <c r="C170" s="3"/>
      <c r="D170" s="3"/>
      <c r="E170" s="3"/>
      <c r="F170" s="3"/>
      <c r="G170" s="3"/>
      <c r="H170" s="3"/>
      <c r="I170" s="3"/>
    </row>
    <row r="171" spans="1:9" ht="30" customHeight="1" x14ac:dyDescent="0.25">
      <c r="A171" s="148"/>
      <c r="B171" s="146" t="s">
        <v>2661</v>
      </c>
      <c r="C171" s="146"/>
      <c r="D171" s="146"/>
      <c r="E171" s="146"/>
      <c r="F171" s="146"/>
      <c r="G171" s="146"/>
      <c r="H171" s="146"/>
      <c r="I171" s="146"/>
    </row>
    <row r="172" spans="1:9" ht="15" customHeight="1" x14ac:dyDescent="0.25">
      <c r="A172" s="148"/>
      <c r="B172" s="146" t="s">
        <v>2660</v>
      </c>
      <c r="C172" s="146"/>
      <c r="D172" s="146"/>
      <c r="E172" s="146"/>
      <c r="F172" s="146"/>
      <c r="G172" s="146"/>
      <c r="H172" s="146"/>
      <c r="I172" s="146"/>
    </row>
    <row r="173" spans="1:9" x14ac:dyDescent="0.25">
      <c r="A173" s="148"/>
      <c r="B173" s="194" t="s">
        <v>6704</v>
      </c>
      <c r="C173" s="194"/>
      <c r="D173" s="194"/>
    </row>
    <row r="174" spans="1:9" ht="5.0999999999999996" customHeight="1" x14ac:dyDescent="0.25">
      <c r="A174" s="12"/>
      <c r="B174" s="3"/>
      <c r="C174" s="3"/>
      <c r="D174" s="3"/>
      <c r="E174" s="3"/>
      <c r="F174" s="3"/>
      <c r="G174" s="3"/>
      <c r="H174" s="3"/>
      <c r="I174" s="3"/>
    </row>
    <row r="175" spans="1:9" x14ac:dyDescent="0.25">
      <c r="A175" s="12"/>
      <c r="B175" s="3"/>
      <c r="C175" s="3"/>
      <c r="D175" s="195" t="s">
        <v>2242</v>
      </c>
      <c r="E175" s="195"/>
      <c r="F175" s="195" t="s">
        <v>2480</v>
      </c>
      <c r="G175" s="195"/>
      <c r="H175" s="195" t="s">
        <v>2479</v>
      </c>
      <c r="I175" s="195"/>
    </row>
    <row r="176" spans="1:9" ht="5.0999999999999996" customHeight="1" x14ac:dyDescent="0.25">
      <c r="A176" s="12"/>
      <c r="B176" s="3"/>
      <c r="C176" s="3"/>
      <c r="D176" s="6"/>
      <c r="E176" s="6"/>
      <c r="F176" s="6"/>
      <c r="G176" s="6"/>
      <c r="H176" s="6"/>
      <c r="I176" s="6"/>
    </row>
    <row r="177" spans="1:9" x14ac:dyDescent="0.25">
      <c r="A177" s="12" t="s">
        <v>2659</v>
      </c>
      <c r="B177" s="146" t="s">
        <v>2239</v>
      </c>
      <c r="C177" s="166"/>
      <c r="D177" s="162"/>
      <c r="E177" s="163"/>
      <c r="F177" s="162"/>
      <c r="G177" s="163"/>
      <c r="H177" s="193"/>
      <c r="I177" s="193"/>
    </row>
    <row r="178" spans="1:9" ht="5.0999999999999996" customHeight="1" x14ac:dyDescent="0.25">
      <c r="A178" s="12"/>
      <c r="B178" s="3"/>
      <c r="C178" s="3"/>
      <c r="D178" s="3"/>
      <c r="E178" s="3"/>
      <c r="F178" s="3"/>
      <c r="G178" s="3"/>
      <c r="H178" s="3"/>
      <c r="I178" s="3"/>
    </row>
    <row r="179" spans="1:9" ht="15" customHeight="1" x14ac:dyDescent="0.25">
      <c r="A179" s="148" t="s">
        <v>2658</v>
      </c>
      <c r="B179" s="146" t="s">
        <v>2439</v>
      </c>
      <c r="C179" s="146"/>
      <c r="D179" s="89"/>
      <c r="E179" s="109" t="s">
        <v>2135</v>
      </c>
      <c r="F179" s="89"/>
      <c r="G179" s="109" t="s">
        <v>2135</v>
      </c>
      <c r="H179" s="89"/>
      <c r="I179" s="109" t="s">
        <v>2135</v>
      </c>
    </row>
    <row r="180" spans="1:9" ht="15" customHeight="1" x14ac:dyDescent="0.25">
      <c r="A180" s="148"/>
      <c r="B180" s="146"/>
      <c r="C180" s="146"/>
      <c r="D180" s="89"/>
      <c r="E180" s="109" t="s">
        <v>2134</v>
      </c>
      <c r="F180" s="89"/>
      <c r="G180" s="109" t="s">
        <v>2134</v>
      </c>
      <c r="H180" s="89"/>
      <c r="I180" s="109" t="s">
        <v>2134</v>
      </c>
    </row>
    <row r="181" spans="1:9" ht="5.0999999999999996" customHeight="1" x14ac:dyDescent="0.25">
      <c r="A181" s="12"/>
      <c r="B181" s="3"/>
      <c r="C181" s="3"/>
      <c r="D181" s="27"/>
      <c r="E181" s="27"/>
      <c r="F181" s="27"/>
      <c r="G181" s="27"/>
      <c r="H181" s="27"/>
      <c r="I181" s="27"/>
    </row>
    <row r="182" spans="1:9" x14ac:dyDescent="0.25">
      <c r="A182" s="12" t="s">
        <v>2657</v>
      </c>
      <c r="B182" s="146" t="s">
        <v>2656</v>
      </c>
      <c r="C182" s="166"/>
      <c r="D182" s="202"/>
      <c r="E182" s="203"/>
      <c r="F182" s="202"/>
      <c r="G182" s="203"/>
      <c r="H182" s="192"/>
      <c r="I182" s="192"/>
    </row>
    <row r="183" spans="1:9" ht="5.0999999999999996" customHeight="1" x14ac:dyDescent="0.25">
      <c r="A183" s="12"/>
      <c r="B183" s="3"/>
      <c r="C183" s="3"/>
      <c r="D183" s="3"/>
      <c r="E183" s="3"/>
      <c r="F183" s="3"/>
      <c r="G183" s="3"/>
      <c r="H183" s="3"/>
      <c r="I183" s="3"/>
    </row>
    <row r="184" spans="1:9" x14ac:dyDescent="0.25">
      <c r="A184" s="148" t="s">
        <v>2655</v>
      </c>
      <c r="B184" s="146" t="s">
        <v>2569</v>
      </c>
      <c r="C184" s="146"/>
      <c r="D184" s="89"/>
      <c r="E184" s="109" t="s">
        <v>2167</v>
      </c>
      <c r="F184" s="89"/>
      <c r="G184" s="109" t="s">
        <v>2167</v>
      </c>
      <c r="H184" s="89"/>
      <c r="I184" s="109" t="s">
        <v>2167</v>
      </c>
    </row>
    <row r="185" spans="1:9" x14ac:dyDescent="0.25">
      <c r="A185" s="148"/>
      <c r="B185" s="146"/>
      <c r="C185" s="146"/>
      <c r="D185" s="89"/>
      <c r="E185" s="109" t="s">
        <v>7221</v>
      </c>
      <c r="F185" s="89"/>
      <c r="G185" s="109" t="s">
        <v>7221</v>
      </c>
      <c r="H185" s="89"/>
      <c r="I185" s="109" t="s">
        <v>7221</v>
      </c>
    </row>
    <row r="186" spans="1:9" ht="5.0999999999999996" customHeight="1" x14ac:dyDescent="0.25">
      <c r="A186" s="12"/>
      <c r="B186" s="3"/>
      <c r="C186" s="3"/>
      <c r="D186" s="27"/>
      <c r="E186" s="27"/>
      <c r="F186" s="27"/>
      <c r="G186" s="27"/>
      <c r="H186" s="27"/>
      <c r="I186" s="27"/>
    </row>
    <row r="187" spans="1:9" x14ac:dyDescent="0.25">
      <c r="A187" s="148" t="s">
        <v>2654</v>
      </c>
      <c r="B187" s="146" t="s">
        <v>2653</v>
      </c>
      <c r="C187" s="146"/>
      <c r="D187" s="89"/>
      <c r="E187" s="109" t="s">
        <v>2135</v>
      </c>
      <c r="F187" s="89"/>
      <c r="G187" s="109" t="s">
        <v>2135</v>
      </c>
      <c r="H187" s="89"/>
      <c r="I187" s="109" t="s">
        <v>2135</v>
      </c>
    </row>
    <row r="188" spans="1:9" x14ac:dyDescent="0.25">
      <c r="A188" s="148"/>
      <c r="B188" s="146"/>
      <c r="C188" s="146"/>
      <c r="D188" s="89"/>
      <c r="E188" s="109" t="s">
        <v>2134</v>
      </c>
      <c r="F188" s="89"/>
      <c r="G188" s="109" t="s">
        <v>2134</v>
      </c>
      <c r="H188" s="89"/>
      <c r="I188" s="109" t="s">
        <v>2134</v>
      </c>
    </row>
    <row r="189" spans="1:9" ht="5.0999999999999996" customHeight="1" x14ac:dyDescent="0.25">
      <c r="A189" s="12"/>
      <c r="B189" s="3"/>
      <c r="C189" s="3"/>
      <c r="D189" s="27"/>
      <c r="E189" s="27"/>
      <c r="F189" s="27"/>
      <c r="G189" s="27"/>
      <c r="H189" s="27"/>
      <c r="I189" s="27"/>
    </row>
    <row r="190" spans="1:9" x14ac:dyDescent="0.25">
      <c r="A190" s="12" t="s">
        <v>2652</v>
      </c>
      <c r="B190" s="146" t="s">
        <v>2651</v>
      </c>
      <c r="C190" s="166"/>
      <c r="D190" s="162"/>
      <c r="E190" s="163"/>
      <c r="F190" s="162"/>
      <c r="G190" s="163"/>
      <c r="H190" s="193"/>
      <c r="I190" s="193"/>
    </row>
    <row r="191" spans="1:9" ht="5.0999999999999996" customHeight="1" x14ac:dyDescent="0.25">
      <c r="A191" s="12"/>
      <c r="B191" s="3"/>
      <c r="C191" s="3"/>
      <c r="D191" s="3"/>
      <c r="E191" s="3"/>
      <c r="F191" s="3"/>
      <c r="G191" s="3"/>
      <c r="H191" s="3"/>
      <c r="I191" s="3"/>
    </row>
    <row r="192" spans="1:9" x14ac:dyDescent="0.25">
      <c r="A192" s="12" t="s">
        <v>2650</v>
      </c>
      <c r="B192" s="146" t="s">
        <v>2064</v>
      </c>
      <c r="C192" s="166"/>
      <c r="D192" s="162"/>
      <c r="E192" s="163"/>
      <c r="F192" s="162"/>
      <c r="G192" s="163"/>
      <c r="H192" s="193"/>
      <c r="I192" s="193"/>
    </row>
    <row r="193" spans="1:9" ht="5.0999999999999996" customHeight="1" x14ac:dyDescent="0.25">
      <c r="A193" s="12"/>
      <c r="B193" s="3"/>
      <c r="C193" s="3"/>
      <c r="D193" s="3"/>
      <c r="E193" s="3"/>
      <c r="F193" s="3"/>
      <c r="G193" s="3"/>
      <c r="H193" s="3"/>
      <c r="I193" s="3"/>
    </row>
    <row r="194" spans="1:9" x14ac:dyDescent="0.25">
      <c r="A194" s="12" t="s">
        <v>2649</v>
      </c>
      <c r="B194" s="146" t="s">
        <v>2062</v>
      </c>
      <c r="C194" s="166"/>
      <c r="D194" s="162"/>
      <c r="E194" s="163"/>
      <c r="F194" s="162"/>
      <c r="G194" s="163"/>
      <c r="H194" s="193"/>
      <c r="I194" s="193"/>
    </row>
    <row r="195" spans="1:9" ht="5.0999999999999996" customHeight="1" x14ac:dyDescent="0.25">
      <c r="A195" s="12"/>
      <c r="B195" s="3"/>
      <c r="C195" s="3"/>
      <c r="D195" s="3"/>
      <c r="E195" s="3"/>
      <c r="F195" s="3"/>
      <c r="G195" s="3"/>
      <c r="H195" s="3"/>
      <c r="I195" s="3"/>
    </row>
    <row r="196" spans="1:9" ht="15" customHeight="1" x14ac:dyDescent="0.25">
      <c r="A196" s="148" t="s">
        <v>2648</v>
      </c>
      <c r="B196" s="146" t="s">
        <v>2647</v>
      </c>
      <c r="C196" s="146"/>
      <c r="D196" s="89"/>
      <c r="E196" s="109" t="s">
        <v>2135</v>
      </c>
      <c r="F196" s="89"/>
      <c r="G196" s="109" t="s">
        <v>2135</v>
      </c>
      <c r="H196" s="89"/>
      <c r="I196" s="109" t="s">
        <v>2135</v>
      </c>
    </row>
    <row r="197" spans="1:9" ht="15" customHeight="1" x14ac:dyDescent="0.25">
      <c r="A197" s="148"/>
      <c r="B197" s="146"/>
      <c r="C197" s="146"/>
      <c r="D197" s="89"/>
      <c r="E197" s="109" t="s">
        <v>2134</v>
      </c>
      <c r="F197" s="89"/>
      <c r="G197" s="109" t="s">
        <v>2134</v>
      </c>
      <c r="H197" s="89"/>
      <c r="I197" s="109" t="s">
        <v>2134</v>
      </c>
    </row>
    <row r="198" spans="1:9" ht="5.0999999999999996" customHeight="1" x14ac:dyDescent="0.25">
      <c r="A198" s="12"/>
      <c r="B198" s="3"/>
      <c r="C198" s="3"/>
      <c r="D198" s="27"/>
      <c r="E198" s="27"/>
      <c r="F198" s="27"/>
      <c r="G198" s="27"/>
      <c r="H198" s="27"/>
      <c r="I198" s="27"/>
    </row>
    <row r="199" spans="1:9" ht="15" customHeight="1" x14ac:dyDescent="0.25">
      <c r="A199" s="148" t="s">
        <v>2646</v>
      </c>
      <c r="B199" s="146" t="s">
        <v>2645</v>
      </c>
      <c r="C199" s="146"/>
      <c r="D199" s="89"/>
      <c r="E199" s="109" t="s">
        <v>2135</v>
      </c>
      <c r="F199" s="89"/>
      <c r="G199" s="109" t="s">
        <v>2135</v>
      </c>
      <c r="H199" s="89"/>
      <c r="I199" s="109" t="s">
        <v>2135</v>
      </c>
    </row>
    <row r="200" spans="1:9" ht="15" customHeight="1" x14ac:dyDescent="0.25">
      <c r="A200" s="148"/>
      <c r="B200" s="146"/>
      <c r="C200" s="146"/>
      <c r="D200" s="89"/>
      <c r="E200" s="109" t="s">
        <v>2134</v>
      </c>
      <c r="F200" s="89"/>
      <c r="G200" s="109" t="s">
        <v>2134</v>
      </c>
      <c r="H200" s="89"/>
      <c r="I200" s="109" t="s">
        <v>2134</v>
      </c>
    </row>
    <row r="201" spans="1:9" ht="5.0999999999999996" customHeight="1" x14ac:dyDescent="0.25">
      <c r="A201" s="12"/>
      <c r="B201" s="3"/>
      <c r="C201" s="3"/>
      <c r="D201" s="27"/>
      <c r="E201" s="27"/>
      <c r="F201" s="27"/>
      <c r="G201" s="27"/>
      <c r="H201" s="27"/>
      <c r="I201" s="27"/>
    </row>
    <row r="202" spans="1:9" x14ac:dyDescent="0.25">
      <c r="A202" s="12" t="s">
        <v>2644</v>
      </c>
      <c r="B202" s="146" t="s">
        <v>2233</v>
      </c>
      <c r="C202" s="166"/>
      <c r="D202" s="162"/>
      <c r="E202" s="163"/>
      <c r="F202" s="162"/>
      <c r="G202" s="163"/>
      <c r="H202" s="193"/>
      <c r="I202" s="193"/>
    </row>
    <row r="203" spans="1:9" ht="5.0999999999999996" customHeight="1" x14ac:dyDescent="0.25">
      <c r="A203" s="12"/>
      <c r="B203" s="3"/>
      <c r="C203" s="3"/>
      <c r="D203" s="3"/>
      <c r="E203" s="3"/>
      <c r="F203" s="3"/>
      <c r="G203" s="3"/>
      <c r="H203" s="3"/>
      <c r="I203" s="3"/>
    </row>
    <row r="204" spans="1:9" x14ac:dyDescent="0.25">
      <c r="A204" s="12" t="s">
        <v>2643</v>
      </c>
      <c r="B204" s="146" t="s">
        <v>2231</v>
      </c>
      <c r="C204" s="166"/>
      <c r="D204" s="162"/>
      <c r="E204" s="163"/>
      <c r="F204" s="162"/>
      <c r="G204" s="163"/>
      <c r="H204" s="193"/>
      <c r="I204" s="193"/>
    </row>
    <row r="205" spans="1:9" ht="5.0999999999999996" customHeight="1" x14ac:dyDescent="0.25">
      <c r="A205" s="12"/>
      <c r="B205" s="3"/>
      <c r="C205" s="3"/>
      <c r="D205" s="3"/>
      <c r="E205" s="3"/>
      <c r="F205" s="3"/>
      <c r="G205" s="3"/>
      <c r="H205" s="3"/>
      <c r="I205" s="3"/>
    </row>
    <row r="206" spans="1:9" x14ac:dyDescent="0.25">
      <c r="A206" s="12" t="s">
        <v>2642</v>
      </c>
      <c r="B206" s="146" t="s">
        <v>7506</v>
      </c>
      <c r="C206" s="166"/>
      <c r="D206" s="162"/>
      <c r="E206" s="163"/>
      <c r="F206" s="162"/>
      <c r="G206" s="163"/>
      <c r="H206" s="193"/>
      <c r="I206" s="193"/>
    </row>
    <row r="207" spans="1:9" ht="5.0999999999999996" customHeight="1" x14ac:dyDescent="0.25">
      <c r="A207" s="12"/>
      <c r="B207" s="3"/>
      <c r="C207" s="3"/>
      <c r="D207" s="3"/>
      <c r="E207" s="3"/>
      <c r="F207" s="3"/>
      <c r="G207" s="3"/>
      <c r="H207" s="3"/>
      <c r="I207" s="3"/>
    </row>
    <row r="208" spans="1:9" x14ac:dyDescent="0.25">
      <c r="A208" s="12" t="s">
        <v>2641</v>
      </c>
      <c r="B208" s="146" t="s">
        <v>2571</v>
      </c>
      <c r="C208" s="166"/>
      <c r="D208" s="202"/>
      <c r="E208" s="203"/>
      <c r="F208" s="202"/>
      <c r="G208" s="203"/>
      <c r="H208" s="192"/>
      <c r="I208" s="192"/>
    </row>
    <row r="209" spans="1:9" ht="5.0999999999999996" customHeight="1" x14ac:dyDescent="0.25">
      <c r="A209" s="12"/>
      <c r="B209" s="3"/>
      <c r="C209" s="3"/>
      <c r="D209" s="3"/>
      <c r="E209" s="3"/>
      <c r="F209" s="3"/>
      <c r="G209" s="3"/>
      <c r="H209" s="3"/>
      <c r="I209" s="3"/>
    </row>
    <row r="210" spans="1:9" x14ac:dyDescent="0.25">
      <c r="A210" s="148" t="s">
        <v>2640</v>
      </c>
      <c r="B210" s="146" t="s">
        <v>2639</v>
      </c>
      <c r="C210" s="146"/>
      <c r="D210" s="89"/>
      <c r="E210" s="109" t="s">
        <v>2135</v>
      </c>
      <c r="F210" s="89"/>
      <c r="G210" s="109" t="s">
        <v>2135</v>
      </c>
      <c r="H210" s="89"/>
      <c r="I210" s="109" t="s">
        <v>2135</v>
      </c>
    </row>
    <row r="211" spans="1:9" x14ac:dyDescent="0.25">
      <c r="A211" s="148"/>
      <c r="B211" s="146"/>
      <c r="C211" s="146"/>
      <c r="D211" s="89"/>
      <c r="E211" s="109" t="s">
        <v>2134</v>
      </c>
      <c r="F211" s="89"/>
      <c r="G211" s="109" t="s">
        <v>2134</v>
      </c>
      <c r="H211" s="89"/>
      <c r="I211" s="109" t="s">
        <v>2134</v>
      </c>
    </row>
    <row r="212" spans="1:9" ht="5.0999999999999996" customHeight="1" x14ac:dyDescent="0.25">
      <c r="A212" s="12"/>
      <c r="B212" s="3"/>
      <c r="C212" s="3"/>
      <c r="D212" s="27"/>
      <c r="E212" s="27"/>
      <c r="F212" s="27"/>
      <c r="G212" s="27"/>
      <c r="H212" s="27"/>
      <c r="I212" s="27"/>
    </row>
    <row r="213" spans="1:9" ht="30" customHeight="1" x14ac:dyDescent="0.25">
      <c r="A213" s="12" t="s">
        <v>2638</v>
      </c>
      <c r="B213" s="146" t="s">
        <v>2637</v>
      </c>
      <c r="C213" s="166"/>
      <c r="D213" s="162"/>
      <c r="E213" s="163"/>
      <c r="F213" s="162"/>
      <c r="G213" s="163"/>
      <c r="H213" s="193"/>
      <c r="I213" s="193"/>
    </row>
    <row r="214" spans="1:9" ht="5.0999999999999996" customHeight="1" x14ac:dyDescent="0.25">
      <c r="A214" s="12"/>
      <c r="B214" s="3"/>
      <c r="C214" s="3"/>
      <c r="D214" s="3"/>
      <c r="E214" s="3"/>
      <c r="F214" s="3"/>
      <c r="G214" s="3"/>
      <c r="H214" s="3"/>
      <c r="I214" s="3"/>
    </row>
    <row r="215" spans="1:9" x14ac:dyDescent="0.25">
      <c r="A215" s="12" t="s">
        <v>2636</v>
      </c>
      <c r="B215" s="146" t="s">
        <v>2237</v>
      </c>
      <c r="C215" s="166"/>
      <c r="D215" s="162"/>
      <c r="E215" s="163"/>
      <c r="F215" s="162"/>
      <c r="G215" s="163"/>
      <c r="H215" s="193"/>
      <c r="I215" s="193"/>
    </row>
    <row r="216" spans="1:9" ht="5.0999999999999996" customHeight="1" x14ac:dyDescent="0.25">
      <c r="A216" s="12"/>
      <c r="B216" s="3"/>
      <c r="C216" s="3"/>
      <c r="D216" s="3"/>
      <c r="E216" s="3"/>
      <c r="F216" s="3"/>
      <c r="G216" s="3"/>
      <c r="H216" s="3"/>
      <c r="I216" s="3"/>
    </row>
    <row r="217" spans="1:9" x14ac:dyDescent="0.25">
      <c r="A217" s="12" t="s">
        <v>2635</v>
      </c>
      <c r="B217" s="146" t="s">
        <v>2634</v>
      </c>
      <c r="C217" s="166"/>
      <c r="D217" s="162"/>
      <c r="E217" s="163"/>
      <c r="F217" s="162"/>
      <c r="G217" s="163"/>
      <c r="H217" s="193"/>
      <c r="I217" s="193"/>
    </row>
    <row r="218" spans="1:9" ht="5.0999999999999996" customHeight="1" x14ac:dyDescent="0.25">
      <c r="A218" s="12"/>
      <c r="B218" s="3"/>
      <c r="C218" s="3"/>
      <c r="D218" s="3"/>
      <c r="E218" s="3"/>
      <c r="F218" s="3"/>
      <c r="G218" s="3"/>
      <c r="H218" s="3"/>
      <c r="I218" s="3"/>
    </row>
    <row r="219" spans="1:9" x14ac:dyDescent="0.25">
      <c r="A219" s="12" t="s">
        <v>2633</v>
      </c>
      <c r="B219" s="146" t="s">
        <v>2313</v>
      </c>
      <c r="C219" s="166"/>
      <c r="D219" s="162"/>
      <c r="E219" s="163"/>
      <c r="F219" s="162"/>
      <c r="G219" s="163"/>
      <c r="H219" s="193"/>
      <c r="I219" s="193"/>
    </row>
    <row r="220" spans="1:9" ht="5.0999999999999996" customHeight="1" x14ac:dyDescent="0.25">
      <c r="A220" s="12"/>
      <c r="B220" s="3"/>
      <c r="C220" s="3"/>
      <c r="D220" s="3"/>
      <c r="E220" s="3"/>
      <c r="F220" s="3"/>
      <c r="G220" s="3"/>
      <c r="H220" s="3"/>
      <c r="I220" s="3"/>
    </row>
    <row r="221" spans="1:9" x14ac:dyDescent="0.25">
      <c r="A221" s="12" t="s">
        <v>2632</v>
      </c>
      <c r="B221" s="146" t="s">
        <v>2311</v>
      </c>
      <c r="C221" s="166"/>
      <c r="D221" s="162"/>
      <c r="E221" s="163"/>
      <c r="F221" s="162"/>
      <c r="G221" s="163"/>
      <c r="H221" s="193"/>
      <c r="I221" s="193"/>
    </row>
    <row r="222" spans="1:9" ht="5.0999999999999996" customHeight="1" x14ac:dyDescent="0.25">
      <c r="A222" s="12"/>
      <c r="B222" s="3"/>
      <c r="C222" s="3"/>
      <c r="D222" s="3"/>
      <c r="E222" s="3"/>
      <c r="F222" s="3"/>
      <c r="G222" s="3"/>
      <c r="H222" s="3"/>
      <c r="I222" s="3"/>
    </row>
    <row r="223" spans="1:9" x14ac:dyDescent="0.25">
      <c r="A223" s="12" t="s">
        <v>2631</v>
      </c>
      <c r="B223" s="146" t="s">
        <v>2565</v>
      </c>
      <c r="C223" s="166"/>
      <c r="D223" s="162"/>
      <c r="E223" s="163"/>
      <c r="F223" s="162"/>
      <c r="G223" s="163"/>
      <c r="H223" s="193"/>
      <c r="I223" s="193"/>
    </row>
    <row r="224" spans="1:9" ht="5.0999999999999996" customHeight="1" x14ac:dyDescent="0.25">
      <c r="A224" s="12"/>
      <c r="B224" s="3"/>
      <c r="C224" s="3"/>
      <c r="D224" s="3"/>
      <c r="E224" s="3"/>
      <c r="F224" s="3"/>
      <c r="G224" s="3"/>
      <c r="H224" s="3"/>
      <c r="I224" s="3"/>
    </row>
    <row r="225" spans="1:9" x14ac:dyDescent="0.25">
      <c r="A225" s="12" t="s">
        <v>2630</v>
      </c>
      <c r="B225" s="146" t="s">
        <v>2629</v>
      </c>
      <c r="C225" s="166"/>
      <c r="D225" s="162"/>
      <c r="E225" s="163"/>
      <c r="F225" s="162"/>
      <c r="G225" s="163"/>
      <c r="H225" s="193"/>
      <c r="I225" s="193"/>
    </row>
    <row r="226" spans="1:9" ht="5.0999999999999996" customHeight="1" x14ac:dyDescent="0.25">
      <c r="A226" s="12"/>
      <c r="B226" s="3"/>
      <c r="C226" s="3"/>
      <c r="D226" s="3"/>
      <c r="E226" s="3"/>
      <c r="F226" s="3"/>
      <c r="G226" s="3"/>
      <c r="H226" s="3"/>
      <c r="I226" s="3"/>
    </row>
    <row r="227" spans="1:9" ht="45" customHeight="1" x14ac:dyDescent="0.25">
      <c r="A227" s="12" t="s">
        <v>2628</v>
      </c>
      <c r="B227" s="146" t="s">
        <v>2627</v>
      </c>
      <c r="C227" s="166"/>
      <c r="D227" s="162"/>
      <c r="E227" s="163"/>
      <c r="F227" s="162"/>
      <c r="G227" s="163"/>
      <c r="H227" s="193"/>
      <c r="I227" s="193"/>
    </row>
    <row r="228" spans="1:9" ht="5.0999999999999996" customHeight="1" x14ac:dyDescent="0.25">
      <c r="A228" s="12"/>
      <c r="B228" s="3"/>
      <c r="C228" s="3"/>
      <c r="D228" s="3"/>
      <c r="E228" s="3"/>
      <c r="F228" s="3"/>
      <c r="G228" s="3"/>
      <c r="H228" s="3"/>
      <c r="I228" s="3"/>
    </row>
    <row r="229" spans="1:9" ht="15" customHeight="1" x14ac:dyDescent="0.25">
      <c r="A229" s="148" t="s">
        <v>2626</v>
      </c>
      <c r="B229" s="146" t="s">
        <v>2625</v>
      </c>
      <c r="C229" s="146"/>
      <c r="D229" s="89"/>
      <c r="E229" s="109" t="s">
        <v>2135</v>
      </c>
      <c r="F229" s="89"/>
      <c r="G229" s="109" t="s">
        <v>2135</v>
      </c>
      <c r="H229" s="89"/>
      <c r="I229" s="109" t="s">
        <v>2135</v>
      </c>
    </row>
    <row r="230" spans="1:9" ht="15" customHeight="1" x14ac:dyDescent="0.25">
      <c r="A230" s="148"/>
      <c r="B230" s="146"/>
      <c r="C230" s="146"/>
      <c r="D230" s="89"/>
      <c r="E230" s="109" t="s">
        <v>2134</v>
      </c>
      <c r="F230" s="89"/>
      <c r="G230" s="109" t="s">
        <v>2134</v>
      </c>
      <c r="H230" s="89"/>
      <c r="I230" s="109" t="s">
        <v>2134</v>
      </c>
    </row>
    <row r="231" spans="1:9" ht="5.0999999999999996" customHeight="1" x14ac:dyDescent="0.25">
      <c r="A231" s="12"/>
      <c r="B231" s="3"/>
      <c r="C231" s="3"/>
      <c r="D231" s="27"/>
      <c r="E231" s="27"/>
      <c r="F231" s="27"/>
      <c r="G231" s="27"/>
      <c r="H231" s="27"/>
      <c r="I231" s="27"/>
    </row>
    <row r="232" spans="1:9" ht="15" customHeight="1" x14ac:dyDescent="0.25">
      <c r="A232" s="148" t="s">
        <v>2624</v>
      </c>
      <c r="B232" s="146" t="s">
        <v>2623</v>
      </c>
      <c r="C232" s="146"/>
      <c r="D232" s="89"/>
      <c r="E232" s="109" t="s">
        <v>2135</v>
      </c>
      <c r="F232" s="89"/>
      <c r="G232" s="109" t="s">
        <v>2135</v>
      </c>
      <c r="H232" s="89"/>
      <c r="I232" s="109" t="s">
        <v>2135</v>
      </c>
    </row>
    <row r="233" spans="1:9" ht="15" customHeight="1" x14ac:dyDescent="0.25">
      <c r="A233" s="148"/>
      <c r="B233" s="146"/>
      <c r="C233" s="146"/>
      <c r="D233" s="89"/>
      <c r="E233" s="109" t="s">
        <v>2134</v>
      </c>
      <c r="F233" s="89"/>
      <c r="G233" s="109" t="s">
        <v>2134</v>
      </c>
      <c r="H233" s="89"/>
      <c r="I233" s="109" t="s">
        <v>2134</v>
      </c>
    </row>
    <row r="234" spans="1:9" ht="15" customHeight="1" x14ac:dyDescent="0.25">
      <c r="A234" s="148"/>
      <c r="B234" s="146"/>
      <c r="C234" s="146"/>
      <c r="D234" s="58"/>
      <c r="E234" s="27"/>
      <c r="F234" s="58"/>
      <c r="G234" s="27"/>
      <c r="H234" s="58"/>
      <c r="I234" s="27"/>
    </row>
    <row r="235" spans="1:9" ht="5.0999999999999996" customHeight="1" x14ac:dyDescent="0.25">
      <c r="A235" s="12"/>
      <c r="B235" s="3"/>
      <c r="C235" s="3"/>
      <c r="D235" s="27"/>
      <c r="E235" s="27"/>
      <c r="F235" s="27"/>
      <c r="G235" s="27"/>
      <c r="H235" s="27"/>
      <c r="I235" s="27"/>
    </row>
    <row r="236" spans="1:9" ht="15" customHeight="1" x14ac:dyDescent="0.25">
      <c r="A236" s="148" t="s">
        <v>2622</v>
      </c>
      <c r="B236" s="146" t="s">
        <v>2621</v>
      </c>
      <c r="C236" s="146"/>
      <c r="D236" s="146"/>
      <c r="E236" s="146"/>
      <c r="F236" s="146"/>
      <c r="G236" s="146"/>
      <c r="H236" s="146"/>
      <c r="I236" s="146"/>
    </row>
    <row r="237" spans="1:9" x14ac:dyDescent="0.25">
      <c r="A237" s="148"/>
      <c r="B237" s="194" t="s">
        <v>6696</v>
      </c>
      <c r="C237" s="194"/>
      <c r="D237" s="194"/>
    </row>
    <row r="238" spans="1:9" x14ac:dyDescent="0.25">
      <c r="A238" s="148"/>
      <c r="B238" s="194" t="s">
        <v>6697</v>
      </c>
      <c r="C238" s="194"/>
      <c r="D238" s="194"/>
    </row>
    <row r="239" spans="1:9" x14ac:dyDescent="0.25">
      <c r="A239" s="148"/>
      <c r="B239" s="194" t="s">
        <v>6698</v>
      </c>
      <c r="C239" s="194"/>
      <c r="D239" s="194"/>
    </row>
    <row r="240" spans="1:9" x14ac:dyDescent="0.25">
      <c r="A240" s="148"/>
      <c r="B240" s="89"/>
      <c r="C240" s="144" t="s">
        <v>2135</v>
      </c>
      <c r="D240" s="145"/>
      <c r="E240" s="145"/>
      <c r="F240" s="145"/>
      <c r="G240" s="145"/>
      <c r="H240" s="145"/>
      <c r="I240" s="145"/>
    </row>
    <row r="241" spans="1:9" x14ac:dyDescent="0.25">
      <c r="A241" s="148"/>
      <c r="B241" s="89"/>
      <c r="C241" s="144" t="s">
        <v>2134</v>
      </c>
      <c r="D241" s="145"/>
      <c r="E241" s="145"/>
      <c r="F241" s="145"/>
      <c r="G241" s="145"/>
      <c r="H241" s="145"/>
      <c r="I241" s="145"/>
    </row>
    <row r="242" spans="1:9" ht="5.0999999999999996" customHeight="1" x14ac:dyDescent="0.25">
      <c r="A242" s="148"/>
      <c r="B242" s="27"/>
      <c r="C242" s="27"/>
      <c r="D242" s="27"/>
      <c r="E242" s="27"/>
      <c r="F242" s="27"/>
      <c r="G242" s="27"/>
      <c r="H242" s="27"/>
      <c r="I242" s="27"/>
    </row>
    <row r="243" spans="1:9" x14ac:dyDescent="0.25">
      <c r="A243" s="148"/>
      <c r="B243" s="146" t="s">
        <v>2620</v>
      </c>
      <c r="C243" s="166"/>
      <c r="D243" s="193"/>
      <c r="E243" s="193"/>
      <c r="F243" s="193"/>
      <c r="G243" s="193"/>
      <c r="H243" s="193"/>
      <c r="I243" s="193"/>
    </row>
    <row r="244" spans="1:9" ht="5.0999999999999996" customHeight="1" x14ac:dyDescent="0.25">
      <c r="A244" s="12"/>
      <c r="B244" s="3"/>
      <c r="C244" s="3"/>
      <c r="D244" s="3"/>
      <c r="E244" s="3"/>
      <c r="F244" s="3"/>
      <c r="G244" s="3"/>
      <c r="H244" s="3"/>
      <c r="I244" s="3"/>
    </row>
    <row r="245" spans="1:9" ht="45" customHeight="1" x14ac:dyDescent="0.25">
      <c r="A245" s="12" t="s">
        <v>2619</v>
      </c>
      <c r="B245" s="146" t="s">
        <v>2618</v>
      </c>
      <c r="C245" s="166"/>
      <c r="D245" s="193"/>
      <c r="E245" s="193"/>
      <c r="F245" s="193"/>
      <c r="G245" s="193"/>
      <c r="H245" s="193"/>
      <c r="I245" s="193"/>
    </row>
    <row r="246" spans="1:9" ht="5.0999999999999996" customHeight="1" x14ac:dyDescent="0.25">
      <c r="A246" s="12"/>
      <c r="B246" s="3"/>
      <c r="C246" s="3"/>
      <c r="D246" s="3"/>
      <c r="E246" s="3"/>
      <c r="F246" s="3"/>
      <c r="G246" s="3"/>
      <c r="H246" s="3"/>
      <c r="I246" s="3"/>
    </row>
    <row r="247" spans="1:9" ht="15" customHeight="1" x14ac:dyDescent="0.25">
      <c r="A247" s="148" t="s">
        <v>2617</v>
      </c>
      <c r="B247" s="146" t="s">
        <v>2616</v>
      </c>
      <c r="C247" s="146"/>
      <c r="D247" s="146"/>
      <c r="E247" s="146"/>
      <c r="F247" s="146"/>
      <c r="G247" s="146"/>
      <c r="H247" s="146"/>
      <c r="I247" s="146"/>
    </row>
    <row r="248" spans="1:9" x14ac:dyDescent="0.25">
      <c r="A248" s="148"/>
      <c r="B248" s="89"/>
      <c r="C248" s="144" t="s">
        <v>2135</v>
      </c>
      <c r="D248" s="145"/>
      <c r="E248" s="145"/>
      <c r="F248" s="145"/>
      <c r="G248" s="145"/>
      <c r="H248" s="145"/>
      <c r="I248" s="145"/>
    </row>
    <row r="249" spans="1:9" x14ac:dyDescent="0.25">
      <c r="A249" s="148"/>
      <c r="B249" s="89"/>
      <c r="C249" s="144" t="s">
        <v>2134</v>
      </c>
      <c r="D249" s="145"/>
      <c r="E249" s="145"/>
      <c r="F249" s="145"/>
      <c r="G249" s="145"/>
      <c r="H249" s="145"/>
      <c r="I249" s="145"/>
    </row>
    <row r="250" spans="1:9" ht="5.0999999999999996" customHeight="1" x14ac:dyDescent="0.25">
      <c r="A250" s="148"/>
      <c r="B250" s="27"/>
      <c r="C250" s="27"/>
      <c r="D250" s="27"/>
      <c r="E250" s="27"/>
      <c r="F250" s="27"/>
      <c r="G250" s="27"/>
      <c r="H250" s="27"/>
      <c r="I250" s="27"/>
    </row>
    <row r="251" spans="1:9" ht="60" customHeight="1" x14ac:dyDescent="0.25">
      <c r="A251" s="148"/>
      <c r="B251" s="146" t="s">
        <v>2615</v>
      </c>
      <c r="C251" s="166"/>
      <c r="D251" s="193"/>
      <c r="E251" s="193"/>
      <c r="F251" s="193"/>
      <c r="G251" s="193"/>
      <c r="H251" s="193"/>
      <c r="I251" s="193"/>
    </row>
    <row r="252" spans="1:9" ht="5.0999999999999996" customHeight="1" x14ac:dyDescent="0.25">
      <c r="A252" s="12"/>
      <c r="B252" s="3"/>
      <c r="C252" s="3"/>
      <c r="D252" s="3"/>
      <c r="E252" s="3"/>
      <c r="F252" s="3"/>
      <c r="G252" s="3"/>
      <c r="H252" s="3"/>
      <c r="I252" s="3"/>
    </row>
    <row r="253" spans="1:9" ht="15" customHeight="1" x14ac:dyDescent="0.25">
      <c r="A253" s="12" t="s">
        <v>2614</v>
      </c>
      <c r="B253" s="146" t="s">
        <v>2277</v>
      </c>
      <c r="C253" s="146"/>
      <c r="D253" s="146"/>
      <c r="E253" s="146"/>
      <c r="F253" s="146"/>
      <c r="G253" s="146"/>
      <c r="H253" s="146"/>
      <c r="I253" s="146"/>
    </row>
    <row r="254" spans="1:9" ht="5.0999999999999996" customHeight="1" x14ac:dyDescent="0.25">
      <c r="A254" s="12"/>
      <c r="B254" s="3"/>
      <c r="C254" s="3"/>
      <c r="D254" s="3"/>
      <c r="E254" s="3"/>
      <c r="F254" s="3"/>
      <c r="G254" s="3"/>
      <c r="H254" s="3"/>
      <c r="I254" s="3"/>
    </row>
    <row r="255" spans="1:9" ht="30" customHeight="1" x14ac:dyDescent="0.25">
      <c r="A255" s="148" t="s">
        <v>2613</v>
      </c>
      <c r="B255" s="146" t="s">
        <v>2612</v>
      </c>
      <c r="C255" s="146"/>
      <c r="D255" s="146"/>
      <c r="E255" s="146"/>
      <c r="F255" s="146"/>
      <c r="G255" s="146"/>
      <c r="H255" s="146"/>
      <c r="I255" s="146"/>
    </row>
    <row r="256" spans="1:9" x14ac:dyDescent="0.25">
      <c r="A256" s="148"/>
      <c r="B256" s="89"/>
      <c r="C256" s="144" t="s">
        <v>2135</v>
      </c>
      <c r="D256" s="145"/>
      <c r="E256" s="145"/>
      <c r="F256" s="145"/>
      <c r="G256" s="145"/>
      <c r="H256" s="145"/>
      <c r="I256" s="145"/>
    </row>
    <row r="257" spans="1:9" x14ac:dyDescent="0.25">
      <c r="A257" s="148"/>
      <c r="B257" s="89"/>
      <c r="C257" s="144" t="s">
        <v>2134</v>
      </c>
      <c r="D257" s="145"/>
      <c r="E257" s="145"/>
      <c r="F257" s="145"/>
      <c r="G257" s="145"/>
      <c r="H257" s="145"/>
      <c r="I257" s="145"/>
    </row>
    <row r="258" spans="1:9" ht="5.0999999999999996" customHeight="1" x14ac:dyDescent="0.25">
      <c r="A258" s="12"/>
      <c r="B258" s="27"/>
      <c r="C258" s="27"/>
      <c r="D258" s="27"/>
      <c r="E258" s="27"/>
      <c r="F258" s="27"/>
      <c r="G258" s="27"/>
      <c r="H258" s="27"/>
      <c r="I258" s="27"/>
    </row>
    <row r="259" spans="1:9" ht="150" customHeight="1" x14ac:dyDescent="0.25">
      <c r="A259" s="12" t="s">
        <v>2611</v>
      </c>
      <c r="B259" s="146" t="s">
        <v>2610</v>
      </c>
      <c r="C259" s="166"/>
      <c r="D259" s="193"/>
      <c r="E259" s="193"/>
      <c r="F259" s="193"/>
      <c r="G259" s="193"/>
      <c r="H259" s="193"/>
      <c r="I259" s="193"/>
    </row>
    <row r="260" spans="1:9" ht="5.0999999999999996" customHeight="1" x14ac:dyDescent="0.25">
      <c r="A260" s="12"/>
      <c r="B260" s="3"/>
      <c r="C260" s="3"/>
      <c r="D260" s="3"/>
      <c r="E260" s="3"/>
      <c r="F260" s="3"/>
      <c r="G260" s="3"/>
      <c r="H260" s="3"/>
      <c r="I260" s="3"/>
    </row>
    <row r="261" spans="1:9" ht="30" customHeight="1" x14ac:dyDescent="0.25">
      <c r="A261" s="148" t="s">
        <v>2609</v>
      </c>
      <c r="B261" s="146" t="s">
        <v>2608</v>
      </c>
      <c r="C261" s="146"/>
      <c r="D261" s="146"/>
      <c r="E261" s="146"/>
      <c r="F261" s="146"/>
      <c r="G261" s="146"/>
      <c r="H261" s="146"/>
      <c r="I261" s="146"/>
    </row>
    <row r="262" spans="1:9" x14ac:dyDescent="0.25">
      <c r="A262" s="148"/>
      <c r="B262" s="89"/>
      <c r="C262" s="144" t="s">
        <v>2135</v>
      </c>
      <c r="D262" s="145"/>
      <c r="E262" s="145"/>
      <c r="F262" s="145"/>
      <c r="G262" s="145"/>
      <c r="H262" s="145"/>
      <c r="I262" s="145"/>
    </row>
    <row r="263" spans="1:9" x14ac:dyDescent="0.25">
      <c r="A263" s="148"/>
      <c r="B263" s="89"/>
      <c r="C263" s="144" t="s">
        <v>2134</v>
      </c>
      <c r="D263" s="145"/>
      <c r="E263" s="145"/>
      <c r="F263" s="145"/>
      <c r="G263" s="145"/>
      <c r="H263" s="145"/>
      <c r="I263" s="145"/>
    </row>
    <row r="264" spans="1:9" ht="5.0999999999999996" customHeight="1" x14ac:dyDescent="0.25">
      <c r="A264" s="148"/>
      <c r="B264" s="27"/>
      <c r="C264" s="27"/>
      <c r="D264" s="27"/>
      <c r="E264" s="27"/>
      <c r="F264" s="27"/>
      <c r="G264" s="27"/>
      <c r="H264" s="27"/>
      <c r="I264" s="27"/>
    </row>
    <row r="265" spans="1:9" ht="15" customHeight="1" x14ac:dyDescent="0.25">
      <c r="A265" s="148"/>
      <c r="B265" s="146" t="s">
        <v>2607</v>
      </c>
      <c r="C265" s="146"/>
      <c r="D265" s="146"/>
      <c r="E265" s="146"/>
      <c r="F265" s="146"/>
      <c r="G265" s="146"/>
      <c r="H265" s="146"/>
      <c r="I265" s="146"/>
    </row>
    <row r="266" spans="1:9" ht="5.0999999999999996" customHeight="1" x14ac:dyDescent="0.25">
      <c r="A266" s="12"/>
      <c r="B266" s="3"/>
      <c r="C266" s="3"/>
      <c r="D266" s="3"/>
      <c r="E266" s="3"/>
      <c r="F266" s="3"/>
      <c r="G266" s="3"/>
      <c r="H266" s="3"/>
      <c r="I266" s="3"/>
    </row>
    <row r="267" spans="1:9" x14ac:dyDescent="0.25">
      <c r="A267" s="12"/>
      <c r="B267" s="3"/>
      <c r="C267" s="3"/>
      <c r="D267" s="195" t="s">
        <v>2242</v>
      </c>
      <c r="E267" s="195"/>
      <c r="F267" s="195" t="s">
        <v>2480</v>
      </c>
      <c r="G267" s="195"/>
      <c r="H267" s="195" t="s">
        <v>2479</v>
      </c>
      <c r="I267" s="195"/>
    </row>
    <row r="268" spans="1:9" ht="5.0999999999999996" customHeight="1" x14ac:dyDescent="0.25">
      <c r="A268" s="12"/>
      <c r="B268" s="3"/>
      <c r="C268" s="3"/>
      <c r="D268" s="6"/>
      <c r="E268" s="6"/>
      <c r="F268" s="6"/>
      <c r="G268" s="6"/>
      <c r="H268" s="6"/>
      <c r="I268" s="6"/>
    </row>
    <row r="269" spans="1:9" x14ac:dyDescent="0.25">
      <c r="A269" s="12" t="s">
        <v>2606</v>
      </c>
      <c r="B269" s="146" t="s">
        <v>2239</v>
      </c>
      <c r="C269" s="166"/>
      <c r="D269" s="162"/>
      <c r="E269" s="163"/>
      <c r="F269" s="162"/>
      <c r="G269" s="163"/>
      <c r="H269" s="193"/>
      <c r="I269" s="193"/>
    </row>
    <row r="270" spans="1:9" ht="5.0999999999999996" customHeight="1" x14ac:dyDescent="0.25">
      <c r="A270" s="12"/>
      <c r="B270" s="3"/>
      <c r="C270" s="3"/>
      <c r="D270" s="3"/>
      <c r="E270" s="3"/>
      <c r="F270" s="3"/>
      <c r="G270" s="3"/>
      <c r="H270" s="3"/>
      <c r="I270" s="3"/>
    </row>
    <row r="271" spans="1:9" x14ac:dyDescent="0.25">
      <c r="A271" s="12" t="s">
        <v>2605</v>
      </c>
      <c r="B271" s="146" t="s">
        <v>2064</v>
      </c>
      <c r="C271" s="166"/>
      <c r="D271" s="162"/>
      <c r="E271" s="163"/>
      <c r="F271" s="162"/>
      <c r="G271" s="163"/>
      <c r="H271" s="193"/>
      <c r="I271" s="193"/>
    </row>
    <row r="272" spans="1:9" ht="5.0999999999999996" customHeight="1" x14ac:dyDescent="0.25">
      <c r="A272" s="12"/>
      <c r="B272" s="3"/>
      <c r="C272" s="3"/>
      <c r="D272" s="3"/>
      <c r="E272" s="3"/>
      <c r="F272" s="3"/>
      <c r="G272" s="3"/>
      <c r="H272" s="3"/>
      <c r="I272" s="3"/>
    </row>
    <row r="273" spans="1:9" x14ac:dyDescent="0.25">
      <c r="A273" s="12" t="s">
        <v>2604</v>
      </c>
      <c r="B273" s="146" t="s">
        <v>2062</v>
      </c>
      <c r="C273" s="166"/>
      <c r="D273" s="162"/>
      <c r="E273" s="163"/>
      <c r="F273" s="162"/>
      <c r="G273" s="163"/>
      <c r="H273" s="193"/>
      <c r="I273" s="193"/>
    </row>
    <row r="274" spans="1:9" ht="5.0999999999999996" customHeight="1" x14ac:dyDescent="0.25">
      <c r="A274" s="12"/>
      <c r="B274" s="3"/>
      <c r="C274" s="3"/>
      <c r="D274" s="3"/>
      <c r="E274" s="3"/>
      <c r="F274" s="3"/>
      <c r="G274" s="3"/>
      <c r="H274" s="3"/>
      <c r="I274" s="3"/>
    </row>
    <row r="275" spans="1:9" x14ac:dyDescent="0.25">
      <c r="A275" s="12" t="s">
        <v>2603</v>
      </c>
      <c r="B275" s="146" t="s">
        <v>2233</v>
      </c>
      <c r="C275" s="166"/>
      <c r="D275" s="162"/>
      <c r="E275" s="163"/>
      <c r="F275" s="162"/>
      <c r="G275" s="163"/>
      <c r="H275" s="193"/>
      <c r="I275" s="193"/>
    </row>
    <row r="276" spans="1:9" ht="5.0999999999999996" customHeight="1" x14ac:dyDescent="0.25">
      <c r="A276" s="12"/>
      <c r="B276" s="3"/>
      <c r="C276" s="3"/>
      <c r="D276" s="3"/>
      <c r="E276" s="3"/>
      <c r="F276" s="3"/>
      <c r="G276" s="3"/>
      <c r="H276" s="3"/>
      <c r="I276" s="3"/>
    </row>
    <row r="277" spans="1:9" ht="30" customHeight="1" x14ac:dyDescent="0.25">
      <c r="A277" s="12" t="s">
        <v>2602</v>
      </c>
      <c r="B277" s="146" t="s">
        <v>2601</v>
      </c>
      <c r="C277" s="166"/>
      <c r="D277" s="162"/>
      <c r="E277" s="163"/>
      <c r="F277" s="162"/>
      <c r="G277" s="163"/>
      <c r="H277" s="193"/>
      <c r="I277" s="193"/>
    </row>
    <row r="278" spans="1:9" ht="5.0999999999999996" customHeight="1" x14ac:dyDescent="0.25">
      <c r="A278" s="12"/>
      <c r="B278" s="3"/>
      <c r="C278" s="3"/>
      <c r="D278" s="3"/>
      <c r="E278" s="3"/>
      <c r="F278" s="3"/>
      <c r="G278" s="3"/>
      <c r="H278" s="3"/>
      <c r="I278" s="3"/>
    </row>
    <row r="279" spans="1:9" x14ac:dyDescent="0.25">
      <c r="A279" s="12" t="s">
        <v>2600</v>
      </c>
      <c r="B279" s="146" t="s">
        <v>2237</v>
      </c>
      <c r="C279" s="166"/>
      <c r="D279" s="162"/>
      <c r="E279" s="163"/>
      <c r="F279" s="162"/>
      <c r="G279" s="163"/>
      <c r="H279" s="193"/>
      <c r="I279" s="193"/>
    </row>
    <row r="280" spans="1:9" ht="5.0999999999999996" customHeight="1" x14ac:dyDescent="0.25">
      <c r="A280" s="12"/>
      <c r="B280" s="3"/>
      <c r="C280" s="3"/>
      <c r="D280" s="3"/>
      <c r="E280" s="3"/>
      <c r="F280" s="3"/>
      <c r="G280" s="3"/>
      <c r="H280" s="3"/>
      <c r="I280" s="3"/>
    </row>
    <row r="281" spans="1:9" ht="30" customHeight="1" x14ac:dyDescent="0.25">
      <c r="A281" s="12" t="s">
        <v>2599</v>
      </c>
      <c r="B281" s="146" t="s">
        <v>2598</v>
      </c>
      <c r="C281" s="166"/>
      <c r="D281" s="162"/>
      <c r="E281" s="163"/>
      <c r="F281" s="162"/>
      <c r="G281" s="163"/>
      <c r="H281" s="193"/>
      <c r="I281" s="193"/>
    </row>
    <row r="282" spans="1:9" ht="5.0999999999999996" customHeight="1" x14ac:dyDescent="0.25">
      <c r="A282" s="12"/>
      <c r="B282" s="3"/>
      <c r="C282" s="3"/>
      <c r="D282" s="3"/>
      <c r="E282" s="3"/>
      <c r="F282" s="3"/>
      <c r="G282" s="3"/>
      <c r="H282" s="3"/>
      <c r="I282" s="3"/>
    </row>
    <row r="283" spans="1:9" x14ac:dyDescent="0.25">
      <c r="A283" s="12" t="s">
        <v>2597</v>
      </c>
      <c r="B283" s="146" t="s">
        <v>2231</v>
      </c>
      <c r="C283" s="166"/>
      <c r="D283" s="162"/>
      <c r="E283" s="163"/>
      <c r="F283" s="162"/>
      <c r="G283" s="163"/>
      <c r="H283" s="193"/>
      <c r="I283" s="193"/>
    </row>
    <row r="284" spans="1:9" ht="5.0999999999999996" customHeight="1" x14ac:dyDescent="0.25">
      <c r="A284" s="12"/>
      <c r="B284" s="3"/>
      <c r="C284" s="3"/>
      <c r="D284" s="3"/>
      <c r="E284" s="3"/>
      <c r="F284" s="3"/>
      <c r="G284" s="3"/>
      <c r="H284" s="3"/>
      <c r="I284" s="3"/>
    </row>
    <row r="285" spans="1:9" x14ac:dyDescent="0.25">
      <c r="A285" s="12" t="s">
        <v>2596</v>
      </c>
      <c r="B285" s="146" t="s">
        <v>7506</v>
      </c>
      <c r="C285" s="166"/>
      <c r="D285" s="162"/>
      <c r="E285" s="163"/>
      <c r="F285" s="162"/>
      <c r="G285" s="163"/>
      <c r="H285" s="193"/>
      <c r="I285" s="193"/>
    </row>
    <row r="286" spans="1:9" ht="5.0999999999999996" customHeight="1" x14ac:dyDescent="0.25">
      <c r="A286" s="12"/>
      <c r="B286" s="3"/>
      <c r="C286" s="3"/>
      <c r="D286" s="3"/>
      <c r="E286" s="3"/>
      <c r="F286" s="3"/>
      <c r="G286" s="3"/>
      <c r="H286" s="3"/>
      <c r="I286" s="3"/>
    </row>
    <row r="287" spans="1:9" x14ac:dyDescent="0.25">
      <c r="A287" s="12" t="s">
        <v>2595</v>
      </c>
      <c r="B287" s="146" t="s">
        <v>2571</v>
      </c>
      <c r="C287" s="166"/>
      <c r="D287" s="202"/>
      <c r="E287" s="203"/>
      <c r="F287" s="202"/>
      <c r="G287" s="203"/>
      <c r="H287" s="192"/>
      <c r="I287" s="192"/>
    </row>
    <row r="288" spans="1:9" ht="5.0999999999999996" customHeight="1" x14ac:dyDescent="0.25">
      <c r="A288" s="12"/>
      <c r="B288" s="3"/>
      <c r="C288" s="3"/>
      <c r="D288" s="3"/>
      <c r="E288" s="3"/>
      <c r="F288" s="3"/>
      <c r="G288" s="3"/>
      <c r="H288" s="3"/>
      <c r="I288" s="3"/>
    </row>
    <row r="289" spans="1:9" ht="15" customHeight="1" x14ac:dyDescent="0.25">
      <c r="A289" s="148" t="s">
        <v>2594</v>
      </c>
      <c r="B289" s="146" t="s">
        <v>2569</v>
      </c>
      <c r="C289" s="166"/>
      <c r="D289" s="89"/>
      <c r="E289" s="109" t="s">
        <v>2167</v>
      </c>
      <c r="F289" s="89"/>
      <c r="G289" s="109" t="s">
        <v>2167</v>
      </c>
      <c r="H289" s="89"/>
      <c r="I289" s="109" t="s">
        <v>2167</v>
      </c>
    </row>
    <row r="290" spans="1:9" ht="15" customHeight="1" x14ac:dyDescent="0.25">
      <c r="A290" s="148"/>
      <c r="B290" s="146"/>
      <c r="C290" s="166"/>
      <c r="D290" s="89"/>
      <c r="E290" s="109" t="s">
        <v>7221</v>
      </c>
      <c r="F290" s="89"/>
      <c r="G290" s="109" t="s">
        <v>7221</v>
      </c>
      <c r="H290" s="89"/>
      <c r="I290" s="109" t="s">
        <v>7221</v>
      </c>
    </row>
    <row r="291" spans="1:9" ht="5.0999999999999996" customHeight="1" x14ac:dyDescent="0.25">
      <c r="A291" s="12"/>
      <c r="B291" s="3"/>
      <c r="C291" s="3"/>
      <c r="D291" s="27"/>
      <c r="E291" s="27"/>
      <c r="F291" s="27"/>
      <c r="G291" s="27"/>
      <c r="H291" s="27"/>
      <c r="I291" s="27"/>
    </row>
    <row r="292" spans="1:9" x14ac:dyDescent="0.25">
      <c r="A292" s="12" t="s">
        <v>2593</v>
      </c>
      <c r="B292" s="146" t="s">
        <v>2315</v>
      </c>
      <c r="C292" s="166"/>
      <c r="D292" s="162"/>
      <c r="E292" s="163"/>
      <c r="F292" s="162"/>
      <c r="G292" s="163"/>
      <c r="H292" s="193"/>
      <c r="I292" s="193"/>
    </row>
    <row r="293" spans="1:9" ht="5.0999999999999996" customHeight="1" x14ac:dyDescent="0.25">
      <c r="A293" s="12"/>
      <c r="B293" s="3"/>
      <c r="C293" s="3"/>
      <c r="D293" s="3"/>
      <c r="E293" s="3"/>
      <c r="F293" s="3"/>
      <c r="G293" s="3"/>
      <c r="H293" s="3"/>
      <c r="I293" s="3"/>
    </row>
    <row r="294" spans="1:9" ht="30" customHeight="1" x14ac:dyDescent="0.25">
      <c r="A294" s="12" t="s">
        <v>2592</v>
      </c>
      <c r="B294" s="146" t="s">
        <v>2395</v>
      </c>
      <c r="C294" s="166"/>
      <c r="D294" s="162"/>
      <c r="E294" s="163"/>
      <c r="F294" s="162"/>
      <c r="G294" s="163"/>
      <c r="H294" s="193"/>
      <c r="I294" s="193"/>
    </row>
    <row r="295" spans="1:9" ht="5.0999999999999996" customHeight="1" x14ac:dyDescent="0.25">
      <c r="A295" s="12"/>
      <c r="B295" s="3"/>
      <c r="C295" s="3"/>
      <c r="D295" s="3"/>
      <c r="E295" s="3"/>
      <c r="F295" s="3"/>
      <c r="G295" s="3"/>
      <c r="H295" s="3"/>
      <c r="I295" s="3"/>
    </row>
    <row r="296" spans="1:9" x14ac:dyDescent="0.25">
      <c r="A296" s="12" t="s">
        <v>2591</v>
      </c>
      <c r="B296" s="146" t="s">
        <v>2311</v>
      </c>
      <c r="C296" s="166"/>
      <c r="D296" s="162"/>
      <c r="E296" s="163"/>
      <c r="F296" s="162"/>
      <c r="G296" s="163"/>
      <c r="H296" s="193"/>
      <c r="I296" s="193"/>
    </row>
    <row r="297" spans="1:9" ht="5.0999999999999996" customHeight="1" x14ac:dyDescent="0.25">
      <c r="A297" s="12"/>
      <c r="B297" s="3"/>
      <c r="C297" s="3"/>
      <c r="D297" s="3"/>
      <c r="E297" s="3"/>
      <c r="F297" s="3"/>
      <c r="G297" s="3"/>
      <c r="H297" s="3"/>
      <c r="I297" s="3"/>
    </row>
    <row r="298" spans="1:9" x14ac:dyDescent="0.25">
      <c r="A298" s="12" t="s">
        <v>2590</v>
      </c>
      <c r="B298" s="146" t="s">
        <v>2565</v>
      </c>
      <c r="C298" s="166"/>
      <c r="D298" s="162"/>
      <c r="E298" s="163"/>
      <c r="F298" s="162"/>
      <c r="G298" s="163"/>
      <c r="H298" s="193"/>
      <c r="I298" s="193"/>
    </row>
    <row r="299" spans="1:9" ht="5.0999999999999996" customHeight="1" x14ac:dyDescent="0.25">
      <c r="A299" s="12"/>
      <c r="B299" s="3"/>
      <c r="C299" s="3"/>
      <c r="D299" s="3"/>
      <c r="E299" s="3"/>
      <c r="F299" s="3"/>
      <c r="G299" s="3"/>
      <c r="H299" s="3"/>
      <c r="I299" s="3"/>
    </row>
    <row r="300" spans="1:9" x14ac:dyDescent="0.25">
      <c r="A300" s="12" t="s">
        <v>2589</v>
      </c>
      <c r="B300" s="146" t="s">
        <v>2588</v>
      </c>
      <c r="C300" s="166"/>
      <c r="D300" s="162"/>
      <c r="E300" s="163"/>
      <c r="F300" s="162"/>
      <c r="G300" s="163"/>
      <c r="H300" s="193"/>
      <c r="I300" s="193"/>
    </row>
    <row r="301" spans="1:9" ht="5.0999999999999996" customHeight="1" x14ac:dyDescent="0.25">
      <c r="A301" s="12"/>
      <c r="B301" s="3"/>
      <c r="C301" s="3"/>
      <c r="D301" s="3"/>
      <c r="E301" s="3"/>
      <c r="F301" s="3"/>
      <c r="G301" s="3"/>
      <c r="H301" s="3"/>
      <c r="I301" s="3"/>
    </row>
    <row r="302" spans="1:9" ht="60" customHeight="1" x14ac:dyDescent="0.25">
      <c r="A302" s="12" t="s">
        <v>2587</v>
      </c>
      <c r="B302" s="146" t="s">
        <v>2586</v>
      </c>
      <c r="C302" s="166"/>
      <c r="D302" s="162"/>
      <c r="E302" s="163"/>
      <c r="F302" s="162"/>
      <c r="G302" s="163"/>
      <c r="H302" s="193"/>
      <c r="I302" s="193"/>
    </row>
    <row r="303" spans="1:9" ht="5.0999999999999996" customHeight="1" x14ac:dyDescent="0.25">
      <c r="A303" s="12"/>
      <c r="B303" s="3"/>
      <c r="C303" s="3"/>
      <c r="D303" s="3"/>
      <c r="E303" s="3"/>
      <c r="F303" s="3"/>
      <c r="G303" s="3"/>
      <c r="H303" s="3"/>
      <c r="I303" s="3"/>
    </row>
    <row r="304" spans="1:9" ht="60" customHeight="1" x14ac:dyDescent="0.25">
      <c r="A304" s="148" t="s">
        <v>2585</v>
      </c>
      <c r="B304" s="146" t="s">
        <v>2584</v>
      </c>
      <c r="C304" s="166"/>
      <c r="D304" s="170"/>
      <c r="E304" s="170"/>
      <c r="F304" s="170"/>
      <c r="G304" s="170"/>
      <c r="H304" s="170"/>
      <c r="I304" s="170"/>
    </row>
    <row r="305" spans="1:9" x14ac:dyDescent="0.25">
      <c r="A305" s="148"/>
      <c r="B305" s="194" t="s">
        <v>6699</v>
      </c>
      <c r="C305" s="194"/>
      <c r="D305" s="194"/>
    </row>
    <row r="306" spans="1:9" ht="5.0999999999999996" customHeight="1" x14ac:dyDescent="0.25">
      <c r="A306" s="12"/>
      <c r="B306" s="3"/>
      <c r="C306" s="3"/>
      <c r="D306" s="3"/>
      <c r="E306" s="3"/>
      <c r="F306" s="3"/>
      <c r="G306" s="3"/>
      <c r="H306" s="3"/>
      <c r="I306" s="3"/>
    </row>
    <row r="307" spans="1:9" ht="15" customHeight="1" x14ac:dyDescent="0.25">
      <c r="A307" s="148" t="s">
        <v>2583</v>
      </c>
      <c r="B307" s="146" t="s">
        <v>2582</v>
      </c>
      <c r="C307" s="166"/>
      <c r="D307" s="89"/>
      <c r="E307" s="109" t="s">
        <v>2135</v>
      </c>
      <c r="F307" s="89"/>
      <c r="G307" s="109" t="s">
        <v>2135</v>
      </c>
      <c r="H307" s="89"/>
      <c r="I307" s="109" t="s">
        <v>2135</v>
      </c>
    </row>
    <row r="308" spans="1:9" ht="15" customHeight="1" x14ac:dyDescent="0.25">
      <c r="A308" s="148"/>
      <c r="B308" s="146"/>
      <c r="C308" s="166"/>
      <c r="D308" s="89"/>
      <c r="E308" s="109" t="s">
        <v>2134</v>
      </c>
      <c r="F308" s="89"/>
      <c r="G308" s="109" t="s">
        <v>2134</v>
      </c>
      <c r="H308" s="89"/>
      <c r="I308" s="109" t="s">
        <v>2134</v>
      </c>
    </row>
    <row r="309" spans="1:9" ht="5.0999999999999996" customHeight="1" x14ac:dyDescent="0.25">
      <c r="A309" s="12"/>
      <c r="B309" s="3"/>
      <c r="C309" s="3"/>
      <c r="D309" s="27"/>
      <c r="E309" s="27"/>
      <c r="F309" s="27"/>
      <c r="G309" s="27"/>
      <c r="H309" s="27"/>
      <c r="I309" s="27"/>
    </row>
    <row r="310" spans="1:9" ht="15" customHeight="1" x14ac:dyDescent="0.25">
      <c r="A310" s="148" t="s">
        <v>2581</v>
      </c>
      <c r="B310" s="146" t="s">
        <v>2580</v>
      </c>
      <c r="C310" s="146"/>
      <c r="D310" s="146"/>
      <c r="E310" s="146"/>
      <c r="F310" s="146"/>
      <c r="G310" s="146"/>
      <c r="H310" s="146"/>
      <c r="I310" s="146"/>
    </row>
    <row r="311" spans="1:9" x14ac:dyDescent="0.25">
      <c r="A311" s="148"/>
      <c r="B311" s="89"/>
      <c r="C311" s="144" t="s">
        <v>2135</v>
      </c>
      <c r="D311" s="145"/>
      <c r="E311" s="145"/>
      <c r="F311" s="145"/>
      <c r="G311" s="145"/>
      <c r="H311" s="145"/>
      <c r="I311" s="145"/>
    </row>
    <row r="312" spans="1:9" x14ac:dyDescent="0.25">
      <c r="A312" s="148"/>
      <c r="B312" s="89"/>
      <c r="C312" s="144" t="s">
        <v>2134</v>
      </c>
      <c r="D312" s="145"/>
      <c r="E312" s="145"/>
      <c r="F312" s="145"/>
      <c r="G312" s="145"/>
      <c r="H312" s="145"/>
      <c r="I312" s="145"/>
    </row>
    <row r="313" spans="1:9" ht="5.0999999999999996" customHeight="1" x14ac:dyDescent="0.25">
      <c r="A313" s="148"/>
      <c r="B313" s="27"/>
      <c r="C313" s="27"/>
      <c r="D313" s="27"/>
      <c r="E313" s="27"/>
      <c r="F313" s="27"/>
      <c r="G313" s="27"/>
      <c r="H313" s="27"/>
      <c r="I313" s="27"/>
    </row>
    <row r="314" spans="1:9" ht="15" customHeight="1" x14ac:dyDescent="0.25">
      <c r="A314" s="148"/>
      <c r="B314" s="146" t="s">
        <v>2579</v>
      </c>
      <c r="C314" s="146"/>
      <c r="D314" s="146"/>
      <c r="E314" s="146"/>
      <c r="F314" s="146"/>
      <c r="G314" s="146"/>
      <c r="H314" s="146"/>
      <c r="I314" s="146"/>
    </row>
    <row r="315" spans="1:9" ht="5.0999999999999996" customHeight="1" x14ac:dyDescent="0.25">
      <c r="A315" s="12"/>
      <c r="B315" s="3"/>
      <c r="C315" s="3"/>
      <c r="D315" s="3"/>
      <c r="E315" s="3"/>
      <c r="F315" s="3"/>
      <c r="G315" s="3"/>
      <c r="H315" s="3"/>
      <c r="I315" s="3"/>
    </row>
    <row r="316" spans="1:9" x14ac:dyDescent="0.25">
      <c r="A316" s="12"/>
      <c r="B316" s="3"/>
      <c r="C316" s="3"/>
      <c r="D316" s="195" t="s">
        <v>2242</v>
      </c>
      <c r="E316" s="195"/>
      <c r="F316" s="195" t="s">
        <v>2480</v>
      </c>
      <c r="G316" s="195"/>
      <c r="H316" s="195" t="s">
        <v>2479</v>
      </c>
      <c r="I316" s="195"/>
    </row>
    <row r="317" spans="1:9" ht="5.0999999999999996" customHeight="1" x14ac:dyDescent="0.25">
      <c r="A317" s="12"/>
      <c r="B317" s="3"/>
      <c r="C317" s="3"/>
      <c r="D317" s="6"/>
      <c r="E317" s="6"/>
      <c r="F317" s="6"/>
      <c r="G317" s="6"/>
      <c r="H317" s="6"/>
      <c r="I317" s="6"/>
    </row>
    <row r="318" spans="1:9" x14ac:dyDescent="0.25">
      <c r="A318" s="12" t="s">
        <v>2578</v>
      </c>
      <c r="B318" s="146" t="s">
        <v>2239</v>
      </c>
      <c r="C318" s="166"/>
      <c r="D318" s="162"/>
      <c r="E318" s="163"/>
      <c r="F318" s="162"/>
      <c r="G318" s="163"/>
      <c r="H318" s="193"/>
      <c r="I318" s="193"/>
    </row>
    <row r="319" spans="1:9" ht="5.0999999999999996" customHeight="1" x14ac:dyDescent="0.25">
      <c r="A319" s="12"/>
      <c r="B319" s="3"/>
      <c r="C319" s="3"/>
      <c r="D319" s="3"/>
      <c r="E319" s="3"/>
      <c r="F319" s="3"/>
      <c r="G319" s="3"/>
      <c r="H319" s="3"/>
      <c r="I319" s="3"/>
    </row>
    <row r="320" spans="1:9" x14ac:dyDescent="0.25">
      <c r="A320" s="12" t="s">
        <v>2577</v>
      </c>
      <c r="B320" s="146" t="s">
        <v>2064</v>
      </c>
      <c r="C320" s="166"/>
      <c r="D320" s="162"/>
      <c r="E320" s="163"/>
      <c r="F320" s="162"/>
      <c r="G320" s="163"/>
      <c r="H320" s="193"/>
      <c r="I320" s="193"/>
    </row>
    <row r="321" spans="1:9" ht="5.0999999999999996" customHeight="1" x14ac:dyDescent="0.25">
      <c r="A321" s="12"/>
      <c r="B321" s="3"/>
      <c r="C321" s="3"/>
      <c r="D321" s="3"/>
      <c r="E321" s="3"/>
      <c r="F321" s="3"/>
      <c r="G321" s="3"/>
      <c r="H321" s="3"/>
      <c r="I321" s="3"/>
    </row>
    <row r="322" spans="1:9" x14ac:dyDescent="0.25">
      <c r="A322" s="12" t="s">
        <v>2576</v>
      </c>
      <c r="B322" s="146" t="s">
        <v>2062</v>
      </c>
      <c r="C322" s="166"/>
      <c r="D322" s="162"/>
      <c r="E322" s="163"/>
      <c r="F322" s="162"/>
      <c r="G322" s="163"/>
      <c r="H322" s="193"/>
      <c r="I322" s="193"/>
    </row>
    <row r="323" spans="1:9" ht="5.0999999999999996" customHeight="1" x14ac:dyDescent="0.25">
      <c r="A323" s="12"/>
      <c r="B323" s="3"/>
      <c r="C323" s="3"/>
      <c r="D323" s="3"/>
      <c r="E323" s="3"/>
      <c r="F323" s="3"/>
      <c r="G323" s="3"/>
      <c r="H323" s="3"/>
      <c r="I323" s="3"/>
    </row>
    <row r="324" spans="1:9" x14ac:dyDescent="0.25">
      <c r="A324" s="12" t="s">
        <v>2575</v>
      </c>
      <c r="B324" s="146" t="s">
        <v>2233</v>
      </c>
      <c r="C324" s="166"/>
      <c r="D324" s="162"/>
      <c r="E324" s="163"/>
      <c r="F324" s="162"/>
      <c r="G324" s="163"/>
      <c r="H324" s="193"/>
      <c r="I324" s="193"/>
    </row>
    <row r="325" spans="1:9" ht="5.0999999999999996" customHeight="1" x14ac:dyDescent="0.25">
      <c r="A325" s="12"/>
      <c r="B325" s="3"/>
      <c r="C325" s="3"/>
      <c r="D325" s="3"/>
      <c r="E325" s="3"/>
      <c r="F325" s="3"/>
      <c r="G325" s="3"/>
      <c r="H325" s="3"/>
      <c r="I325" s="3"/>
    </row>
    <row r="326" spans="1:9" x14ac:dyDescent="0.25">
      <c r="A326" s="12" t="s">
        <v>2574</v>
      </c>
      <c r="B326" s="146" t="s">
        <v>2231</v>
      </c>
      <c r="C326" s="166"/>
      <c r="D326" s="162"/>
      <c r="E326" s="163"/>
      <c r="F326" s="162"/>
      <c r="G326" s="163"/>
      <c r="H326" s="193"/>
      <c r="I326" s="193"/>
    </row>
    <row r="327" spans="1:9" ht="5.0999999999999996" customHeight="1" x14ac:dyDescent="0.25">
      <c r="A327" s="12"/>
      <c r="B327" s="3"/>
      <c r="C327" s="3"/>
      <c r="D327" s="3"/>
      <c r="E327" s="3"/>
      <c r="F327" s="3"/>
      <c r="G327" s="3"/>
      <c r="H327" s="3"/>
      <c r="I327" s="3"/>
    </row>
    <row r="328" spans="1:9" x14ac:dyDescent="0.25">
      <c r="A328" s="12" t="s">
        <v>2573</v>
      </c>
      <c r="B328" s="146" t="s">
        <v>7506</v>
      </c>
      <c r="C328" s="166"/>
      <c r="D328" s="162"/>
      <c r="E328" s="163"/>
      <c r="F328" s="162"/>
      <c r="G328" s="163"/>
      <c r="H328" s="193"/>
      <c r="I328" s="193"/>
    </row>
    <row r="329" spans="1:9" ht="5.0999999999999996" customHeight="1" x14ac:dyDescent="0.25">
      <c r="A329" s="12"/>
      <c r="B329" s="3"/>
      <c r="C329" s="3"/>
      <c r="D329" s="3"/>
      <c r="E329" s="3"/>
      <c r="F329" s="3"/>
      <c r="G329" s="3"/>
      <c r="H329" s="3"/>
      <c r="I329" s="3"/>
    </row>
    <row r="330" spans="1:9" x14ac:dyDescent="0.25">
      <c r="A330" s="12" t="s">
        <v>2572</v>
      </c>
      <c r="B330" s="146" t="s">
        <v>2571</v>
      </c>
      <c r="C330" s="166"/>
      <c r="D330" s="202"/>
      <c r="E330" s="203"/>
      <c r="F330" s="202"/>
      <c r="G330" s="203"/>
      <c r="H330" s="192"/>
      <c r="I330" s="192"/>
    </row>
    <row r="331" spans="1:9" ht="5.0999999999999996" customHeight="1" x14ac:dyDescent="0.25">
      <c r="A331" s="12"/>
      <c r="B331" s="3"/>
      <c r="C331" s="3"/>
      <c r="D331" s="3"/>
      <c r="E331" s="3"/>
      <c r="F331" s="3"/>
      <c r="G331" s="3"/>
      <c r="H331" s="3"/>
      <c r="I331" s="3"/>
    </row>
    <row r="332" spans="1:9" x14ac:dyDescent="0.25">
      <c r="A332" s="148" t="s">
        <v>2570</v>
      </c>
      <c r="B332" s="146" t="s">
        <v>2569</v>
      </c>
      <c r="C332" s="166"/>
      <c r="D332" s="89"/>
      <c r="E332" s="109" t="s">
        <v>2167</v>
      </c>
      <c r="F332" s="89"/>
      <c r="G332" s="109" t="s">
        <v>2167</v>
      </c>
      <c r="H332" s="89"/>
      <c r="I332" s="109" t="s">
        <v>2167</v>
      </c>
    </row>
    <row r="333" spans="1:9" x14ac:dyDescent="0.25">
      <c r="A333" s="148"/>
      <c r="B333" s="146"/>
      <c r="C333" s="166"/>
      <c r="D333" s="89"/>
      <c r="E333" s="109" t="s">
        <v>7221</v>
      </c>
      <c r="F333" s="89"/>
      <c r="G333" s="109" t="s">
        <v>7221</v>
      </c>
      <c r="H333" s="89"/>
      <c r="I333" s="109" t="s">
        <v>7221</v>
      </c>
    </row>
    <row r="334" spans="1:9" ht="5.0999999999999996" customHeight="1" x14ac:dyDescent="0.25">
      <c r="A334" s="12"/>
      <c r="B334" s="3"/>
      <c r="C334" s="3"/>
      <c r="D334" s="27"/>
      <c r="E334" s="27"/>
      <c r="F334" s="27"/>
      <c r="G334" s="27"/>
      <c r="H334" s="27"/>
      <c r="I334" s="27"/>
    </row>
    <row r="335" spans="1:9" x14ac:dyDescent="0.25">
      <c r="A335" s="12" t="s">
        <v>2568</v>
      </c>
      <c r="B335" s="146" t="s">
        <v>2315</v>
      </c>
      <c r="C335" s="166"/>
      <c r="D335" s="162"/>
      <c r="E335" s="163"/>
      <c r="F335" s="162"/>
      <c r="G335" s="163"/>
      <c r="H335" s="193"/>
      <c r="I335" s="193"/>
    </row>
    <row r="336" spans="1:9" ht="5.0999999999999996" customHeight="1" x14ac:dyDescent="0.25">
      <c r="A336" s="12"/>
      <c r="B336" s="3"/>
      <c r="C336" s="3"/>
      <c r="D336" s="3"/>
      <c r="E336" s="3"/>
      <c r="F336" s="3"/>
      <c r="G336" s="3"/>
      <c r="H336" s="3"/>
      <c r="I336" s="3"/>
    </row>
    <row r="337" spans="1:9" x14ac:dyDescent="0.25">
      <c r="A337" s="12" t="s">
        <v>2567</v>
      </c>
      <c r="B337" s="146" t="s">
        <v>2313</v>
      </c>
      <c r="C337" s="166"/>
      <c r="D337" s="162"/>
      <c r="E337" s="163"/>
      <c r="F337" s="162"/>
      <c r="G337" s="163"/>
      <c r="H337" s="193"/>
      <c r="I337" s="193"/>
    </row>
    <row r="338" spans="1:9" ht="5.0999999999999996" customHeight="1" x14ac:dyDescent="0.25">
      <c r="A338" s="12"/>
      <c r="B338" s="3"/>
      <c r="C338" s="3"/>
      <c r="D338" s="3"/>
      <c r="E338" s="3"/>
      <c r="F338" s="3"/>
      <c r="G338" s="3"/>
      <c r="H338" s="3"/>
      <c r="I338" s="3"/>
    </row>
    <row r="339" spans="1:9" x14ac:dyDescent="0.25">
      <c r="A339" s="12" t="s">
        <v>2566</v>
      </c>
      <c r="B339" s="146" t="s">
        <v>2565</v>
      </c>
      <c r="C339" s="166"/>
      <c r="D339" s="162"/>
      <c r="E339" s="163"/>
      <c r="F339" s="162"/>
      <c r="G339" s="163"/>
      <c r="H339" s="193"/>
      <c r="I339" s="193"/>
    </row>
    <row r="340" spans="1:9" ht="5.0999999999999996" customHeight="1" x14ac:dyDescent="0.25">
      <c r="A340" s="12"/>
      <c r="B340" s="3"/>
      <c r="C340" s="3"/>
      <c r="D340" s="3"/>
      <c r="E340" s="3"/>
      <c r="F340" s="3"/>
      <c r="G340" s="3"/>
      <c r="H340" s="3"/>
      <c r="I340" s="3"/>
    </row>
    <row r="341" spans="1:9" x14ac:dyDescent="0.25">
      <c r="A341" s="12" t="s">
        <v>2564</v>
      </c>
      <c r="B341" s="146" t="s">
        <v>2563</v>
      </c>
      <c r="C341" s="166"/>
      <c r="D341" s="162"/>
      <c r="E341" s="163"/>
      <c r="F341" s="162"/>
      <c r="G341" s="163"/>
      <c r="H341" s="193"/>
      <c r="I341" s="193"/>
    </row>
    <row r="342" spans="1:9" ht="5.0999999999999996" customHeight="1" x14ac:dyDescent="0.25">
      <c r="A342" s="12"/>
      <c r="B342" s="3"/>
      <c r="C342" s="3"/>
      <c r="D342" s="3"/>
      <c r="E342" s="3"/>
      <c r="F342" s="3"/>
      <c r="G342" s="3"/>
      <c r="H342" s="3"/>
      <c r="I342" s="3"/>
    </row>
    <row r="343" spans="1:9" ht="45" customHeight="1" x14ac:dyDescent="0.25">
      <c r="A343" s="12" t="s">
        <v>2562</v>
      </c>
      <c r="B343" s="146" t="s">
        <v>2561</v>
      </c>
      <c r="C343" s="166"/>
      <c r="D343" s="162"/>
      <c r="E343" s="163"/>
      <c r="F343" s="162"/>
      <c r="G343" s="163"/>
      <c r="H343" s="193"/>
      <c r="I343" s="193"/>
    </row>
    <row r="344" spans="1:9" ht="5.0999999999999996" customHeight="1" x14ac:dyDescent="0.25">
      <c r="A344" s="12"/>
      <c r="B344" s="3"/>
      <c r="C344" s="3"/>
      <c r="D344" s="3"/>
      <c r="E344" s="3"/>
      <c r="F344" s="3"/>
      <c r="G344" s="3"/>
      <c r="H344" s="3"/>
      <c r="I344" s="3"/>
    </row>
    <row r="345" spans="1:9" ht="75" customHeight="1" x14ac:dyDescent="0.25">
      <c r="A345" s="148"/>
      <c r="B345" s="146" t="s">
        <v>2560</v>
      </c>
      <c r="C345" s="146"/>
      <c r="D345" s="146"/>
      <c r="E345" s="146"/>
      <c r="F345" s="146"/>
      <c r="G345" s="146"/>
      <c r="H345" s="146"/>
      <c r="I345" s="146"/>
    </row>
    <row r="346" spans="1:9" ht="15" customHeight="1" x14ac:dyDescent="0.25">
      <c r="A346" s="148"/>
      <c r="B346" s="194" t="s">
        <v>6700</v>
      </c>
      <c r="C346" s="194"/>
      <c r="D346" s="194"/>
    </row>
    <row r="347" spans="1:9" ht="5.0999999999999996" customHeight="1" x14ac:dyDescent="0.25">
      <c r="A347" s="12"/>
      <c r="B347" s="3"/>
      <c r="C347" s="3"/>
      <c r="D347" s="3"/>
      <c r="E347" s="3"/>
      <c r="F347" s="3"/>
      <c r="G347" s="3"/>
      <c r="H347" s="3"/>
      <c r="I347" s="3"/>
    </row>
    <row r="348" spans="1:9" x14ac:dyDescent="0.25">
      <c r="A348" s="12"/>
      <c r="B348" s="3"/>
      <c r="C348" s="3"/>
      <c r="D348" s="195" t="s">
        <v>2242</v>
      </c>
      <c r="E348" s="195"/>
      <c r="F348" s="195" t="s">
        <v>2480</v>
      </c>
      <c r="G348" s="195"/>
      <c r="H348" s="195" t="s">
        <v>2479</v>
      </c>
      <c r="I348" s="195"/>
    </row>
    <row r="349" spans="1:9" ht="5.0999999999999996" customHeight="1" x14ac:dyDescent="0.25">
      <c r="A349" s="12"/>
      <c r="B349" s="3"/>
      <c r="C349" s="3"/>
      <c r="D349" s="6"/>
      <c r="E349" s="6"/>
      <c r="F349" s="6"/>
      <c r="G349" s="6"/>
      <c r="H349" s="6"/>
      <c r="I349" s="6"/>
    </row>
    <row r="350" spans="1:9" x14ac:dyDescent="0.25">
      <c r="A350" s="12" t="s">
        <v>2559</v>
      </c>
      <c r="B350" s="146" t="s">
        <v>2239</v>
      </c>
      <c r="C350" s="166"/>
      <c r="D350" s="162"/>
      <c r="E350" s="163"/>
      <c r="F350" s="162"/>
      <c r="G350" s="163"/>
      <c r="H350" s="193"/>
      <c r="I350" s="193"/>
    </row>
    <row r="351" spans="1:9" ht="5.0999999999999996" customHeight="1" x14ac:dyDescent="0.25">
      <c r="A351" s="12"/>
      <c r="B351" s="3"/>
      <c r="C351" s="3"/>
      <c r="D351" s="3"/>
      <c r="E351" s="3"/>
      <c r="F351" s="3"/>
      <c r="G351" s="3"/>
      <c r="H351" s="3"/>
      <c r="I351" s="3"/>
    </row>
    <row r="352" spans="1:9" x14ac:dyDescent="0.25">
      <c r="A352" s="12" t="s">
        <v>2558</v>
      </c>
      <c r="B352" s="146" t="s">
        <v>2237</v>
      </c>
      <c r="C352" s="166"/>
      <c r="D352" s="162"/>
      <c r="E352" s="163"/>
      <c r="F352" s="162"/>
      <c r="G352" s="163"/>
      <c r="H352" s="193"/>
      <c r="I352" s="193"/>
    </row>
    <row r="353" spans="1:9" ht="5.0999999999999996" customHeight="1" x14ac:dyDescent="0.25">
      <c r="A353" s="12"/>
      <c r="B353" s="3"/>
      <c r="C353" s="3"/>
      <c r="D353" s="3"/>
      <c r="E353" s="3"/>
      <c r="F353" s="3"/>
      <c r="G353" s="3"/>
      <c r="H353" s="3"/>
      <c r="I353" s="3"/>
    </row>
    <row r="354" spans="1:9" x14ac:dyDescent="0.25">
      <c r="A354" s="12" t="s">
        <v>2557</v>
      </c>
      <c r="B354" s="146" t="s">
        <v>2064</v>
      </c>
      <c r="C354" s="166"/>
      <c r="D354" s="162"/>
      <c r="E354" s="163"/>
      <c r="F354" s="162"/>
      <c r="G354" s="163"/>
      <c r="H354" s="193"/>
      <c r="I354" s="193"/>
    </row>
    <row r="355" spans="1:9" ht="5.0999999999999996" customHeight="1" x14ac:dyDescent="0.25">
      <c r="A355" s="12"/>
      <c r="B355" s="3"/>
      <c r="C355" s="3"/>
      <c r="D355" s="3"/>
      <c r="E355" s="3"/>
      <c r="F355" s="3"/>
      <c r="G355" s="3"/>
      <c r="H355" s="3"/>
      <c r="I355" s="3"/>
    </row>
    <row r="356" spans="1:9" x14ac:dyDescent="0.25">
      <c r="A356" s="12" t="s">
        <v>2556</v>
      </c>
      <c r="B356" s="146" t="s">
        <v>2062</v>
      </c>
      <c r="C356" s="166"/>
      <c r="D356" s="162"/>
      <c r="E356" s="163"/>
      <c r="F356" s="162"/>
      <c r="G356" s="163"/>
      <c r="H356" s="193"/>
      <c r="I356" s="193"/>
    </row>
    <row r="357" spans="1:9" ht="5.0999999999999996" customHeight="1" x14ac:dyDescent="0.25">
      <c r="A357" s="12"/>
      <c r="B357" s="3"/>
      <c r="C357" s="3"/>
      <c r="D357" s="3"/>
      <c r="E357" s="3"/>
      <c r="F357" s="3"/>
      <c r="G357" s="3"/>
      <c r="H357" s="3"/>
      <c r="I357" s="3"/>
    </row>
    <row r="358" spans="1:9" x14ac:dyDescent="0.25">
      <c r="A358" s="12" t="s">
        <v>2555</v>
      </c>
      <c r="B358" s="146" t="s">
        <v>2233</v>
      </c>
      <c r="C358" s="166"/>
      <c r="D358" s="162"/>
      <c r="E358" s="163"/>
      <c r="F358" s="162"/>
      <c r="G358" s="163"/>
      <c r="H358" s="193"/>
      <c r="I358" s="193"/>
    </row>
    <row r="359" spans="1:9" ht="5.0999999999999996" customHeight="1" x14ac:dyDescent="0.25">
      <c r="A359" s="12"/>
      <c r="B359" s="3"/>
      <c r="C359" s="3"/>
      <c r="D359" s="3"/>
      <c r="E359" s="3"/>
      <c r="F359" s="3"/>
      <c r="G359" s="3"/>
      <c r="H359" s="3"/>
      <c r="I359" s="3"/>
    </row>
    <row r="360" spans="1:9" x14ac:dyDescent="0.25">
      <c r="A360" s="12" t="s">
        <v>2554</v>
      </c>
      <c r="B360" s="146" t="s">
        <v>2231</v>
      </c>
      <c r="C360" s="166"/>
      <c r="D360" s="162"/>
      <c r="E360" s="163"/>
      <c r="F360" s="162"/>
      <c r="G360" s="163"/>
      <c r="H360" s="193"/>
      <c r="I360" s="193"/>
    </row>
    <row r="361" spans="1:9" ht="5.0999999999999996" customHeight="1" x14ac:dyDescent="0.25">
      <c r="A361" s="12"/>
      <c r="B361" s="3"/>
      <c r="C361" s="3"/>
      <c r="D361" s="3"/>
      <c r="E361" s="3"/>
      <c r="F361" s="3"/>
      <c r="G361" s="3"/>
      <c r="H361" s="3"/>
      <c r="I361" s="3"/>
    </row>
    <row r="362" spans="1:9" x14ac:dyDescent="0.25">
      <c r="A362" s="12" t="s">
        <v>2553</v>
      </c>
      <c r="B362" s="146" t="s">
        <v>7506</v>
      </c>
      <c r="C362" s="166"/>
      <c r="D362" s="162"/>
      <c r="E362" s="163"/>
      <c r="F362" s="162"/>
      <c r="G362" s="163"/>
      <c r="H362" s="193"/>
      <c r="I362" s="193"/>
    </row>
    <row r="363" spans="1:9" ht="5.0999999999999996" customHeight="1" x14ac:dyDescent="0.25">
      <c r="A363" s="12"/>
      <c r="B363" s="3"/>
      <c r="C363" s="3"/>
      <c r="D363" s="3"/>
      <c r="E363" s="3"/>
      <c r="F363" s="3"/>
      <c r="G363" s="3"/>
      <c r="H363" s="3"/>
      <c r="I363" s="3"/>
    </row>
    <row r="364" spans="1:9" ht="15" customHeight="1" x14ac:dyDescent="0.25">
      <c r="A364" s="148" t="s">
        <v>2552</v>
      </c>
      <c r="B364" s="146" t="s">
        <v>2551</v>
      </c>
      <c r="C364" s="146"/>
      <c r="D364" s="146"/>
      <c r="E364" s="146"/>
      <c r="F364" s="146"/>
      <c r="G364" s="146"/>
      <c r="H364" s="146"/>
      <c r="I364" s="146"/>
    </row>
    <row r="365" spans="1:9" x14ac:dyDescent="0.25">
      <c r="A365" s="148"/>
      <c r="B365" s="89"/>
      <c r="C365" s="144" t="s">
        <v>2135</v>
      </c>
      <c r="D365" s="145"/>
      <c r="E365" s="145"/>
      <c r="F365" s="145"/>
      <c r="G365" s="145"/>
      <c r="H365" s="145"/>
      <c r="I365" s="145"/>
    </row>
    <row r="366" spans="1:9" x14ac:dyDescent="0.25">
      <c r="A366" s="148"/>
      <c r="B366" s="89"/>
      <c r="C366" s="144" t="s">
        <v>2134</v>
      </c>
      <c r="D366" s="145"/>
      <c r="E366" s="145"/>
      <c r="F366" s="145"/>
      <c r="G366" s="145"/>
      <c r="H366" s="145"/>
      <c r="I366" s="145"/>
    </row>
    <row r="367" spans="1:9" ht="5.0999999999999996" customHeight="1" x14ac:dyDescent="0.25">
      <c r="A367" s="148"/>
      <c r="B367" s="27"/>
      <c r="C367" s="27"/>
      <c r="D367" s="27"/>
      <c r="E367" s="27"/>
      <c r="F367" s="27"/>
      <c r="G367" s="27"/>
      <c r="H367" s="27"/>
      <c r="I367" s="27"/>
    </row>
    <row r="368" spans="1:9" ht="75" customHeight="1" x14ac:dyDescent="0.25">
      <c r="A368" s="148"/>
      <c r="B368" s="146" t="s">
        <v>2550</v>
      </c>
      <c r="C368" s="166"/>
      <c r="D368" s="193"/>
      <c r="E368" s="193"/>
      <c r="F368" s="193"/>
      <c r="G368" s="193"/>
      <c r="H368" s="193"/>
      <c r="I368" s="193"/>
    </row>
    <row r="369" spans="1:9" ht="5.0999999999999996" customHeight="1" x14ac:dyDescent="0.25">
      <c r="A369" s="12"/>
      <c r="B369" s="3"/>
      <c r="C369" s="3"/>
      <c r="D369" s="3"/>
      <c r="E369" s="3"/>
      <c r="F369" s="3"/>
      <c r="G369" s="3"/>
      <c r="H369" s="3"/>
      <c r="I369" s="3"/>
    </row>
    <row r="370" spans="1:9" ht="15" customHeight="1" x14ac:dyDescent="0.25">
      <c r="A370" s="148" t="s">
        <v>2549</v>
      </c>
      <c r="B370" s="146" t="s">
        <v>2548</v>
      </c>
      <c r="C370" s="146"/>
      <c r="D370" s="146"/>
      <c r="E370" s="146"/>
      <c r="F370" s="146"/>
      <c r="G370" s="146"/>
      <c r="H370" s="146"/>
      <c r="I370" s="146"/>
    </row>
    <row r="371" spans="1:9" x14ac:dyDescent="0.25">
      <c r="A371" s="148"/>
      <c r="B371" s="89"/>
      <c r="C371" s="144" t="s">
        <v>2135</v>
      </c>
      <c r="D371" s="145"/>
      <c r="E371" s="145"/>
      <c r="F371" s="145"/>
      <c r="G371" s="145"/>
      <c r="H371" s="145"/>
      <c r="I371" s="145"/>
    </row>
    <row r="372" spans="1:9" x14ac:dyDescent="0.25">
      <c r="A372" s="148"/>
      <c r="B372" s="89"/>
      <c r="C372" s="144" t="s">
        <v>2134</v>
      </c>
      <c r="D372" s="145"/>
      <c r="E372" s="145"/>
      <c r="F372" s="145"/>
      <c r="G372" s="145"/>
      <c r="H372" s="145"/>
      <c r="I372" s="145"/>
    </row>
    <row r="373" spans="1:9" ht="5.0999999999999996" customHeight="1" x14ac:dyDescent="0.25">
      <c r="A373" s="148"/>
      <c r="B373" s="27"/>
      <c r="C373" s="27"/>
      <c r="D373" s="27"/>
      <c r="E373" s="27"/>
      <c r="F373" s="27"/>
      <c r="G373" s="27"/>
      <c r="H373" s="27"/>
      <c r="I373" s="27"/>
    </row>
    <row r="374" spans="1:9" ht="75" customHeight="1" x14ac:dyDescent="0.25">
      <c r="A374" s="148"/>
      <c r="B374" s="146" t="s">
        <v>2547</v>
      </c>
      <c r="C374" s="166"/>
      <c r="D374" s="193"/>
      <c r="E374" s="193"/>
      <c r="F374" s="193"/>
      <c r="G374" s="193"/>
      <c r="H374" s="193"/>
      <c r="I374" s="193"/>
    </row>
    <row r="375" spans="1:9" ht="15" customHeight="1" x14ac:dyDescent="0.25">
      <c r="A375" s="148"/>
      <c r="B375" s="168" t="s">
        <v>7056</v>
      </c>
      <c r="C375" s="168"/>
      <c r="D375" s="168"/>
      <c r="E375" s="3"/>
      <c r="F375" s="3"/>
      <c r="G375" s="3"/>
      <c r="H375" s="3"/>
      <c r="I375" s="3"/>
    </row>
    <row r="376" spans="1:9" ht="15" customHeight="1" x14ac:dyDescent="0.25">
      <c r="A376" s="148"/>
      <c r="B376" s="168" t="s">
        <v>7057</v>
      </c>
      <c r="C376" s="168"/>
      <c r="D376" s="168"/>
      <c r="E376" s="3"/>
      <c r="F376" s="3"/>
      <c r="G376" s="3"/>
      <c r="H376" s="3"/>
      <c r="I376" s="3"/>
    </row>
    <row r="377" spans="1:9" ht="5.0999999999999996" customHeight="1" x14ac:dyDescent="0.25">
      <c r="A377" s="12"/>
      <c r="B377" s="3"/>
      <c r="C377" s="3"/>
      <c r="D377" s="3"/>
      <c r="E377" s="3"/>
      <c r="F377" s="3"/>
      <c r="G377" s="3"/>
      <c r="H377" s="3"/>
      <c r="I377" s="3"/>
    </row>
    <row r="378" spans="1:9" ht="15" customHeight="1" x14ac:dyDescent="0.25">
      <c r="A378" s="148" t="s">
        <v>2546</v>
      </c>
      <c r="B378" s="146" t="s">
        <v>2545</v>
      </c>
      <c r="C378" s="146"/>
      <c r="D378" s="146"/>
      <c r="E378" s="146"/>
      <c r="F378" s="146"/>
      <c r="G378" s="146"/>
      <c r="H378" s="146"/>
      <c r="I378" s="146"/>
    </row>
    <row r="379" spans="1:9" x14ac:dyDescent="0.25">
      <c r="A379" s="148"/>
      <c r="B379" s="89"/>
      <c r="C379" s="144" t="s">
        <v>2135</v>
      </c>
      <c r="D379" s="145"/>
      <c r="E379" s="145"/>
      <c r="F379" s="145"/>
      <c r="G379" s="145"/>
      <c r="H379" s="145"/>
      <c r="I379" s="145"/>
    </row>
    <row r="380" spans="1:9" x14ac:dyDescent="0.25">
      <c r="A380" s="148"/>
      <c r="B380" s="89"/>
      <c r="C380" s="144" t="s">
        <v>2134</v>
      </c>
      <c r="D380" s="145"/>
      <c r="E380" s="145"/>
      <c r="F380" s="145"/>
      <c r="G380" s="145"/>
      <c r="H380" s="145"/>
      <c r="I380" s="145"/>
    </row>
    <row r="381" spans="1:9" ht="5.0999999999999996" customHeight="1" x14ac:dyDescent="0.25">
      <c r="A381" s="148"/>
      <c r="B381" s="27"/>
      <c r="C381" s="27"/>
      <c r="D381" s="27"/>
      <c r="E381" s="27"/>
      <c r="F381" s="27"/>
      <c r="G381" s="27"/>
      <c r="H381" s="27"/>
      <c r="I381" s="27"/>
    </row>
    <row r="382" spans="1:9" x14ac:dyDescent="0.25">
      <c r="A382" s="148"/>
      <c r="B382" s="146" t="s">
        <v>2281</v>
      </c>
      <c r="C382" s="166"/>
      <c r="D382" s="193"/>
      <c r="E382" s="193"/>
      <c r="F382" s="193"/>
      <c r="G382" s="193"/>
      <c r="H382" s="193"/>
      <c r="I382" s="193"/>
    </row>
  </sheetData>
  <mergeCells count="480">
    <mergeCell ref="B253:I253"/>
    <mergeCell ref="B5:I5"/>
    <mergeCell ref="B128:C130"/>
    <mergeCell ref="B134:C136"/>
    <mergeCell ref="A232:A234"/>
    <mergeCell ref="B232:C234"/>
    <mergeCell ref="C10:I10"/>
    <mergeCell ref="C9:I9"/>
    <mergeCell ref="C8:I8"/>
    <mergeCell ref="C7:I7"/>
    <mergeCell ref="C6:I6"/>
    <mergeCell ref="C82:I82"/>
    <mergeCell ref="C81:I81"/>
    <mergeCell ref="B80:I80"/>
    <mergeCell ref="C78:I78"/>
    <mergeCell ref="A112:A113"/>
    <mergeCell ref="B112:C113"/>
    <mergeCell ref="B106:I106"/>
    <mergeCell ref="C103:I103"/>
    <mergeCell ref="C104:I104"/>
    <mergeCell ref="B110:C110"/>
    <mergeCell ref="C97:I97"/>
    <mergeCell ref="C98:I98"/>
    <mergeCell ref="B102:I102"/>
    <mergeCell ref="A123:A124"/>
    <mergeCell ref="B123:C124"/>
    <mergeCell ref="F119:G119"/>
    <mergeCell ref="F121:G121"/>
    <mergeCell ref="D126:E126"/>
    <mergeCell ref="F126:G126"/>
    <mergeCell ref="D132:E132"/>
    <mergeCell ref="F132:G132"/>
    <mergeCell ref="A150:A151"/>
    <mergeCell ref="B150:C151"/>
    <mergeCell ref="B144:I144"/>
    <mergeCell ref="C142:I142"/>
    <mergeCell ref="C141:I141"/>
    <mergeCell ref="A140:A144"/>
    <mergeCell ref="D138:E138"/>
    <mergeCell ref="F138:G138"/>
    <mergeCell ref="B121:C121"/>
    <mergeCell ref="B126:C126"/>
    <mergeCell ref="B132:C132"/>
    <mergeCell ref="C87:I87"/>
    <mergeCell ref="B86:I86"/>
    <mergeCell ref="D84:I84"/>
    <mergeCell ref="D94:I94"/>
    <mergeCell ref="D100:I100"/>
    <mergeCell ref="D159:E159"/>
    <mergeCell ref="F153:G153"/>
    <mergeCell ref="F155:G155"/>
    <mergeCell ref="F157:G157"/>
    <mergeCell ref="F159:G159"/>
    <mergeCell ref="B153:C153"/>
    <mergeCell ref="B155:C155"/>
    <mergeCell ref="B157:C157"/>
    <mergeCell ref="B159:C159"/>
    <mergeCell ref="B94:C94"/>
    <mergeCell ref="B100:C100"/>
    <mergeCell ref="D153:E153"/>
    <mergeCell ref="D155:E155"/>
    <mergeCell ref="D157:E157"/>
    <mergeCell ref="C92:I92"/>
    <mergeCell ref="C91:I91"/>
    <mergeCell ref="B90:I90"/>
    <mergeCell ref="C88:I88"/>
    <mergeCell ref="C162:I162"/>
    <mergeCell ref="C163:I163"/>
    <mergeCell ref="D167:I167"/>
    <mergeCell ref="D169:I169"/>
    <mergeCell ref="B167:C167"/>
    <mergeCell ref="A3:I3"/>
    <mergeCell ref="D146:E146"/>
    <mergeCell ref="F146:G146"/>
    <mergeCell ref="D148:E148"/>
    <mergeCell ref="F148:G148"/>
    <mergeCell ref="B140:I140"/>
    <mergeCell ref="D108:E108"/>
    <mergeCell ref="F108:G108"/>
    <mergeCell ref="D110:E110"/>
    <mergeCell ref="F110:G110"/>
    <mergeCell ref="D115:E115"/>
    <mergeCell ref="D117:E117"/>
    <mergeCell ref="D119:E119"/>
    <mergeCell ref="D121:E121"/>
    <mergeCell ref="F115:G115"/>
    <mergeCell ref="F117:G117"/>
    <mergeCell ref="B138:C138"/>
    <mergeCell ref="B148:C148"/>
    <mergeCell ref="B84:C84"/>
    <mergeCell ref="B210:C211"/>
    <mergeCell ref="B192:C192"/>
    <mergeCell ref="B194:C194"/>
    <mergeCell ref="B177:C177"/>
    <mergeCell ref="B182:C182"/>
    <mergeCell ref="B171:I171"/>
    <mergeCell ref="B165:I165"/>
    <mergeCell ref="B169:C169"/>
    <mergeCell ref="A184:A185"/>
    <mergeCell ref="A187:A188"/>
    <mergeCell ref="B184:C185"/>
    <mergeCell ref="B187:C188"/>
    <mergeCell ref="A179:A180"/>
    <mergeCell ref="B179:C180"/>
    <mergeCell ref="D175:E175"/>
    <mergeCell ref="F175:G175"/>
    <mergeCell ref="H175:I175"/>
    <mergeCell ref="D177:E177"/>
    <mergeCell ref="F177:G177"/>
    <mergeCell ref="H177:I177"/>
    <mergeCell ref="D182:E182"/>
    <mergeCell ref="F182:G182"/>
    <mergeCell ref="H182:I182"/>
    <mergeCell ref="A161:A165"/>
    <mergeCell ref="A229:A230"/>
    <mergeCell ref="B229:C230"/>
    <mergeCell ref="H215:I215"/>
    <mergeCell ref="H217:I217"/>
    <mergeCell ref="H219:I219"/>
    <mergeCell ref="H221:I221"/>
    <mergeCell ref="H223:I223"/>
    <mergeCell ref="D225:E225"/>
    <mergeCell ref="D227:E227"/>
    <mergeCell ref="F215:G215"/>
    <mergeCell ref="F217:G217"/>
    <mergeCell ref="F219:G219"/>
    <mergeCell ref="F221:G221"/>
    <mergeCell ref="F223:G223"/>
    <mergeCell ref="F225:G225"/>
    <mergeCell ref="D219:E219"/>
    <mergeCell ref="H225:I225"/>
    <mergeCell ref="A196:A197"/>
    <mergeCell ref="B196:C197"/>
    <mergeCell ref="A199:A200"/>
    <mergeCell ref="B199:C200"/>
    <mergeCell ref="B265:I265"/>
    <mergeCell ref="C263:I263"/>
    <mergeCell ref="C262:I262"/>
    <mergeCell ref="H298:I298"/>
    <mergeCell ref="H296:I296"/>
    <mergeCell ref="H294:I294"/>
    <mergeCell ref="H292:I292"/>
    <mergeCell ref="H273:I273"/>
    <mergeCell ref="H271:I271"/>
    <mergeCell ref="H269:I269"/>
    <mergeCell ref="F269:G269"/>
    <mergeCell ref="F271:G271"/>
    <mergeCell ref="F273:G273"/>
    <mergeCell ref="D267:E267"/>
    <mergeCell ref="F267:G267"/>
    <mergeCell ref="H267:I267"/>
    <mergeCell ref="D269:E269"/>
    <mergeCell ref="D271:E271"/>
    <mergeCell ref="D273:E273"/>
    <mergeCell ref="D281:E281"/>
    <mergeCell ref="D283:E283"/>
    <mergeCell ref="D285:E285"/>
    <mergeCell ref="D275:E275"/>
    <mergeCell ref="D277:E277"/>
    <mergeCell ref="D279:E279"/>
    <mergeCell ref="A307:A308"/>
    <mergeCell ref="B307:C308"/>
    <mergeCell ref="D298:E298"/>
    <mergeCell ref="D296:E296"/>
    <mergeCell ref="D294:E294"/>
    <mergeCell ref="D292:E292"/>
    <mergeCell ref="D304:E304"/>
    <mergeCell ref="B300:C300"/>
    <mergeCell ref="B302:C302"/>
    <mergeCell ref="B304:C304"/>
    <mergeCell ref="B292:C292"/>
    <mergeCell ref="B294:C294"/>
    <mergeCell ref="B296:C296"/>
    <mergeCell ref="B298:C298"/>
    <mergeCell ref="A289:A290"/>
    <mergeCell ref="B289:C290"/>
    <mergeCell ref="D287:E287"/>
    <mergeCell ref="H339:I339"/>
    <mergeCell ref="H341:I341"/>
    <mergeCell ref="F335:G335"/>
    <mergeCell ref="H343:I343"/>
    <mergeCell ref="F343:G343"/>
    <mergeCell ref="F339:G339"/>
    <mergeCell ref="H277:I277"/>
    <mergeCell ref="H275:I275"/>
    <mergeCell ref="H287:I287"/>
    <mergeCell ref="H285:I285"/>
    <mergeCell ref="H283:I283"/>
    <mergeCell ref="H281:I281"/>
    <mergeCell ref="H279:I279"/>
    <mergeCell ref="F279:G279"/>
    <mergeCell ref="F281:G281"/>
    <mergeCell ref="F283:G283"/>
    <mergeCell ref="F285:G285"/>
    <mergeCell ref="F287:G287"/>
    <mergeCell ref="F275:G275"/>
    <mergeCell ref="F277:G277"/>
    <mergeCell ref="H318:I318"/>
    <mergeCell ref="F337:G337"/>
    <mergeCell ref="C311:I311"/>
    <mergeCell ref="B310:I310"/>
    <mergeCell ref="H362:I362"/>
    <mergeCell ref="D348:E348"/>
    <mergeCell ref="F348:G348"/>
    <mergeCell ref="H348:I348"/>
    <mergeCell ref="H350:I350"/>
    <mergeCell ref="H352:I352"/>
    <mergeCell ref="F358:G358"/>
    <mergeCell ref="F356:G356"/>
    <mergeCell ref="F354:G354"/>
    <mergeCell ref="D335:E335"/>
    <mergeCell ref="D337:E337"/>
    <mergeCell ref="H320:I320"/>
    <mergeCell ref="H322:I322"/>
    <mergeCell ref="H324:I324"/>
    <mergeCell ref="H326:I326"/>
    <mergeCell ref="H328:I328"/>
    <mergeCell ref="H330:I330"/>
    <mergeCell ref="B324:C324"/>
    <mergeCell ref="H335:I335"/>
    <mergeCell ref="F322:G322"/>
    <mergeCell ref="F320:G320"/>
    <mergeCell ref="H337:I337"/>
    <mergeCell ref="D328:E328"/>
    <mergeCell ref="D330:E330"/>
    <mergeCell ref="F330:G330"/>
    <mergeCell ref="F328:G328"/>
    <mergeCell ref="F326:G326"/>
    <mergeCell ref="F324:G324"/>
    <mergeCell ref="H302:I302"/>
    <mergeCell ref="H300:I300"/>
    <mergeCell ref="F292:G292"/>
    <mergeCell ref="F294:G294"/>
    <mergeCell ref="F296:G296"/>
    <mergeCell ref="F298:G298"/>
    <mergeCell ref="F304:G304"/>
    <mergeCell ref="C312:I312"/>
    <mergeCell ref="H304:I304"/>
    <mergeCell ref="D302:E302"/>
    <mergeCell ref="D300:E300"/>
    <mergeCell ref="F300:G300"/>
    <mergeCell ref="F302:G302"/>
    <mergeCell ref="C366:I366"/>
    <mergeCell ref="C365:I365"/>
    <mergeCell ref="B364:I364"/>
    <mergeCell ref="B362:C362"/>
    <mergeCell ref="D362:E362"/>
    <mergeCell ref="F362:G362"/>
    <mergeCell ref="F341:G341"/>
    <mergeCell ref="B350:C350"/>
    <mergeCell ref="B352:C352"/>
    <mergeCell ref="B345:I345"/>
    <mergeCell ref="D360:E360"/>
    <mergeCell ref="D358:E358"/>
    <mergeCell ref="D356:E356"/>
    <mergeCell ref="D354:E354"/>
    <mergeCell ref="D352:E352"/>
    <mergeCell ref="D350:E350"/>
    <mergeCell ref="F360:G360"/>
    <mergeCell ref="F352:G352"/>
    <mergeCell ref="F350:G350"/>
    <mergeCell ref="B360:C360"/>
    <mergeCell ref="H354:I354"/>
    <mergeCell ref="H356:I356"/>
    <mergeCell ref="H358:I358"/>
    <mergeCell ref="H360:I360"/>
    <mergeCell ref="B368:C368"/>
    <mergeCell ref="B374:C374"/>
    <mergeCell ref="B382:C382"/>
    <mergeCell ref="C380:I380"/>
    <mergeCell ref="C379:I379"/>
    <mergeCell ref="C371:I371"/>
    <mergeCell ref="C372:I372"/>
    <mergeCell ref="B370:I370"/>
    <mergeCell ref="B378:I378"/>
    <mergeCell ref="B375:D375"/>
    <mergeCell ref="B376:D376"/>
    <mergeCell ref="D382:I382"/>
    <mergeCell ref="C249:I249"/>
    <mergeCell ref="C248:I248"/>
    <mergeCell ref="B247:I247"/>
    <mergeCell ref="D343:E343"/>
    <mergeCell ref="D341:E341"/>
    <mergeCell ref="D339:E339"/>
    <mergeCell ref="B332:C333"/>
    <mergeCell ref="D316:E316"/>
    <mergeCell ref="F316:G316"/>
    <mergeCell ref="B314:I314"/>
    <mergeCell ref="B330:C330"/>
    <mergeCell ref="F318:G318"/>
    <mergeCell ref="H316:I316"/>
    <mergeCell ref="D318:E318"/>
    <mergeCell ref="D320:E320"/>
    <mergeCell ref="D322:E322"/>
    <mergeCell ref="D324:E324"/>
    <mergeCell ref="D326:E326"/>
    <mergeCell ref="B279:C279"/>
    <mergeCell ref="B281:C281"/>
    <mergeCell ref="B283:C283"/>
    <mergeCell ref="B285:C285"/>
    <mergeCell ref="B287:C287"/>
    <mergeCell ref="B269:C269"/>
    <mergeCell ref="D190:E190"/>
    <mergeCell ref="F190:G190"/>
    <mergeCell ref="H190:I190"/>
    <mergeCell ref="D192:E192"/>
    <mergeCell ref="D194:E194"/>
    <mergeCell ref="F192:G192"/>
    <mergeCell ref="F194:G194"/>
    <mergeCell ref="H192:I192"/>
    <mergeCell ref="H194:I194"/>
    <mergeCell ref="C241:I241"/>
    <mergeCell ref="C240:I240"/>
    <mergeCell ref="B236:I236"/>
    <mergeCell ref="B243:C243"/>
    <mergeCell ref="B223:C223"/>
    <mergeCell ref="B225:C225"/>
    <mergeCell ref="B227:C227"/>
    <mergeCell ref="B213:C213"/>
    <mergeCell ref="B215:C215"/>
    <mergeCell ref="B217:C217"/>
    <mergeCell ref="B219:C219"/>
    <mergeCell ref="B221:C221"/>
    <mergeCell ref="H227:I227"/>
    <mergeCell ref="F213:G213"/>
    <mergeCell ref="B68:C68"/>
    <mergeCell ref="B70:C70"/>
    <mergeCell ref="B72:C72"/>
    <mergeCell ref="B74:C74"/>
    <mergeCell ref="C77:I77"/>
    <mergeCell ref="B76:I76"/>
    <mergeCell ref="D68:I68"/>
    <mergeCell ref="D70:I70"/>
    <mergeCell ref="D72:I72"/>
    <mergeCell ref="D74:I74"/>
    <mergeCell ref="B58:I58"/>
    <mergeCell ref="B52:C52"/>
    <mergeCell ref="B22:C22"/>
    <mergeCell ref="B19:I19"/>
    <mergeCell ref="B36:C36"/>
    <mergeCell ref="B38:C38"/>
    <mergeCell ref="B40:C40"/>
    <mergeCell ref="B42:C42"/>
    <mergeCell ref="B26:C26"/>
    <mergeCell ref="B28:C28"/>
    <mergeCell ref="B30:C30"/>
    <mergeCell ref="B32:C32"/>
    <mergeCell ref="B34:C34"/>
    <mergeCell ref="D24:I24"/>
    <mergeCell ref="D26:I26"/>
    <mergeCell ref="D28:I28"/>
    <mergeCell ref="D30:I30"/>
    <mergeCell ref="D32:I32"/>
    <mergeCell ref="D34:I34"/>
    <mergeCell ref="D36:I36"/>
    <mergeCell ref="D38:I38"/>
    <mergeCell ref="D40:I40"/>
    <mergeCell ref="A19:A20"/>
    <mergeCell ref="A171:A173"/>
    <mergeCell ref="A304:A305"/>
    <mergeCell ref="A345:A346"/>
    <mergeCell ref="B16:I16"/>
    <mergeCell ref="C12:I12"/>
    <mergeCell ref="C11:I11"/>
    <mergeCell ref="A134:A138"/>
    <mergeCell ref="A90:A94"/>
    <mergeCell ref="B96:H96"/>
    <mergeCell ref="B115:C115"/>
    <mergeCell ref="B117:C117"/>
    <mergeCell ref="B119:C119"/>
    <mergeCell ref="A64:A72"/>
    <mergeCell ref="A128:A132"/>
    <mergeCell ref="A102:A106"/>
    <mergeCell ref="A86:A88"/>
    <mergeCell ref="A96:A100"/>
    <mergeCell ref="A76:A78"/>
    <mergeCell ref="B17:D17"/>
    <mergeCell ref="B20:D20"/>
    <mergeCell ref="D22:I22"/>
    <mergeCell ref="C66:I66"/>
    <mergeCell ref="B54:C54"/>
    <mergeCell ref="A80:A84"/>
    <mergeCell ref="A52:A56"/>
    <mergeCell ref="A58:A62"/>
    <mergeCell ref="B24:C24"/>
    <mergeCell ref="A255:A257"/>
    <mergeCell ref="A167:A169"/>
    <mergeCell ref="A236:A243"/>
    <mergeCell ref="A247:A251"/>
    <mergeCell ref="A378:A382"/>
    <mergeCell ref="A370:A376"/>
    <mergeCell ref="A261:A265"/>
    <mergeCell ref="A310:A314"/>
    <mergeCell ref="A364:A368"/>
    <mergeCell ref="A332:A333"/>
    <mergeCell ref="A210:A211"/>
    <mergeCell ref="B173:D173"/>
    <mergeCell ref="B237:D237"/>
    <mergeCell ref="B238:D238"/>
    <mergeCell ref="B239:D239"/>
    <mergeCell ref="D243:I243"/>
    <mergeCell ref="D245:I245"/>
    <mergeCell ref="B206:C206"/>
    <mergeCell ref="B208:C208"/>
    <mergeCell ref="B190:C190"/>
    <mergeCell ref="B172:I172"/>
    <mergeCell ref="F202:G202"/>
    <mergeCell ref="F204:G204"/>
    <mergeCell ref="D42:I42"/>
    <mergeCell ref="D44:I44"/>
    <mergeCell ref="D46:I46"/>
    <mergeCell ref="D48:I48"/>
    <mergeCell ref="D50:I50"/>
    <mergeCell ref="D52:I52"/>
    <mergeCell ref="D54:I54"/>
    <mergeCell ref="D56:I56"/>
    <mergeCell ref="D62:I62"/>
    <mergeCell ref="B44:C44"/>
    <mergeCell ref="B46:C46"/>
    <mergeCell ref="B48:C48"/>
    <mergeCell ref="B50:C50"/>
    <mergeCell ref="B56:C56"/>
    <mergeCell ref="B62:C62"/>
    <mergeCell ref="C65:I65"/>
    <mergeCell ref="B64:I64"/>
    <mergeCell ref="C60:I60"/>
    <mergeCell ref="C59:I59"/>
    <mergeCell ref="H202:I202"/>
    <mergeCell ref="H204:I204"/>
    <mergeCell ref="H206:I206"/>
    <mergeCell ref="H208:I208"/>
    <mergeCell ref="D213:E213"/>
    <mergeCell ref="H213:I213"/>
    <mergeCell ref="D202:E202"/>
    <mergeCell ref="D204:E204"/>
    <mergeCell ref="D206:E206"/>
    <mergeCell ref="D208:E208"/>
    <mergeCell ref="F206:G206"/>
    <mergeCell ref="F208:G208"/>
    <mergeCell ref="B271:C271"/>
    <mergeCell ref="B273:C273"/>
    <mergeCell ref="B275:C275"/>
    <mergeCell ref="B326:C326"/>
    <mergeCell ref="B328:C328"/>
    <mergeCell ref="B277:C277"/>
    <mergeCell ref="B354:C354"/>
    <mergeCell ref="B356:C356"/>
    <mergeCell ref="B358:C358"/>
    <mergeCell ref="B335:C335"/>
    <mergeCell ref="B337:C337"/>
    <mergeCell ref="B339:C339"/>
    <mergeCell ref="B341:C341"/>
    <mergeCell ref="B343:C343"/>
    <mergeCell ref="B318:C318"/>
    <mergeCell ref="B320:C320"/>
    <mergeCell ref="B322:C322"/>
    <mergeCell ref="B14:C14"/>
    <mergeCell ref="D14:I14"/>
    <mergeCell ref="A5:A12"/>
    <mergeCell ref="D251:I251"/>
    <mergeCell ref="D259:I259"/>
    <mergeCell ref="B305:D305"/>
    <mergeCell ref="B346:D346"/>
    <mergeCell ref="D368:I368"/>
    <mergeCell ref="D374:I374"/>
    <mergeCell ref="B251:C251"/>
    <mergeCell ref="B259:C259"/>
    <mergeCell ref="B261:I261"/>
    <mergeCell ref="C257:I257"/>
    <mergeCell ref="C256:I256"/>
    <mergeCell ref="B255:I255"/>
    <mergeCell ref="B161:I161"/>
    <mergeCell ref="B245:C245"/>
    <mergeCell ref="B202:C202"/>
    <mergeCell ref="B204:C204"/>
    <mergeCell ref="F227:G227"/>
    <mergeCell ref="D215:E215"/>
    <mergeCell ref="D217:E217"/>
    <mergeCell ref="D221:E221"/>
    <mergeCell ref="D223:E223"/>
  </mergeCells>
  <hyperlinks>
    <hyperlink ref="B375" location="mil02.00" display="Click here to go to Section 2.0." xr:uid="{00000000-0004-0000-1200-000000000000}"/>
    <hyperlink ref="B376" location="mil03.00" display="Click here to go to Section 3.0." xr:uid="{00000000-0004-0000-1200-000001000000}"/>
    <hyperlink ref="B17" location="mil03.35" display="Click here to go to Item 3.35." xr:uid="{00000000-0004-0000-1200-000002000000}"/>
    <hyperlink ref="B20" location="mil03.20" display="Click here to go to Item 3.20." xr:uid="{00000000-0004-0000-1200-000003000000}"/>
    <hyperlink ref="B173" location="mil03.03" display="Click here to go to Item 3.03." xr:uid="{00000000-0004-0000-1200-000004000000}"/>
    <hyperlink ref="B237" location="mil02.02" display="Click here to go to Item 2.02." xr:uid="{00000000-0004-0000-1200-000005000000}"/>
    <hyperlink ref="B238" location="mil02.17" display="Click here to go to Item 2.17." xr:uid="{00000000-0004-0000-1200-000006000000}"/>
    <hyperlink ref="B239" location="mil06.13" display="Click here to go to Item 6.13." xr:uid="{00000000-0004-0000-1200-000007000000}"/>
    <hyperlink ref="B305" location="mil26.58" display="Click here to go to Item 26.58." xr:uid="{00000000-0004-0000-1200-000008000000}"/>
    <hyperlink ref="B346" location="mil02.35" display="Click here to go to Item 2.35." xr:uid="{00000000-0004-0000-1200-000009000000}"/>
  </hyperlinks>
  <pageMargins left="0.7" right="0.7" top="0.75" bottom="0.75" header="0.3" footer="0.3"/>
  <pageSetup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1"/>
  <dimension ref="A3:E64"/>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7109375" customWidth="1"/>
    <col min="5" max="5" width="32.7109375" customWidth="1"/>
  </cols>
  <sheetData>
    <row r="3" spans="1:5" ht="15.75" customHeight="1" thickBot="1" x14ac:dyDescent="0.3">
      <c r="A3" s="147" t="s">
        <v>2793</v>
      </c>
      <c r="B3" s="147"/>
      <c r="C3" s="147"/>
      <c r="D3" s="147"/>
      <c r="E3" s="147"/>
    </row>
    <row r="4" spans="1:5" ht="15" customHeight="1" x14ac:dyDescent="0.25">
      <c r="A4" s="12"/>
      <c r="B4" s="3"/>
      <c r="C4" s="3"/>
      <c r="D4" s="3"/>
      <c r="E4" s="3"/>
    </row>
    <row r="5" spans="1:5" ht="30" customHeight="1" x14ac:dyDescent="0.25">
      <c r="A5" s="148" t="s">
        <v>2792</v>
      </c>
      <c r="B5" s="146" t="s">
        <v>2791</v>
      </c>
      <c r="C5" s="146"/>
      <c r="D5" s="146"/>
      <c r="E5" s="146"/>
    </row>
    <row r="6" spans="1:5" x14ac:dyDescent="0.25">
      <c r="A6" s="148"/>
      <c r="B6" s="89"/>
      <c r="C6" s="144" t="s">
        <v>2135</v>
      </c>
      <c r="D6" s="145"/>
      <c r="E6" s="145"/>
    </row>
    <row r="7" spans="1:5" x14ac:dyDescent="0.25">
      <c r="A7" s="148"/>
      <c r="B7" s="89"/>
      <c r="C7" s="144" t="s">
        <v>2134</v>
      </c>
      <c r="D7" s="145"/>
      <c r="E7" s="145"/>
    </row>
    <row r="8" spans="1:5" ht="5.0999999999999996" customHeight="1" x14ac:dyDescent="0.25">
      <c r="A8" s="148"/>
      <c r="B8" s="3"/>
      <c r="C8" s="3"/>
      <c r="D8" s="3"/>
      <c r="E8" s="3"/>
    </row>
    <row r="9" spans="1:5" ht="30" customHeight="1" x14ac:dyDescent="0.25">
      <c r="A9" s="148"/>
      <c r="B9" s="146" t="s">
        <v>2790</v>
      </c>
      <c r="C9" s="146"/>
      <c r="D9" s="146"/>
      <c r="E9" s="146"/>
    </row>
    <row r="10" spans="1:5" ht="5.0999999999999996" customHeight="1" x14ac:dyDescent="0.25">
      <c r="A10" s="3"/>
      <c r="B10" s="3"/>
      <c r="C10" s="3"/>
      <c r="D10" s="3"/>
      <c r="E10" s="3"/>
    </row>
    <row r="11" spans="1:5" x14ac:dyDescent="0.25">
      <c r="A11" s="12" t="s">
        <v>2789</v>
      </c>
      <c r="B11" s="146" t="s">
        <v>2788</v>
      </c>
      <c r="C11" s="166"/>
      <c r="D11" s="193"/>
      <c r="E11" s="193"/>
    </row>
    <row r="12" spans="1:5" ht="5.0999999999999996" customHeight="1" x14ac:dyDescent="0.25">
      <c r="A12" s="12"/>
      <c r="B12" s="3"/>
      <c r="C12" s="3"/>
      <c r="D12" s="3"/>
      <c r="E12" s="3"/>
    </row>
    <row r="13" spans="1:5" x14ac:dyDescent="0.25">
      <c r="A13" s="12" t="s">
        <v>2787</v>
      </c>
      <c r="B13" s="146" t="s">
        <v>2064</v>
      </c>
      <c r="C13" s="166"/>
      <c r="D13" s="193"/>
      <c r="E13" s="193"/>
    </row>
    <row r="14" spans="1:5" ht="5.0999999999999996" customHeight="1" x14ac:dyDescent="0.25">
      <c r="A14" s="12"/>
      <c r="B14" s="3"/>
      <c r="C14" s="3"/>
      <c r="D14" s="3"/>
      <c r="E14" s="3"/>
    </row>
    <row r="15" spans="1:5" x14ac:dyDescent="0.25">
      <c r="A15" s="12" t="s">
        <v>2786</v>
      </c>
      <c r="B15" s="146" t="s">
        <v>2062</v>
      </c>
      <c r="C15" s="166"/>
      <c r="D15" s="193"/>
      <c r="E15" s="193"/>
    </row>
    <row r="16" spans="1:5" ht="5.0999999999999996" customHeight="1" x14ac:dyDescent="0.25">
      <c r="A16" s="12"/>
      <c r="B16" s="3"/>
      <c r="C16" s="3"/>
      <c r="D16" s="3"/>
      <c r="E16" s="3"/>
    </row>
    <row r="17" spans="1:5" x14ac:dyDescent="0.25">
      <c r="A17" s="12" t="s">
        <v>2785</v>
      </c>
      <c r="B17" s="146" t="s">
        <v>2233</v>
      </c>
      <c r="C17" s="166"/>
      <c r="D17" s="193"/>
      <c r="E17" s="193"/>
    </row>
    <row r="18" spans="1:5" ht="5.0999999999999996" customHeight="1" x14ac:dyDescent="0.25">
      <c r="A18" s="12"/>
      <c r="B18" s="3"/>
      <c r="C18" s="3"/>
      <c r="D18" s="3"/>
      <c r="E18" s="3"/>
    </row>
    <row r="19" spans="1:5" x14ac:dyDescent="0.25">
      <c r="A19" s="12" t="s">
        <v>2784</v>
      </c>
      <c r="B19" s="146" t="s">
        <v>2783</v>
      </c>
      <c r="C19" s="166"/>
      <c r="D19" s="193"/>
      <c r="E19" s="193"/>
    </row>
    <row r="20" spans="1:5" ht="5.0999999999999996" customHeight="1" x14ac:dyDescent="0.25">
      <c r="A20" s="12"/>
      <c r="B20" s="3"/>
      <c r="C20" s="3"/>
      <c r="D20" s="3"/>
      <c r="E20" s="3"/>
    </row>
    <row r="21" spans="1:5" x14ac:dyDescent="0.25">
      <c r="A21" s="12" t="s">
        <v>2782</v>
      </c>
      <c r="B21" s="146" t="s">
        <v>2781</v>
      </c>
      <c r="C21" s="166"/>
      <c r="D21" s="193"/>
      <c r="E21" s="193"/>
    </row>
    <row r="22" spans="1:5" ht="5.0999999999999996" customHeight="1" x14ac:dyDescent="0.25">
      <c r="A22" s="12"/>
      <c r="B22" s="3"/>
      <c r="C22" s="3"/>
      <c r="D22" s="3"/>
      <c r="E22" s="3"/>
    </row>
    <row r="23" spans="1:5" x14ac:dyDescent="0.25">
      <c r="A23" s="12" t="s">
        <v>2780</v>
      </c>
      <c r="B23" s="146" t="s">
        <v>2779</v>
      </c>
      <c r="C23" s="166"/>
      <c r="D23" s="193"/>
      <c r="E23" s="193"/>
    </row>
    <row r="24" spans="1:5" ht="5.0999999999999996" customHeight="1" x14ac:dyDescent="0.25">
      <c r="A24" s="12"/>
      <c r="B24" s="3"/>
      <c r="C24" s="3"/>
      <c r="D24" s="3"/>
      <c r="E24" s="3"/>
    </row>
    <row r="25" spans="1:5" x14ac:dyDescent="0.25">
      <c r="A25" s="12" t="s">
        <v>2778</v>
      </c>
      <c r="B25" s="146" t="s">
        <v>2777</v>
      </c>
      <c r="C25" s="166"/>
      <c r="D25" s="193"/>
      <c r="E25" s="193"/>
    </row>
    <row r="26" spans="1:5" ht="5.0999999999999996" customHeight="1" x14ac:dyDescent="0.25">
      <c r="A26" s="12"/>
      <c r="B26" s="3"/>
      <c r="C26" s="3"/>
      <c r="D26" s="3"/>
      <c r="E26" s="3"/>
    </row>
    <row r="27" spans="1:5" x14ac:dyDescent="0.25">
      <c r="A27" s="12" t="s">
        <v>2776</v>
      </c>
      <c r="B27" s="146" t="s">
        <v>2062</v>
      </c>
      <c r="C27" s="166"/>
      <c r="D27" s="193"/>
      <c r="E27" s="193"/>
    </row>
    <row r="28" spans="1:5" ht="5.0999999999999996" customHeight="1" x14ac:dyDescent="0.25">
      <c r="A28" s="12"/>
      <c r="B28" s="3"/>
      <c r="C28" s="3"/>
      <c r="D28" s="3"/>
      <c r="E28" s="3"/>
    </row>
    <row r="29" spans="1:5" x14ac:dyDescent="0.25">
      <c r="A29" s="12" t="s">
        <v>2775</v>
      </c>
      <c r="B29" s="146" t="s">
        <v>2233</v>
      </c>
      <c r="C29" s="166"/>
      <c r="D29" s="193"/>
      <c r="E29" s="193"/>
    </row>
    <row r="30" spans="1:5" ht="5.0999999999999996" customHeight="1" x14ac:dyDescent="0.25">
      <c r="A30" s="12"/>
      <c r="B30" s="3"/>
      <c r="C30" s="3"/>
      <c r="D30" s="3"/>
      <c r="E30" s="3"/>
    </row>
    <row r="31" spans="1:5" x14ac:dyDescent="0.25">
      <c r="A31" s="12" t="s">
        <v>2774</v>
      </c>
      <c r="B31" s="146" t="s">
        <v>2231</v>
      </c>
      <c r="C31" s="166"/>
      <c r="D31" s="193"/>
      <c r="E31" s="193"/>
    </row>
    <row r="32" spans="1:5" ht="5.0999999999999996" customHeight="1" x14ac:dyDescent="0.25">
      <c r="A32" s="12"/>
      <c r="B32" s="3"/>
      <c r="C32" s="3"/>
      <c r="D32" s="3"/>
      <c r="E32" s="3"/>
    </row>
    <row r="33" spans="1:5" x14ac:dyDescent="0.25">
      <c r="A33" s="12" t="s">
        <v>2773</v>
      </c>
      <c r="B33" s="146" t="s">
        <v>7506</v>
      </c>
      <c r="C33" s="166"/>
      <c r="D33" s="193"/>
      <c r="E33" s="193"/>
    </row>
    <row r="34" spans="1:5" ht="5.0999999999999996" customHeight="1" x14ac:dyDescent="0.25">
      <c r="A34" s="12"/>
      <c r="B34" s="3"/>
      <c r="C34" s="3"/>
      <c r="D34" s="3"/>
      <c r="E34" s="3"/>
    </row>
    <row r="35" spans="1:5" x14ac:dyDescent="0.25">
      <c r="A35" s="12" t="s">
        <v>2772</v>
      </c>
      <c r="B35" s="146" t="s">
        <v>2315</v>
      </c>
      <c r="C35" s="166"/>
      <c r="D35" s="193"/>
      <c r="E35" s="193"/>
    </row>
    <row r="36" spans="1:5" ht="5.0999999999999996" customHeight="1" x14ac:dyDescent="0.25">
      <c r="A36" s="12"/>
      <c r="B36" s="3"/>
      <c r="C36" s="3"/>
      <c r="D36" s="3"/>
      <c r="E36" s="3"/>
    </row>
    <row r="37" spans="1:5" ht="15" customHeight="1" x14ac:dyDescent="0.25">
      <c r="A37" s="148" t="s">
        <v>2771</v>
      </c>
      <c r="B37" s="146" t="s">
        <v>2770</v>
      </c>
      <c r="C37" s="146"/>
      <c r="D37" s="146"/>
      <c r="E37" s="146"/>
    </row>
    <row r="38" spans="1:5" x14ac:dyDescent="0.25">
      <c r="A38" s="148"/>
      <c r="B38" s="89"/>
      <c r="C38" s="144" t="s">
        <v>2135</v>
      </c>
      <c r="D38" s="145"/>
      <c r="E38" s="145"/>
    </row>
    <row r="39" spans="1:5" x14ac:dyDescent="0.25">
      <c r="A39" s="148"/>
      <c r="B39" s="89"/>
      <c r="C39" s="144" t="s">
        <v>2134</v>
      </c>
      <c r="D39" s="145"/>
      <c r="E39" s="145"/>
    </row>
    <row r="40" spans="1:5" ht="5.0999999999999996" customHeight="1" x14ac:dyDescent="0.25">
      <c r="A40" s="148"/>
      <c r="B40" s="27"/>
      <c r="C40" s="27"/>
      <c r="D40" s="3"/>
      <c r="E40" s="3"/>
    </row>
    <row r="41" spans="1:5" ht="15" customHeight="1" x14ac:dyDescent="0.25">
      <c r="A41" s="148"/>
      <c r="B41" s="146" t="s">
        <v>2769</v>
      </c>
      <c r="C41" s="146"/>
      <c r="D41" s="146"/>
      <c r="E41" s="146"/>
    </row>
    <row r="42" spans="1:5" ht="5.0999999999999996" customHeight="1" x14ac:dyDescent="0.25">
      <c r="A42" s="12"/>
      <c r="B42" s="3"/>
      <c r="C42" s="3"/>
      <c r="D42" s="3"/>
      <c r="E42" s="3"/>
    </row>
    <row r="43" spans="1:5" x14ac:dyDescent="0.25">
      <c r="A43" s="12" t="s">
        <v>2768</v>
      </c>
      <c r="B43" s="146" t="s">
        <v>2767</v>
      </c>
      <c r="C43" s="166"/>
      <c r="D43" s="193"/>
      <c r="E43" s="193"/>
    </row>
    <row r="44" spans="1:5" ht="5.0999999999999996" customHeight="1" x14ac:dyDescent="0.25">
      <c r="A44" s="12"/>
      <c r="B44" s="3"/>
      <c r="C44" s="3"/>
      <c r="D44" s="3"/>
      <c r="E44" s="3"/>
    </row>
    <row r="45" spans="1:5" ht="30" customHeight="1" x14ac:dyDescent="0.25">
      <c r="A45" s="12" t="s">
        <v>2766</v>
      </c>
      <c r="B45" s="146" t="s">
        <v>2765</v>
      </c>
      <c r="C45" s="166"/>
      <c r="D45" s="193"/>
      <c r="E45" s="193"/>
    </row>
    <row r="46" spans="1:5" ht="5.0999999999999996" customHeight="1" x14ac:dyDescent="0.25">
      <c r="A46" s="12"/>
      <c r="B46" s="3"/>
      <c r="C46" s="3"/>
      <c r="D46" s="3"/>
      <c r="E46" s="3"/>
    </row>
    <row r="47" spans="1:5" x14ac:dyDescent="0.25">
      <c r="A47" s="12" t="s">
        <v>2764</v>
      </c>
      <c r="B47" s="146" t="s">
        <v>2064</v>
      </c>
      <c r="C47" s="166"/>
      <c r="D47" s="193"/>
      <c r="E47" s="193"/>
    </row>
    <row r="48" spans="1:5" ht="5.0999999999999996" customHeight="1" x14ac:dyDescent="0.25">
      <c r="A48" s="12"/>
      <c r="B48" s="3"/>
      <c r="C48" s="3"/>
      <c r="D48" s="3"/>
      <c r="E48" s="3"/>
    </row>
    <row r="49" spans="1:5" x14ac:dyDescent="0.25">
      <c r="A49" s="12" t="s">
        <v>2763</v>
      </c>
      <c r="B49" s="146" t="s">
        <v>2062</v>
      </c>
      <c r="C49" s="166"/>
      <c r="D49" s="193"/>
      <c r="E49" s="193"/>
    </row>
    <row r="50" spans="1:5" ht="5.0999999999999996" customHeight="1" x14ac:dyDescent="0.25">
      <c r="A50" s="12"/>
      <c r="B50" s="3"/>
      <c r="C50" s="3"/>
      <c r="D50" s="3"/>
      <c r="E50" s="3"/>
    </row>
    <row r="51" spans="1:5" x14ac:dyDescent="0.25">
      <c r="A51" s="12" t="s">
        <v>2762</v>
      </c>
      <c r="B51" s="146" t="s">
        <v>2233</v>
      </c>
      <c r="C51" s="166"/>
      <c r="D51" s="193"/>
      <c r="E51" s="193"/>
    </row>
    <row r="52" spans="1:5" ht="5.0999999999999996" customHeight="1" x14ac:dyDescent="0.25">
      <c r="A52" s="12"/>
      <c r="B52" s="3"/>
      <c r="C52" s="3"/>
      <c r="D52" s="3"/>
      <c r="E52" s="3"/>
    </row>
    <row r="53" spans="1:5" x14ac:dyDescent="0.25">
      <c r="A53" s="12" t="s">
        <v>2761</v>
      </c>
      <c r="B53" s="146" t="s">
        <v>2231</v>
      </c>
      <c r="C53" s="166"/>
      <c r="D53" s="193"/>
      <c r="E53" s="193"/>
    </row>
    <row r="54" spans="1:5" ht="5.0999999999999996" customHeight="1" x14ac:dyDescent="0.25">
      <c r="A54" s="12"/>
      <c r="B54" s="3"/>
      <c r="C54" s="3"/>
      <c r="D54" s="3"/>
      <c r="E54" s="3"/>
    </row>
    <row r="55" spans="1:5" x14ac:dyDescent="0.25">
      <c r="A55" s="12" t="s">
        <v>2760</v>
      </c>
      <c r="B55" s="146" t="s">
        <v>7506</v>
      </c>
      <c r="C55" s="166"/>
      <c r="D55" s="193"/>
      <c r="E55" s="193"/>
    </row>
    <row r="56" spans="1:5" ht="5.0999999999999996" customHeight="1" x14ac:dyDescent="0.25">
      <c r="A56" s="12"/>
      <c r="B56" s="3"/>
      <c r="C56" s="3"/>
      <c r="D56" s="3"/>
      <c r="E56" s="3"/>
    </row>
    <row r="57" spans="1:5" ht="15" customHeight="1" x14ac:dyDescent="0.25">
      <c r="A57" s="148" t="s">
        <v>2759</v>
      </c>
      <c r="B57" s="146" t="s">
        <v>2758</v>
      </c>
      <c r="C57" s="146"/>
      <c r="D57" s="146"/>
      <c r="E57" s="146"/>
    </row>
    <row r="58" spans="1:5" x14ac:dyDescent="0.25">
      <c r="A58" s="148"/>
      <c r="B58" s="89"/>
      <c r="C58" s="144" t="s">
        <v>2135</v>
      </c>
      <c r="D58" s="145"/>
      <c r="E58" s="145"/>
    </row>
    <row r="59" spans="1:5" x14ac:dyDescent="0.25">
      <c r="A59" s="148"/>
      <c r="B59" s="89"/>
      <c r="C59" s="144" t="s">
        <v>2134</v>
      </c>
      <c r="D59" s="145"/>
      <c r="E59" s="145"/>
    </row>
    <row r="60" spans="1:5" ht="5.0999999999999996" customHeight="1" x14ac:dyDescent="0.25">
      <c r="A60" s="12"/>
      <c r="B60" s="3"/>
      <c r="C60" s="3"/>
      <c r="D60" s="3"/>
      <c r="E60" s="3"/>
    </row>
    <row r="61" spans="1:5" ht="15" customHeight="1" x14ac:dyDescent="0.25">
      <c r="A61" s="148" t="s">
        <v>2757</v>
      </c>
      <c r="B61" s="146" t="s">
        <v>2756</v>
      </c>
      <c r="C61" s="146"/>
      <c r="D61" s="89"/>
      <c r="E61" s="9"/>
    </row>
    <row r="62" spans="1:5" ht="15" customHeight="1" x14ac:dyDescent="0.25">
      <c r="A62" s="148"/>
      <c r="B62" s="146"/>
      <c r="C62" s="146"/>
      <c r="D62" s="58"/>
      <c r="E62" s="9"/>
    </row>
    <row r="63" spans="1:5" ht="5.0999999999999996" customHeight="1" x14ac:dyDescent="0.25">
      <c r="A63" s="12"/>
      <c r="B63" s="3"/>
      <c r="C63" s="3"/>
      <c r="D63" s="3"/>
      <c r="E63" s="3"/>
    </row>
    <row r="64" spans="1:5" ht="45" customHeight="1" x14ac:dyDescent="0.25">
      <c r="A64" s="12" t="s">
        <v>2755</v>
      </c>
      <c r="B64" s="146" t="s">
        <v>2754</v>
      </c>
      <c r="C64" s="166"/>
      <c r="D64" s="193"/>
      <c r="E64" s="193"/>
    </row>
  </sheetData>
  <mergeCells count="59">
    <mergeCell ref="D49:E49"/>
    <mergeCell ref="C59:E59"/>
    <mergeCell ref="D64:E64"/>
    <mergeCell ref="A61:A62"/>
    <mergeCell ref="B61:C62"/>
    <mergeCell ref="D51:E51"/>
    <mergeCell ref="D53:E53"/>
    <mergeCell ref="D55:E55"/>
    <mergeCell ref="B57:E57"/>
    <mergeCell ref="C58:E58"/>
    <mergeCell ref="B64:C64"/>
    <mergeCell ref="A3:E3"/>
    <mergeCell ref="B5:E5"/>
    <mergeCell ref="C6:E6"/>
    <mergeCell ref="C7:E7"/>
    <mergeCell ref="B9:E9"/>
    <mergeCell ref="A5:A9"/>
    <mergeCell ref="D11:E11"/>
    <mergeCell ref="D13:E13"/>
    <mergeCell ref="D15:E15"/>
    <mergeCell ref="D17:E17"/>
    <mergeCell ref="D19:E19"/>
    <mergeCell ref="D21:E21"/>
    <mergeCell ref="D23:E23"/>
    <mergeCell ref="B31:C31"/>
    <mergeCell ref="B33:C33"/>
    <mergeCell ref="B35:C35"/>
    <mergeCell ref="D35:E35"/>
    <mergeCell ref="D25:E25"/>
    <mergeCell ref="D27:E27"/>
    <mergeCell ref="D29:E29"/>
    <mergeCell ref="D31:E31"/>
    <mergeCell ref="D33:E33"/>
    <mergeCell ref="B21:C21"/>
    <mergeCell ref="B23:C23"/>
    <mergeCell ref="B25:C25"/>
    <mergeCell ref="B27:C27"/>
    <mergeCell ref="B29:C29"/>
    <mergeCell ref="B11:C11"/>
    <mergeCell ref="B13:C13"/>
    <mergeCell ref="B15:C15"/>
    <mergeCell ref="B17:C17"/>
    <mergeCell ref="B19:C19"/>
    <mergeCell ref="A37:A41"/>
    <mergeCell ref="A57:A59"/>
    <mergeCell ref="B43:C43"/>
    <mergeCell ref="B45:C45"/>
    <mergeCell ref="B47:C47"/>
    <mergeCell ref="B49:C49"/>
    <mergeCell ref="B51:C51"/>
    <mergeCell ref="B53:C53"/>
    <mergeCell ref="B55:C55"/>
    <mergeCell ref="B37:E37"/>
    <mergeCell ref="C38:E38"/>
    <mergeCell ref="C39:E39"/>
    <mergeCell ref="B41:E41"/>
    <mergeCell ref="D43:E43"/>
    <mergeCell ref="D45:E45"/>
    <mergeCell ref="D47:E47"/>
  </mergeCell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42"/>
  <dimension ref="A3:D121"/>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40.7109375" customWidth="1"/>
    <col min="3" max="4" width="30.7109375" customWidth="1"/>
  </cols>
  <sheetData>
    <row r="3" spans="1:4" ht="15.75" thickBot="1" x14ac:dyDescent="0.3">
      <c r="A3" s="199" t="s">
        <v>2861</v>
      </c>
      <c r="B3" s="199"/>
      <c r="C3" s="199"/>
      <c r="D3" s="199"/>
    </row>
    <row r="4" spans="1:4" ht="15" customHeight="1" x14ac:dyDescent="0.25">
      <c r="A4" s="12"/>
      <c r="B4" s="12"/>
      <c r="C4" s="12"/>
      <c r="D4" s="12"/>
    </row>
    <row r="5" spans="1:4" x14ac:dyDescent="0.25">
      <c r="A5" s="205" t="s">
        <v>2860</v>
      </c>
      <c r="B5" s="205"/>
      <c r="C5" s="205"/>
      <c r="D5" s="205"/>
    </row>
    <row r="6" spans="1:4" ht="5.0999999999999996" customHeight="1" x14ac:dyDescent="0.25">
      <c r="A6" s="12"/>
      <c r="B6" s="12"/>
      <c r="C6" s="12"/>
      <c r="D6" s="12"/>
    </row>
    <row r="7" spans="1:4" x14ac:dyDescent="0.25">
      <c r="A7" s="12" t="s">
        <v>2859</v>
      </c>
      <c r="B7" s="12" t="s">
        <v>2818</v>
      </c>
      <c r="C7" s="206"/>
      <c r="D7" s="207"/>
    </row>
    <row r="8" spans="1:4" ht="5.0999999999999996" customHeight="1" x14ac:dyDescent="0.25">
      <c r="A8" s="12"/>
      <c r="B8" s="12"/>
      <c r="C8" s="12"/>
      <c r="D8" s="12"/>
    </row>
    <row r="9" spans="1:4" x14ac:dyDescent="0.25">
      <c r="A9" s="12" t="s">
        <v>2858</v>
      </c>
      <c r="B9" s="12" t="s">
        <v>2830</v>
      </c>
      <c r="C9" s="187"/>
      <c r="D9" s="187"/>
    </row>
    <row r="10" spans="1:4" ht="5.0999999999999996" customHeight="1" x14ac:dyDescent="0.25">
      <c r="A10" s="12"/>
      <c r="B10" s="12"/>
      <c r="C10" s="12"/>
      <c r="D10" s="12"/>
    </row>
    <row r="11" spans="1:4" x14ac:dyDescent="0.25">
      <c r="A11" s="12" t="s">
        <v>2857</v>
      </c>
      <c r="B11" s="12" t="s">
        <v>2267</v>
      </c>
      <c r="C11" s="187"/>
      <c r="D11" s="187"/>
    </row>
    <row r="12" spans="1:4" ht="5.0999999999999996" customHeight="1" x14ac:dyDescent="0.25">
      <c r="A12" s="12"/>
      <c r="B12" s="12"/>
      <c r="C12" s="12"/>
      <c r="D12" s="12"/>
    </row>
    <row r="13" spans="1:4" x14ac:dyDescent="0.25">
      <c r="A13" s="12" t="s">
        <v>2856</v>
      </c>
      <c r="B13" s="12" t="s">
        <v>2855</v>
      </c>
      <c r="C13" s="187"/>
      <c r="D13" s="187"/>
    </row>
    <row r="14" spans="1:4" ht="5.0999999999999996" customHeight="1" x14ac:dyDescent="0.25">
      <c r="A14" s="12"/>
      <c r="B14" s="12"/>
      <c r="C14" s="12"/>
      <c r="D14" s="12"/>
    </row>
    <row r="15" spans="1:4" x14ac:dyDescent="0.25">
      <c r="A15" s="12" t="s">
        <v>2854</v>
      </c>
      <c r="B15" s="12" t="s">
        <v>2064</v>
      </c>
      <c r="C15" s="187"/>
      <c r="D15" s="187"/>
    </row>
    <row r="16" spans="1:4" ht="5.0999999999999996" customHeight="1" x14ac:dyDescent="0.25">
      <c r="A16" s="12"/>
      <c r="B16" s="12"/>
      <c r="C16" s="12"/>
      <c r="D16" s="12"/>
    </row>
    <row r="17" spans="1:4" x14ac:dyDescent="0.25">
      <c r="A17" s="12" t="s">
        <v>2853</v>
      </c>
      <c r="B17" s="12" t="s">
        <v>2062</v>
      </c>
      <c r="C17" s="187"/>
      <c r="D17" s="187"/>
    </row>
    <row r="18" spans="1:4" ht="5.0999999999999996" customHeight="1" x14ac:dyDescent="0.25">
      <c r="A18" s="12"/>
      <c r="B18" s="12"/>
      <c r="C18" s="12"/>
      <c r="D18" s="12"/>
    </row>
    <row r="19" spans="1:4" x14ac:dyDescent="0.25">
      <c r="A19" s="12" t="s">
        <v>2852</v>
      </c>
      <c r="B19" s="12" t="s">
        <v>2233</v>
      </c>
      <c r="C19" s="187"/>
      <c r="D19" s="187"/>
    </row>
    <row r="20" spans="1:4" ht="5.0999999999999996" customHeight="1" x14ac:dyDescent="0.25">
      <c r="A20" s="12"/>
      <c r="B20" s="12"/>
      <c r="C20" s="12"/>
      <c r="D20" s="12"/>
    </row>
    <row r="21" spans="1:4" x14ac:dyDescent="0.25">
      <c r="A21" s="12" t="s">
        <v>2851</v>
      </c>
      <c r="B21" s="12" t="s">
        <v>2231</v>
      </c>
      <c r="C21" s="187"/>
      <c r="D21" s="187"/>
    </row>
    <row r="22" spans="1:4" ht="5.0999999999999996" customHeight="1" x14ac:dyDescent="0.25">
      <c r="A22" s="12"/>
      <c r="B22" s="12"/>
      <c r="C22" s="12"/>
      <c r="D22" s="12"/>
    </row>
    <row r="23" spans="1:4" x14ac:dyDescent="0.25">
      <c r="A23" s="12" t="s">
        <v>2850</v>
      </c>
      <c r="B23" s="12" t="s">
        <v>7506</v>
      </c>
      <c r="C23" s="187"/>
      <c r="D23" s="187"/>
    </row>
    <row r="24" spans="1:4" ht="5.0999999999999996" customHeight="1" x14ac:dyDescent="0.25">
      <c r="A24" s="12"/>
      <c r="B24" s="12"/>
      <c r="C24" s="12"/>
      <c r="D24" s="12"/>
    </row>
    <row r="25" spans="1:4" x14ac:dyDescent="0.25">
      <c r="A25" s="12" t="s">
        <v>2849</v>
      </c>
      <c r="B25" s="12" t="s">
        <v>2848</v>
      </c>
      <c r="C25" s="187"/>
      <c r="D25" s="187"/>
    </row>
    <row r="26" spans="1:4" ht="5.0999999999999996" customHeight="1" x14ac:dyDescent="0.25">
      <c r="A26" s="12"/>
      <c r="B26" s="12"/>
      <c r="C26" s="12"/>
      <c r="D26" s="12"/>
    </row>
    <row r="27" spans="1:4" x14ac:dyDescent="0.25">
      <c r="A27" s="12" t="s">
        <v>2847</v>
      </c>
      <c r="B27" s="12" t="s">
        <v>2846</v>
      </c>
      <c r="C27" s="187"/>
      <c r="D27" s="187"/>
    </row>
    <row r="28" spans="1:4" ht="5.0999999999999996" customHeight="1" x14ac:dyDescent="0.25">
      <c r="A28" s="12"/>
      <c r="B28" s="12"/>
      <c r="C28" s="12"/>
      <c r="D28" s="12"/>
    </row>
    <row r="29" spans="1:4" ht="30" x14ac:dyDescent="0.25">
      <c r="A29" s="12" t="s">
        <v>2845</v>
      </c>
      <c r="B29" s="12" t="s">
        <v>2844</v>
      </c>
      <c r="C29" s="187"/>
      <c r="D29" s="187"/>
    </row>
    <row r="30" spans="1:4" ht="5.0999999999999996" customHeight="1" x14ac:dyDescent="0.25">
      <c r="A30" s="12"/>
      <c r="B30" s="12"/>
      <c r="C30" s="12"/>
      <c r="D30" s="12"/>
    </row>
    <row r="31" spans="1:4" ht="30" x14ac:dyDescent="0.25">
      <c r="A31" s="12" t="s">
        <v>2843</v>
      </c>
      <c r="B31" s="12" t="s">
        <v>2842</v>
      </c>
      <c r="C31" s="187"/>
      <c r="D31" s="187"/>
    </row>
    <row r="32" spans="1:4" ht="5.0999999999999996" customHeight="1" x14ac:dyDescent="0.25">
      <c r="A32" s="12"/>
      <c r="B32" s="12"/>
      <c r="C32" s="12"/>
      <c r="D32" s="12"/>
    </row>
    <row r="33" spans="1:4" x14ac:dyDescent="0.25">
      <c r="A33" s="12" t="s">
        <v>2841</v>
      </c>
      <c r="B33" s="148" t="s">
        <v>949</v>
      </c>
      <c r="C33" s="148"/>
      <c r="D33" s="148"/>
    </row>
    <row r="34" spans="1:4" ht="5.0999999999999996" customHeight="1" x14ac:dyDescent="0.25">
      <c r="A34" s="12"/>
      <c r="B34" s="12"/>
      <c r="C34" s="12"/>
      <c r="D34" s="12"/>
    </row>
    <row r="35" spans="1:4" x14ac:dyDescent="0.25">
      <c r="A35" s="12" t="s">
        <v>2840</v>
      </c>
      <c r="B35" s="148" t="s">
        <v>949</v>
      </c>
      <c r="C35" s="148"/>
      <c r="D35" s="148"/>
    </row>
    <row r="36" spans="1:4" ht="5.0999999999999996" customHeight="1" x14ac:dyDescent="0.25">
      <c r="A36" s="12"/>
      <c r="B36" s="12"/>
      <c r="C36" s="12"/>
      <c r="D36" s="12"/>
    </row>
    <row r="37" spans="1:4" x14ac:dyDescent="0.25">
      <c r="A37" s="12" t="s">
        <v>2839</v>
      </c>
      <c r="B37" s="148" t="s">
        <v>949</v>
      </c>
      <c r="C37" s="148"/>
      <c r="D37" s="148"/>
    </row>
    <row r="38" spans="1:4" ht="5.0999999999999996" customHeight="1" x14ac:dyDescent="0.25">
      <c r="A38" s="12"/>
      <c r="B38" s="12"/>
      <c r="C38" s="12"/>
      <c r="D38" s="12"/>
    </row>
    <row r="39" spans="1:4" x14ac:dyDescent="0.25">
      <c r="A39" s="12" t="s">
        <v>2838</v>
      </c>
      <c r="B39" s="148" t="s">
        <v>949</v>
      </c>
      <c r="C39" s="148"/>
      <c r="D39" s="148"/>
    </row>
    <row r="40" spans="1:4" ht="5.0999999999999996" customHeight="1" x14ac:dyDescent="0.25">
      <c r="A40" s="12"/>
      <c r="B40" s="12"/>
      <c r="C40" s="12"/>
      <c r="D40" s="12"/>
    </row>
    <row r="41" spans="1:4" x14ac:dyDescent="0.25">
      <c r="A41" s="12" t="s">
        <v>2837</v>
      </c>
      <c r="B41" s="148" t="s">
        <v>949</v>
      </c>
      <c r="C41" s="148"/>
      <c r="D41" s="148"/>
    </row>
    <row r="42" spans="1:4" ht="5.0999999999999996" customHeight="1" x14ac:dyDescent="0.25">
      <c r="A42" s="12"/>
      <c r="B42" s="12"/>
      <c r="C42" s="12"/>
      <c r="D42" s="12"/>
    </row>
    <row r="43" spans="1:4" x14ac:dyDescent="0.25">
      <c r="A43" s="12" t="s">
        <v>2836</v>
      </c>
      <c r="B43" s="148" t="s">
        <v>949</v>
      </c>
      <c r="C43" s="148"/>
      <c r="D43" s="148"/>
    </row>
    <row r="44" spans="1:4" ht="5.0999999999999996" customHeight="1" x14ac:dyDescent="0.25">
      <c r="A44" s="12"/>
      <c r="B44" s="12"/>
      <c r="C44" s="12"/>
      <c r="D44" s="12"/>
    </row>
    <row r="45" spans="1:4" x14ac:dyDescent="0.25">
      <c r="A45" s="12" t="s">
        <v>2835</v>
      </c>
      <c r="B45" s="148" t="s">
        <v>949</v>
      </c>
      <c r="C45" s="148"/>
      <c r="D45" s="148"/>
    </row>
    <row r="46" spans="1:4" ht="5.0999999999999996" customHeight="1" x14ac:dyDescent="0.25">
      <c r="A46" s="12"/>
      <c r="B46" s="12"/>
      <c r="C46" s="12"/>
      <c r="D46" s="12"/>
    </row>
    <row r="47" spans="1:4" x14ac:dyDescent="0.25">
      <c r="A47" s="12" t="s">
        <v>2834</v>
      </c>
      <c r="B47" s="148" t="s">
        <v>949</v>
      </c>
      <c r="C47" s="148"/>
      <c r="D47" s="148"/>
    </row>
    <row r="48" spans="1:4" ht="15" customHeight="1" x14ac:dyDescent="0.25">
      <c r="A48" s="12"/>
      <c r="B48" s="12"/>
      <c r="C48" s="12"/>
      <c r="D48" s="12"/>
    </row>
    <row r="49" spans="1:4" x14ac:dyDescent="0.25">
      <c r="A49" s="205" t="s">
        <v>2833</v>
      </c>
      <c r="B49" s="205"/>
      <c r="C49" s="205"/>
      <c r="D49" s="205"/>
    </row>
    <row r="50" spans="1:4" ht="5.0999999999999996" customHeight="1" x14ac:dyDescent="0.25">
      <c r="A50" s="12"/>
      <c r="B50" s="12"/>
      <c r="C50" s="12"/>
      <c r="D50" s="12"/>
    </row>
    <row r="51" spans="1:4" x14ac:dyDescent="0.25">
      <c r="A51" s="12"/>
      <c r="B51" s="12"/>
      <c r="C51" s="36" t="s">
        <v>2242</v>
      </c>
      <c r="D51" s="36" t="s">
        <v>2241</v>
      </c>
    </row>
    <row r="52" spans="1:4" ht="5.0999999999999996" customHeight="1" x14ac:dyDescent="0.25">
      <c r="A52" s="12"/>
      <c r="B52" s="12"/>
      <c r="C52" s="12"/>
      <c r="D52" s="12"/>
    </row>
    <row r="53" spans="1:4" x14ac:dyDescent="0.25">
      <c r="A53" s="12" t="s">
        <v>2832</v>
      </c>
      <c r="B53" s="12" t="s">
        <v>2818</v>
      </c>
      <c r="C53" s="32"/>
      <c r="D53" s="32"/>
    </row>
    <row r="54" spans="1:4" ht="5.0999999999999996" customHeight="1" x14ac:dyDescent="0.25">
      <c r="A54" s="12"/>
      <c r="B54" s="12"/>
      <c r="C54" s="12"/>
      <c r="D54" s="12"/>
    </row>
    <row r="55" spans="1:4" x14ac:dyDescent="0.25">
      <c r="A55" s="12" t="s">
        <v>2831</v>
      </c>
      <c r="B55" s="12" t="s">
        <v>2830</v>
      </c>
      <c r="C55" s="32"/>
      <c r="D55" s="32"/>
    </row>
    <row r="56" spans="1:4" ht="5.0999999999999996" customHeight="1" x14ac:dyDescent="0.25">
      <c r="A56" s="12"/>
      <c r="B56" s="12"/>
      <c r="C56" s="12"/>
      <c r="D56" s="12"/>
    </row>
    <row r="57" spans="1:4" x14ac:dyDescent="0.25">
      <c r="A57" s="12" t="s">
        <v>2829</v>
      </c>
      <c r="B57" s="12" t="s">
        <v>2237</v>
      </c>
      <c r="C57" s="32"/>
      <c r="D57" s="32"/>
    </row>
    <row r="58" spans="1:4" ht="5.0999999999999996" customHeight="1" x14ac:dyDescent="0.25">
      <c r="A58" s="12"/>
      <c r="B58" s="12"/>
      <c r="C58" s="12"/>
      <c r="D58" s="12"/>
    </row>
    <row r="59" spans="1:4" x14ac:dyDescent="0.25">
      <c r="A59" s="12" t="s">
        <v>2828</v>
      </c>
      <c r="B59" s="12" t="s">
        <v>2064</v>
      </c>
      <c r="C59" s="32"/>
      <c r="D59" s="32"/>
    </row>
    <row r="60" spans="1:4" ht="5.0999999999999996" customHeight="1" x14ac:dyDescent="0.25">
      <c r="A60" s="12"/>
      <c r="B60" s="12"/>
      <c r="C60" s="12"/>
      <c r="D60" s="12"/>
    </row>
    <row r="61" spans="1:4" x14ac:dyDescent="0.25">
      <c r="A61" s="12" t="s">
        <v>2827</v>
      </c>
      <c r="B61" s="12" t="s">
        <v>2062</v>
      </c>
      <c r="C61" s="32"/>
      <c r="D61" s="32"/>
    </row>
    <row r="62" spans="1:4" ht="5.0999999999999996" customHeight="1" x14ac:dyDescent="0.25">
      <c r="A62" s="12"/>
      <c r="B62" s="12"/>
      <c r="C62" s="12"/>
      <c r="D62" s="12"/>
    </row>
    <row r="63" spans="1:4" x14ac:dyDescent="0.25">
      <c r="A63" s="12" t="s">
        <v>2826</v>
      </c>
      <c r="B63" s="12" t="s">
        <v>2233</v>
      </c>
      <c r="C63" s="32"/>
      <c r="D63" s="32"/>
    </row>
    <row r="64" spans="1:4" ht="5.0999999999999996" customHeight="1" x14ac:dyDescent="0.25">
      <c r="A64" s="12"/>
      <c r="B64" s="12"/>
      <c r="C64" s="12"/>
      <c r="D64" s="12"/>
    </row>
    <row r="65" spans="1:4" x14ac:dyDescent="0.25">
      <c r="A65" s="12" t="s">
        <v>2825</v>
      </c>
      <c r="B65" s="12" t="s">
        <v>2231</v>
      </c>
      <c r="C65" s="32"/>
      <c r="D65" s="32"/>
    </row>
    <row r="66" spans="1:4" ht="5.0999999999999996" customHeight="1" x14ac:dyDescent="0.25">
      <c r="A66" s="12"/>
      <c r="B66" s="12"/>
      <c r="C66" s="12"/>
      <c r="D66" s="12"/>
    </row>
    <row r="67" spans="1:4" x14ac:dyDescent="0.25">
      <c r="A67" s="12" t="s">
        <v>2824</v>
      </c>
      <c r="B67" s="12" t="s">
        <v>7506</v>
      </c>
      <c r="C67" s="32"/>
      <c r="D67" s="32"/>
    </row>
    <row r="68" spans="1:4" ht="5.0999999999999996" customHeight="1" x14ac:dyDescent="0.25">
      <c r="A68" s="12"/>
      <c r="B68" s="12"/>
      <c r="C68" s="12"/>
      <c r="D68" s="12"/>
    </row>
    <row r="69" spans="1:4" x14ac:dyDescent="0.25">
      <c r="A69" s="12" t="s">
        <v>2823</v>
      </c>
      <c r="B69" s="12" t="s">
        <v>2794</v>
      </c>
      <c r="C69" s="32"/>
      <c r="D69" s="32"/>
    </row>
    <row r="70" spans="1:4" ht="5.0999999999999996" customHeight="1" x14ac:dyDescent="0.25">
      <c r="A70" s="12"/>
      <c r="B70" s="12"/>
      <c r="C70" s="12"/>
      <c r="D70" s="12"/>
    </row>
    <row r="71" spans="1:4" x14ac:dyDescent="0.25">
      <c r="A71" s="12" t="s">
        <v>2822</v>
      </c>
      <c r="B71" s="148" t="s">
        <v>949</v>
      </c>
      <c r="C71" s="148"/>
      <c r="D71" s="148"/>
    </row>
    <row r="72" spans="1:4" ht="5.0999999999999996" customHeight="1" x14ac:dyDescent="0.25">
      <c r="A72" s="12"/>
      <c r="B72" s="12"/>
      <c r="C72" s="12"/>
      <c r="D72" s="12"/>
    </row>
    <row r="73" spans="1:4" x14ac:dyDescent="0.25">
      <c r="A73" s="12" t="s">
        <v>2821</v>
      </c>
      <c r="B73" s="148" t="s">
        <v>949</v>
      </c>
      <c r="C73" s="148"/>
      <c r="D73" s="148"/>
    </row>
    <row r="74" spans="1:4" ht="15" customHeight="1" x14ac:dyDescent="0.25">
      <c r="A74" s="12"/>
      <c r="B74" s="12"/>
      <c r="C74" s="12"/>
      <c r="D74" s="12"/>
    </row>
    <row r="75" spans="1:4" x14ac:dyDescent="0.25">
      <c r="A75" s="205" t="s">
        <v>2820</v>
      </c>
      <c r="B75" s="205"/>
      <c r="C75" s="205"/>
      <c r="D75" s="205"/>
    </row>
    <row r="76" spans="1:4" ht="5.0999999999999996" customHeight="1" x14ac:dyDescent="0.25">
      <c r="A76" s="36"/>
      <c r="B76" s="36"/>
      <c r="C76" s="36"/>
      <c r="D76" s="36"/>
    </row>
    <row r="77" spans="1:4" x14ac:dyDescent="0.25">
      <c r="A77" s="12"/>
      <c r="B77" s="12"/>
      <c r="C77" s="36" t="s">
        <v>2805</v>
      </c>
      <c r="D77" s="36" t="s">
        <v>1082</v>
      </c>
    </row>
    <row r="78" spans="1:4" ht="5.0999999999999996" customHeight="1" x14ac:dyDescent="0.25">
      <c r="A78" s="12"/>
      <c r="B78" s="12"/>
      <c r="C78" s="12"/>
      <c r="D78" s="12"/>
    </row>
    <row r="79" spans="1:4" x14ac:dyDescent="0.25">
      <c r="A79" s="12" t="s">
        <v>2819</v>
      </c>
      <c r="B79" s="12" t="s">
        <v>2818</v>
      </c>
      <c r="C79" s="32"/>
      <c r="D79" s="32"/>
    </row>
    <row r="80" spans="1:4" ht="5.0999999999999996" customHeight="1" x14ac:dyDescent="0.25">
      <c r="A80" s="12"/>
      <c r="B80" s="12"/>
      <c r="C80" s="12"/>
      <c r="D80" s="12"/>
    </row>
    <row r="81" spans="1:4" x14ac:dyDescent="0.25">
      <c r="A81" s="12" t="s">
        <v>2817</v>
      </c>
      <c r="B81" s="12" t="s">
        <v>2816</v>
      </c>
      <c r="C81" s="32"/>
      <c r="D81" s="32"/>
    </row>
    <row r="82" spans="1:4" ht="5.0999999999999996" customHeight="1" x14ac:dyDescent="0.25">
      <c r="A82" s="12"/>
      <c r="B82" s="12"/>
      <c r="C82" s="12"/>
      <c r="D82" s="12"/>
    </row>
    <row r="83" spans="1:4" x14ac:dyDescent="0.25">
      <c r="A83" s="12" t="s">
        <v>2815</v>
      </c>
      <c r="B83" s="12" t="s">
        <v>2237</v>
      </c>
      <c r="C83" s="32"/>
      <c r="D83" s="32"/>
    </row>
    <row r="84" spans="1:4" ht="5.0999999999999996" customHeight="1" x14ac:dyDescent="0.25">
      <c r="A84" s="12"/>
      <c r="B84" s="12"/>
      <c r="C84" s="12"/>
      <c r="D84" s="12"/>
    </row>
    <row r="85" spans="1:4" x14ac:dyDescent="0.25">
      <c r="A85" s="12" t="s">
        <v>2814</v>
      </c>
      <c r="B85" s="12" t="s">
        <v>2064</v>
      </c>
      <c r="C85" s="32"/>
      <c r="D85" s="32"/>
    </row>
    <row r="86" spans="1:4" ht="5.0999999999999996" customHeight="1" x14ac:dyDescent="0.25">
      <c r="A86" s="12"/>
      <c r="B86" s="12"/>
      <c r="C86" s="12"/>
      <c r="D86" s="12"/>
    </row>
    <row r="87" spans="1:4" x14ac:dyDescent="0.25">
      <c r="A87" s="12" t="s">
        <v>2813</v>
      </c>
      <c r="B87" s="12" t="s">
        <v>2062</v>
      </c>
      <c r="C87" s="32"/>
      <c r="D87" s="32"/>
    </row>
    <row r="88" spans="1:4" ht="5.0999999999999996" customHeight="1" x14ac:dyDescent="0.25">
      <c r="A88" s="12"/>
      <c r="B88" s="12"/>
      <c r="C88" s="12"/>
      <c r="D88" s="12"/>
    </row>
    <row r="89" spans="1:4" x14ac:dyDescent="0.25">
      <c r="A89" s="12" t="s">
        <v>2812</v>
      </c>
      <c r="B89" s="12" t="s">
        <v>2233</v>
      </c>
      <c r="C89" s="32"/>
      <c r="D89" s="32"/>
    </row>
    <row r="90" spans="1:4" ht="5.0999999999999996" customHeight="1" x14ac:dyDescent="0.25">
      <c r="A90" s="12"/>
      <c r="B90" s="12"/>
      <c r="C90" s="12"/>
      <c r="D90" s="12"/>
    </row>
    <row r="91" spans="1:4" x14ac:dyDescent="0.25">
      <c r="A91" s="12" t="s">
        <v>2811</v>
      </c>
      <c r="B91" s="12" t="s">
        <v>2231</v>
      </c>
      <c r="C91" s="32"/>
      <c r="D91" s="32"/>
    </row>
    <row r="92" spans="1:4" ht="5.0999999999999996" customHeight="1" x14ac:dyDescent="0.25">
      <c r="A92" s="12"/>
      <c r="B92" s="12"/>
      <c r="C92" s="12"/>
      <c r="D92" s="12"/>
    </row>
    <row r="93" spans="1:4" x14ac:dyDescent="0.25">
      <c r="A93" s="12" t="s">
        <v>2810</v>
      </c>
      <c r="B93" s="12" t="s">
        <v>7506</v>
      </c>
      <c r="C93" s="32"/>
      <c r="D93" s="32"/>
    </row>
    <row r="94" spans="1:4" ht="5.0999999999999996" customHeight="1" x14ac:dyDescent="0.25">
      <c r="A94" s="12"/>
      <c r="B94" s="12"/>
      <c r="C94" s="12"/>
      <c r="D94" s="12"/>
    </row>
    <row r="95" spans="1:4" x14ac:dyDescent="0.25">
      <c r="A95" s="12" t="s">
        <v>2809</v>
      </c>
      <c r="B95" s="12" t="s">
        <v>2794</v>
      </c>
      <c r="C95" s="32"/>
      <c r="D95" s="32"/>
    </row>
    <row r="96" spans="1:4" ht="5.0999999999999996" customHeight="1" x14ac:dyDescent="0.25">
      <c r="A96" s="12"/>
      <c r="B96" s="12"/>
      <c r="C96" s="12"/>
      <c r="D96" s="12"/>
    </row>
    <row r="97" spans="1:4" x14ac:dyDescent="0.25">
      <c r="A97" s="12" t="s">
        <v>2808</v>
      </c>
      <c r="B97" s="148" t="s">
        <v>949</v>
      </c>
      <c r="C97" s="148"/>
      <c r="D97" s="148"/>
    </row>
    <row r="98" spans="1:4" ht="5.0999999999999996" customHeight="1" x14ac:dyDescent="0.25">
      <c r="A98" s="12"/>
      <c r="B98" s="12"/>
      <c r="C98" s="12"/>
      <c r="D98" s="12"/>
    </row>
    <row r="99" spans="1:4" x14ac:dyDescent="0.25">
      <c r="A99" s="12" t="s">
        <v>2807</v>
      </c>
      <c r="B99" s="148" t="s">
        <v>949</v>
      </c>
      <c r="C99" s="148"/>
      <c r="D99" s="148"/>
    </row>
    <row r="100" spans="1:4" ht="15" customHeight="1" x14ac:dyDescent="0.25">
      <c r="A100" s="12"/>
      <c r="B100" s="12"/>
      <c r="C100" s="12"/>
      <c r="D100" s="12"/>
    </row>
    <row r="101" spans="1:4" x14ac:dyDescent="0.25">
      <c r="A101" s="205" t="s">
        <v>2806</v>
      </c>
      <c r="B101" s="205"/>
      <c r="C101" s="205"/>
      <c r="D101" s="205"/>
    </row>
    <row r="102" spans="1:4" ht="5.0999999999999996" customHeight="1" x14ac:dyDescent="0.25">
      <c r="A102" s="12"/>
      <c r="B102" s="12"/>
      <c r="C102" s="12"/>
      <c r="D102" s="12"/>
    </row>
    <row r="103" spans="1:4" x14ac:dyDescent="0.25">
      <c r="A103" s="12"/>
      <c r="B103" s="12"/>
      <c r="C103" s="36" t="s">
        <v>2805</v>
      </c>
      <c r="D103" s="36" t="s">
        <v>1082</v>
      </c>
    </row>
    <row r="104" spans="1:4" ht="5.0999999999999996" customHeight="1" x14ac:dyDescent="0.25">
      <c r="A104" s="12"/>
      <c r="B104" s="12"/>
      <c r="C104" s="12"/>
      <c r="D104" s="12"/>
    </row>
    <row r="105" spans="1:4" x14ac:dyDescent="0.25">
      <c r="A105" s="12" t="s">
        <v>2804</v>
      </c>
      <c r="B105" s="12" t="s">
        <v>2239</v>
      </c>
      <c r="C105" s="32"/>
      <c r="D105" s="32"/>
    </row>
    <row r="106" spans="1:4" ht="5.0999999999999996" customHeight="1" x14ac:dyDescent="0.25">
      <c r="A106" s="12"/>
      <c r="B106" s="12"/>
      <c r="C106" s="12"/>
      <c r="D106" s="12"/>
    </row>
    <row r="107" spans="1:4" x14ac:dyDescent="0.25">
      <c r="A107" s="12" t="s">
        <v>2803</v>
      </c>
      <c r="B107" s="12" t="s">
        <v>2802</v>
      </c>
      <c r="C107" s="32"/>
      <c r="D107" s="32"/>
    </row>
    <row r="108" spans="1:4" ht="5.0999999999999996" customHeight="1" x14ac:dyDescent="0.25">
      <c r="A108" s="12"/>
      <c r="B108" s="12"/>
      <c r="C108" s="12"/>
      <c r="D108" s="12"/>
    </row>
    <row r="109" spans="1:4" x14ac:dyDescent="0.25">
      <c r="A109" s="12" t="s">
        <v>2801</v>
      </c>
      <c r="B109" s="12" t="s">
        <v>2237</v>
      </c>
      <c r="C109" s="32"/>
      <c r="D109" s="32"/>
    </row>
    <row r="110" spans="1:4" ht="5.0999999999999996" customHeight="1" x14ac:dyDescent="0.25">
      <c r="A110" s="12"/>
      <c r="B110" s="12"/>
      <c r="C110" s="12"/>
      <c r="D110" s="12"/>
    </row>
    <row r="111" spans="1:4" x14ac:dyDescent="0.25">
      <c r="A111" s="12" t="s">
        <v>2800</v>
      </c>
      <c r="B111" s="12" t="s">
        <v>2064</v>
      </c>
      <c r="C111" s="32"/>
      <c r="D111" s="32"/>
    </row>
    <row r="112" spans="1:4" ht="5.0999999999999996" customHeight="1" x14ac:dyDescent="0.25">
      <c r="A112" s="12"/>
      <c r="B112" s="12"/>
      <c r="C112" s="12"/>
      <c r="D112" s="12"/>
    </row>
    <row r="113" spans="1:4" x14ac:dyDescent="0.25">
      <c r="A113" s="12" t="s">
        <v>2799</v>
      </c>
      <c r="B113" s="12" t="s">
        <v>2062</v>
      </c>
      <c r="C113" s="32"/>
      <c r="D113" s="32"/>
    </row>
    <row r="114" spans="1:4" ht="5.0999999999999996" customHeight="1" x14ac:dyDescent="0.25">
      <c r="A114" s="12"/>
      <c r="B114" s="12"/>
      <c r="C114" s="12"/>
      <c r="D114" s="12"/>
    </row>
    <row r="115" spans="1:4" x14ac:dyDescent="0.25">
      <c r="A115" s="12" t="s">
        <v>2798</v>
      </c>
      <c r="B115" s="12" t="s">
        <v>2233</v>
      </c>
      <c r="C115" s="32"/>
      <c r="D115" s="32"/>
    </row>
    <row r="116" spans="1:4" ht="5.0999999999999996" customHeight="1" x14ac:dyDescent="0.25">
      <c r="A116" s="12"/>
      <c r="B116" s="12"/>
      <c r="C116" s="12"/>
      <c r="D116" s="12"/>
    </row>
    <row r="117" spans="1:4" x14ac:dyDescent="0.25">
      <c r="A117" s="12" t="s">
        <v>2797</v>
      </c>
      <c r="B117" s="12" t="s">
        <v>2231</v>
      </c>
      <c r="C117" s="32"/>
      <c r="D117" s="32"/>
    </row>
    <row r="118" spans="1:4" ht="5.0999999999999996" customHeight="1" x14ac:dyDescent="0.25">
      <c r="A118" s="12"/>
      <c r="B118" s="12"/>
      <c r="C118" s="12"/>
      <c r="D118" s="12"/>
    </row>
    <row r="119" spans="1:4" x14ac:dyDescent="0.25">
      <c r="A119" s="12" t="s">
        <v>2796</v>
      </c>
      <c r="B119" s="12" t="s">
        <v>7506</v>
      </c>
      <c r="C119" s="32"/>
      <c r="D119" s="32"/>
    </row>
    <row r="120" spans="1:4" ht="5.0999999999999996" customHeight="1" x14ac:dyDescent="0.25">
      <c r="A120" s="12"/>
      <c r="B120" s="12"/>
      <c r="C120" s="12"/>
      <c r="D120" s="12"/>
    </row>
    <row r="121" spans="1:4" x14ac:dyDescent="0.25">
      <c r="A121" s="12" t="s">
        <v>2795</v>
      </c>
      <c r="B121" s="12" t="s">
        <v>2794</v>
      </c>
      <c r="C121" s="32"/>
      <c r="D121" s="32"/>
    </row>
  </sheetData>
  <mergeCells count="30">
    <mergeCell ref="B45:D45"/>
    <mergeCell ref="B47:D47"/>
    <mergeCell ref="A3:D3"/>
    <mergeCell ref="A5:D5"/>
    <mergeCell ref="B33:D33"/>
    <mergeCell ref="B35:D35"/>
    <mergeCell ref="B37:D37"/>
    <mergeCell ref="C7:D7"/>
    <mergeCell ref="C9:D9"/>
    <mergeCell ref="C11:D11"/>
    <mergeCell ref="C13:D13"/>
    <mergeCell ref="C15:D15"/>
    <mergeCell ref="C17:D17"/>
    <mergeCell ref="C19:D19"/>
    <mergeCell ref="C21:D21"/>
    <mergeCell ref="C23:D23"/>
    <mergeCell ref="A101:D101"/>
    <mergeCell ref="B71:D71"/>
    <mergeCell ref="A49:D49"/>
    <mergeCell ref="B73:D73"/>
    <mergeCell ref="A75:D75"/>
    <mergeCell ref="B97:D97"/>
    <mergeCell ref="B99:D99"/>
    <mergeCell ref="C29:D29"/>
    <mergeCell ref="C31:D31"/>
    <mergeCell ref="B39:D39"/>
    <mergeCell ref="B41:D41"/>
    <mergeCell ref="B43:D43"/>
    <mergeCell ref="C25:D25"/>
    <mergeCell ref="C27:D27"/>
  </mergeCells>
  <pageMargins left="0.7" right="0.7" top="0.75" bottom="0.75" header="0.3" footer="0.3"/>
  <pageSetup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7"/>
  <dimension ref="A3:H503"/>
  <sheetViews>
    <sheetView zoomScaleNormal="100"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3.7109375" customWidth="1"/>
    <col min="3" max="3" width="22.7109375" customWidth="1"/>
    <col min="4" max="4" width="3.7109375" customWidth="1"/>
    <col min="5" max="5" width="22.7109375" customWidth="1"/>
    <col min="6" max="6" width="3.7109375" customWidth="1"/>
    <col min="7" max="7" width="22.7109375" customWidth="1"/>
    <col min="8" max="8" width="25.7109375" customWidth="1"/>
  </cols>
  <sheetData>
    <row r="3" spans="1:8" ht="15.75" thickBot="1" x14ac:dyDescent="0.3">
      <c r="A3" s="199" t="s">
        <v>3169</v>
      </c>
      <c r="B3" s="199"/>
      <c r="C3" s="199"/>
      <c r="D3" s="199"/>
      <c r="E3" s="199"/>
      <c r="F3" s="199"/>
      <c r="G3" s="199"/>
      <c r="H3" s="199"/>
    </row>
    <row r="4" spans="1:8" ht="15" customHeight="1" x14ac:dyDescent="0.25">
      <c r="A4" s="12"/>
      <c r="B4" s="3"/>
      <c r="C4" s="3"/>
      <c r="D4" s="3"/>
      <c r="E4" s="3"/>
      <c r="F4" s="3"/>
      <c r="G4" s="3"/>
      <c r="H4" s="3"/>
    </row>
    <row r="5" spans="1:8" x14ac:dyDescent="0.25">
      <c r="A5" s="12" t="s">
        <v>3168</v>
      </c>
      <c r="B5" s="146" t="s">
        <v>3167</v>
      </c>
      <c r="C5" s="166"/>
      <c r="D5" s="171" t="str">
        <f>IF(mil00coverdocket="","",mil00coverdocket)</f>
        <v/>
      </c>
      <c r="E5" s="171"/>
      <c r="F5" s="171"/>
      <c r="G5" s="171"/>
      <c r="H5" s="171"/>
    </row>
    <row r="6" spans="1:8" ht="15" customHeight="1" x14ac:dyDescent="0.25">
      <c r="A6" s="12"/>
      <c r="B6" s="168" t="s">
        <v>7087</v>
      </c>
      <c r="C6" s="168"/>
      <c r="D6" s="168"/>
      <c r="E6" s="168"/>
      <c r="F6" s="3"/>
      <c r="G6" s="3"/>
      <c r="H6" s="3"/>
    </row>
    <row r="7" spans="1:8" ht="5.0999999999999996" customHeight="1" x14ac:dyDescent="0.25">
      <c r="A7" s="12"/>
      <c r="B7" s="3"/>
      <c r="C7" s="3"/>
      <c r="D7" s="3"/>
      <c r="E7" s="3"/>
      <c r="F7" s="3"/>
      <c r="G7" s="3"/>
      <c r="H7" s="3"/>
    </row>
    <row r="8" spans="1:8" ht="30" customHeight="1" x14ac:dyDescent="0.25">
      <c r="A8" s="12" t="s">
        <v>3166</v>
      </c>
      <c r="B8" s="146" t="s">
        <v>3165</v>
      </c>
      <c r="C8" s="166"/>
      <c r="D8" s="193"/>
      <c r="E8" s="193"/>
      <c r="F8" s="193"/>
      <c r="G8" s="193"/>
      <c r="H8" s="193"/>
    </row>
    <row r="9" spans="1:8" ht="5.0999999999999996" customHeight="1" x14ac:dyDescent="0.25">
      <c r="A9" s="12"/>
      <c r="B9" s="3"/>
      <c r="C9" s="3"/>
      <c r="D9" s="3"/>
      <c r="E9" s="3"/>
      <c r="F9" s="3"/>
      <c r="G9" s="3"/>
      <c r="H9" s="3"/>
    </row>
    <row r="10" spans="1:8" x14ac:dyDescent="0.25">
      <c r="A10" s="12" t="s">
        <v>3164</v>
      </c>
      <c r="B10" s="146" t="s">
        <v>3163</v>
      </c>
      <c r="C10" s="166"/>
      <c r="D10" s="193"/>
      <c r="E10" s="193"/>
      <c r="F10" s="193"/>
      <c r="G10" s="193"/>
      <c r="H10" s="193"/>
    </row>
    <row r="11" spans="1:8" ht="5.0999999999999996" customHeight="1" x14ac:dyDescent="0.25">
      <c r="A11" s="12"/>
      <c r="B11" s="3"/>
      <c r="C11" s="3"/>
      <c r="D11" s="3"/>
      <c r="E11" s="3"/>
      <c r="F11" s="3"/>
      <c r="G11" s="3"/>
      <c r="H11" s="3"/>
    </row>
    <row r="12" spans="1:8" ht="30" customHeight="1" x14ac:dyDescent="0.25">
      <c r="A12" s="12" t="s">
        <v>3162</v>
      </c>
      <c r="B12" s="146" t="s">
        <v>3161</v>
      </c>
      <c r="C12" s="166"/>
      <c r="D12" s="193"/>
      <c r="E12" s="193"/>
      <c r="F12" s="193"/>
      <c r="G12" s="193"/>
      <c r="H12" s="193"/>
    </row>
    <row r="13" spans="1:8" ht="5.0999999999999996" customHeight="1" x14ac:dyDescent="0.25">
      <c r="A13" s="12"/>
      <c r="B13" s="3"/>
      <c r="C13" s="3"/>
      <c r="D13" s="3"/>
      <c r="E13" s="3"/>
      <c r="F13" s="3"/>
      <c r="G13" s="3"/>
      <c r="H13" s="3"/>
    </row>
    <row r="14" spans="1:8" ht="45" customHeight="1" x14ac:dyDescent="0.25">
      <c r="A14" s="12" t="s">
        <v>3160</v>
      </c>
      <c r="B14" s="146" t="s">
        <v>3159</v>
      </c>
      <c r="C14" s="166"/>
      <c r="D14" s="193"/>
      <c r="E14" s="193"/>
      <c r="F14" s="193"/>
      <c r="G14" s="193"/>
      <c r="H14" s="193"/>
    </row>
    <row r="15" spans="1:8" ht="5.0999999999999996" customHeight="1" x14ac:dyDescent="0.25">
      <c r="A15" s="12"/>
      <c r="B15" s="3"/>
      <c r="C15" s="3"/>
      <c r="D15" s="3"/>
      <c r="E15" s="3"/>
      <c r="F15" s="3"/>
      <c r="G15" s="3"/>
      <c r="H15" s="3"/>
    </row>
    <row r="16" spans="1:8" x14ac:dyDescent="0.25">
      <c r="A16" s="12" t="s">
        <v>3158</v>
      </c>
      <c r="B16" s="146" t="s">
        <v>3157</v>
      </c>
      <c r="C16" s="166"/>
      <c r="D16" s="193"/>
      <c r="E16" s="193"/>
      <c r="F16" s="193"/>
      <c r="G16" s="193"/>
      <c r="H16" s="193"/>
    </row>
    <row r="17" spans="1:8" ht="5.0999999999999996" customHeight="1" x14ac:dyDescent="0.25">
      <c r="A17" s="12"/>
      <c r="B17" s="3"/>
      <c r="C17" s="3"/>
      <c r="D17" s="3"/>
      <c r="E17" s="3"/>
      <c r="F17" s="3"/>
      <c r="G17" s="3"/>
      <c r="H17" s="3"/>
    </row>
    <row r="18" spans="1:8" x14ac:dyDescent="0.25">
      <c r="A18" s="148" t="s">
        <v>3156</v>
      </c>
      <c r="B18" s="146" t="s">
        <v>3155</v>
      </c>
      <c r="C18" s="146"/>
      <c r="D18" s="146"/>
      <c r="E18" s="146"/>
      <c r="F18" s="146"/>
      <c r="G18" s="146"/>
      <c r="H18" s="146"/>
    </row>
    <row r="19" spans="1:8" x14ac:dyDescent="0.25">
      <c r="A19" s="148"/>
      <c r="B19" s="89"/>
      <c r="C19" s="144" t="s">
        <v>3154</v>
      </c>
      <c r="D19" s="145"/>
      <c r="E19" s="145"/>
      <c r="F19" s="145"/>
      <c r="G19" s="145"/>
      <c r="H19" s="145"/>
    </row>
    <row r="20" spans="1:8" x14ac:dyDescent="0.25">
      <c r="A20" s="148"/>
      <c r="B20" s="89"/>
      <c r="C20" s="144" t="s">
        <v>3153</v>
      </c>
      <c r="D20" s="145"/>
      <c r="E20" s="145"/>
      <c r="F20" s="145"/>
      <c r="G20" s="145"/>
      <c r="H20" s="145"/>
    </row>
    <row r="21" spans="1:8" ht="5.0999999999999996" customHeight="1" x14ac:dyDescent="0.25">
      <c r="A21" s="12"/>
      <c r="B21" s="3"/>
      <c r="C21" s="3"/>
      <c r="D21" s="3"/>
      <c r="E21" s="3"/>
      <c r="F21" s="3"/>
      <c r="G21" s="3"/>
      <c r="H21" s="3"/>
    </row>
    <row r="22" spans="1:8" x14ac:dyDescent="0.25">
      <c r="A22" s="12" t="s">
        <v>3152</v>
      </c>
      <c r="B22" s="146" t="s">
        <v>2233</v>
      </c>
      <c r="C22" s="166"/>
      <c r="D22" s="193"/>
      <c r="E22" s="193"/>
      <c r="F22" s="193"/>
      <c r="G22" s="193"/>
      <c r="H22" s="193"/>
    </row>
    <row r="23" spans="1:8" ht="5.0999999999999996" customHeight="1" x14ac:dyDescent="0.25">
      <c r="A23" s="12"/>
      <c r="B23" s="3"/>
      <c r="C23" s="3"/>
      <c r="D23" s="3"/>
      <c r="E23" s="3"/>
      <c r="F23" s="3"/>
      <c r="G23" s="3"/>
      <c r="H23" s="3"/>
    </row>
    <row r="24" spans="1:8" x14ac:dyDescent="0.25">
      <c r="A24" s="12" t="s">
        <v>3151</v>
      </c>
      <c r="B24" s="146" t="s">
        <v>2231</v>
      </c>
      <c r="C24" s="166"/>
      <c r="D24" s="193"/>
      <c r="E24" s="193"/>
      <c r="F24" s="193"/>
      <c r="G24" s="193"/>
      <c r="H24" s="193"/>
    </row>
    <row r="25" spans="1:8" ht="5.0999999999999996" customHeight="1" x14ac:dyDescent="0.25">
      <c r="A25" s="12"/>
      <c r="B25" s="3"/>
      <c r="C25" s="3"/>
      <c r="D25" s="3"/>
      <c r="E25" s="3"/>
      <c r="F25" s="3"/>
      <c r="G25" s="3"/>
      <c r="H25" s="3"/>
    </row>
    <row r="26" spans="1:8" x14ac:dyDescent="0.25">
      <c r="A26" s="12" t="s">
        <v>3150</v>
      </c>
      <c r="B26" s="146" t="s">
        <v>7506</v>
      </c>
      <c r="C26" s="166"/>
      <c r="D26" s="193"/>
      <c r="E26" s="193"/>
      <c r="F26" s="193"/>
      <c r="G26" s="193"/>
      <c r="H26" s="193"/>
    </row>
    <row r="27" spans="1:8" ht="5.0999999999999996" customHeight="1" x14ac:dyDescent="0.25">
      <c r="A27" s="12"/>
      <c r="B27" s="3"/>
      <c r="C27" s="3"/>
      <c r="D27" s="3"/>
      <c r="E27" s="3"/>
      <c r="F27" s="3"/>
      <c r="G27" s="3"/>
      <c r="H27" s="3"/>
    </row>
    <row r="28" spans="1:8" x14ac:dyDescent="0.25">
      <c r="A28" s="12" t="s">
        <v>3149</v>
      </c>
      <c r="B28" s="146" t="s">
        <v>3099</v>
      </c>
      <c r="C28" s="166"/>
      <c r="D28" s="193"/>
      <c r="E28" s="193"/>
      <c r="F28" s="193"/>
      <c r="G28" s="193"/>
      <c r="H28" s="193"/>
    </row>
    <row r="29" spans="1:8" ht="5.0999999999999996" customHeight="1" x14ac:dyDescent="0.25">
      <c r="A29" s="12"/>
      <c r="B29" s="3"/>
      <c r="C29" s="3"/>
      <c r="D29" s="3"/>
      <c r="E29" s="3"/>
      <c r="F29" s="3"/>
      <c r="G29" s="3"/>
      <c r="H29" s="3"/>
    </row>
    <row r="30" spans="1:8" x14ac:dyDescent="0.25">
      <c r="A30" s="12" t="s">
        <v>3148</v>
      </c>
      <c r="B30" s="146" t="s">
        <v>3147</v>
      </c>
      <c r="C30" s="166"/>
      <c r="D30" s="193"/>
      <c r="E30" s="193"/>
      <c r="F30" s="193"/>
      <c r="G30" s="193"/>
      <c r="H30" s="193"/>
    </row>
    <row r="31" spans="1:8" ht="5.0999999999999996" customHeight="1" x14ac:dyDescent="0.25">
      <c r="A31" s="12"/>
      <c r="B31" s="3"/>
      <c r="C31" s="3"/>
      <c r="D31" s="3"/>
      <c r="E31" s="3"/>
      <c r="F31" s="3"/>
      <c r="G31" s="3"/>
      <c r="H31" s="3"/>
    </row>
    <row r="32" spans="1:8" x14ac:dyDescent="0.25">
      <c r="A32" s="148" t="s">
        <v>3146</v>
      </c>
      <c r="B32" s="146" t="s">
        <v>3145</v>
      </c>
      <c r="C32" s="146"/>
      <c r="D32" s="146"/>
      <c r="E32" s="146"/>
      <c r="F32" s="146"/>
      <c r="G32" s="146"/>
      <c r="H32" s="146"/>
    </row>
    <row r="33" spans="1:8" x14ac:dyDescent="0.25">
      <c r="A33" s="148"/>
      <c r="B33" s="89"/>
      <c r="C33" s="144" t="s">
        <v>2135</v>
      </c>
      <c r="D33" s="145"/>
      <c r="E33" s="145"/>
      <c r="F33" s="145"/>
      <c r="G33" s="145"/>
      <c r="H33" s="145"/>
    </row>
    <row r="34" spans="1:8" x14ac:dyDescent="0.25">
      <c r="A34" s="148"/>
      <c r="B34" s="89"/>
      <c r="C34" s="144" t="s">
        <v>2134</v>
      </c>
      <c r="D34" s="145"/>
      <c r="E34" s="145"/>
      <c r="F34" s="145"/>
      <c r="G34" s="145"/>
      <c r="H34" s="145"/>
    </row>
    <row r="35" spans="1:8" x14ac:dyDescent="0.25">
      <c r="A35" s="148"/>
      <c r="B35" s="215" t="s">
        <v>3144</v>
      </c>
      <c r="C35" s="215"/>
      <c r="D35" s="215"/>
      <c r="E35" s="215"/>
      <c r="F35" s="215"/>
      <c r="G35" s="215"/>
      <c r="H35" s="215"/>
    </row>
    <row r="36" spans="1:8" x14ac:dyDescent="0.25">
      <c r="A36" s="148"/>
      <c r="B36" s="194" t="s">
        <v>6679</v>
      </c>
      <c r="C36" s="194"/>
      <c r="D36" s="194"/>
    </row>
    <row r="37" spans="1:8" ht="5.0999999999999996" customHeight="1" x14ac:dyDescent="0.25">
      <c r="A37" s="148"/>
      <c r="B37" s="146"/>
      <c r="C37" s="146"/>
      <c r="D37" s="146"/>
      <c r="E37" s="146"/>
      <c r="F37" s="146"/>
      <c r="G37" s="146"/>
      <c r="H37" s="146"/>
    </row>
    <row r="38" spans="1:8" ht="30" customHeight="1" x14ac:dyDescent="0.25">
      <c r="A38" s="148"/>
      <c r="B38" s="146" t="s">
        <v>3143</v>
      </c>
      <c r="C38" s="146"/>
      <c r="D38" s="146"/>
      <c r="E38" s="146"/>
      <c r="F38" s="146"/>
      <c r="G38" s="146"/>
      <c r="H38" s="146"/>
    </row>
    <row r="39" spans="1:8" ht="5.0999999999999996" customHeight="1" x14ac:dyDescent="0.25">
      <c r="A39" s="12"/>
      <c r="B39" s="3"/>
      <c r="C39" s="3"/>
      <c r="D39" s="3"/>
      <c r="E39" s="3"/>
      <c r="F39" s="3"/>
      <c r="G39" s="3"/>
      <c r="H39" s="3"/>
    </row>
    <row r="40" spans="1:8" x14ac:dyDescent="0.25">
      <c r="A40" s="148" t="s">
        <v>3142</v>
      </c>
      <c r="B40" s="146" t="s">
        <v>3141</v>
      </c>
      <c r="C40" s="146"/>
      <c r="D40" s="146"/>
      <c r="E40" s="146"/>
      <c r="F40" s="146"/>
      <c r="G40" s="146"/>
      <c r="H40" s="146"/>
    </row>
    <row r="41" spans="1:8" ht="15" customHeight="1" x14ac:dyDescent="0.25">
      <c r="A41" s="148"/>
      <c r="B41" s="89"/>
      <c r="C41" s="146" t="s">
        <v>3140</v>
      </c>
      <c r="D41" s="193"/>
      <c r="E41" s="193"/>
      <c r="F41" s="193"/>
      <c r="G41" s="193"/>
      <c r="H41" s="193"/>
    </row>
    <row r="42" spans="1:8" ht="30" customHeight="1" x14ac:dyDescent="0.25">
      <c r="A42" s="148"/>
      <c r="B42" s="58"/>
      <c r="C42" s="146"/>
      <c r="D42" s="193"/>
      <c r="E42" s="193"/>
      <c r="F42" s="193"/>
      <c r="G42" s="193"/>
      <c r="H42" s="193"/>
    </row>
    <row r="43" spans="1:8" ht="15" customHeight="1" x14ac:dyDescent="0.25">
      <c r="A43" s="148"/>
      <c r="B43" s="89"/>
      <c r="C43" s="146" t="s">
        <v>3139</v>
      </c>
      <c r="D43" s="193"/>
      <c r="E43" s="193"/>
      <c r="F43" s="193"/>
      <c r="G43" s="193"/>
      <c r="H43" s="193"/>
    </row>
    <row r="44" spans="1:8" ht="30" customHeight="1" x14ac:dyDescent="0.25">
      <c r="A44" s="148"/>
      <c r="B44" s="58"/>
      <c r="C44" s="146"/>
      <c r="D44" s="193"/>
      <c r="E44" s="193"/>
      <c r="F44" s="193"/>
      <c r="G44" s="193"/>
      <c r="H44" s="193"/>
    </row>
    <row r="45" spans="1:8" ht="5.0999999999999996" customHeight="1" x14ac:dyDescent="0.25">
      <c r="A45" s="12"/>
      <c r="B45" s="27"/>
      <c r="C45" s="27"/>
      <c r="D45" s="3"/>
      <c r="E45" s="3"/>
      <c r="F45" s="3"/>
      <c r="G45" s="3"/>
      <c r="H45" s="3"/>
    </row>
    <row r="46" spans="1:8" ht="30" customHeight="1" x14ac:dyDescent="0.25">
      <c r="A46" s="12" t="s">
        <v>3138</v>
      </c>
      <c r="B46" s="146" t="s">
        <v>3137</v>
      </c>
      <c r="C46" s="166"/>
      <c r="D46" s="200"/>
      <c r="E46" s="200"/>
      <c r="F46" s="200"/>
      <c r="G46" s="200"/>
      <c r="H46" s="200"/>
    </row>
    <row r="47" spans="1:8" ht="5.0999999999999996" customHeight="1" x14ac:dyDescent="0.25">
      <c r="A47" s="12"/>
      <c r="B47" s="3"/>
      <c r="C47" s="3"/>
      <c r="D47" s="3"/>
      <c r="E47" s="3"/>
      <c r="F47" s="3"/>
      <c r="G47" s="3"/>
      <c r="H47" s="3"/>
    </row>
    <row r="48" spans="1:8" ht="14.45" customHeight="1" x14ac:dyDescent="0.25">
      <c r="A48" s="148" t="s">
        <v>3136</v>
      </c>
      <c r="B48" s="146" t="s">
        <v>3135</v>
      </c>
      <c r="C48" s="146"/>
      <c r="D48" s="146"/>
      <c r="E48" s="146"/>
      <c r="F48" s="146"/>
      <c r="G48" s="146"/>
      <c r="H48" s="146"/>
    </row>
    <row r="49" spans="1:8" x14ac:dyDescent="0.25">
      <c r="A49" s="148"/>
      <c r="B49" s="89"/>
      <c r="C49" s="197" t="s">
        <v>3134</v>
      </c>
      <c r="D49" s="146"/>
      <c r="E49" s="146"/>
      <c r="F49" s="146"/>
      <c r="G49" s="146"/>
      <c r="H49" s="146"/>
    </row>
    <row r="50" spans="1:8" x14ac:dyDescent="0.25">
      <c r="A50" s="148"/>
      <c r="B50" s="82"/>
      <c r="C50" s="196" t="s">
        <v>6680</v>
      </c>
      <c r="D50" s="196"/>
      <c r="E50" s="196"/>
    </row>
    <row r="51" spans="1:8" ht="14.45" customHeight="1" x14ac:dyDescent="0.25">
      <c r="A51" s="148"/>
      <c r="B51" s="89"/>
      <c r="C51" s="197" t="s">
        <v>3133</v>
      </c>
      <c r="D51" s="146"/>
      <c r="E51" s="146"/>
      <c r="F51" s="146"/>
      <c r="G51" s="146"/>
      <c r="H51" s="146"/>
    </row>
    <row r="52" spans="1:8" x14ac:dyDescent="0.25">
      <c r="A52" s="148"/>
      <c r="B52" s="82"/>
      <c r="C52" s="196" t="s">
        <v>6681</v>
      </c>
      <c r="D52" s="196"/>
      <c r="E52" s="196"/>
    </row>
    <row r="53" spans="1:8" ht="14.45" customHeight="1" x14ac:dyDescent="0.25">
      <c r="A53" s="148"/>
      <c r="B53" s="89"/>
      <c r="C53" s="197" t="s">
        <v>3132</v>
      </c>
      <c r="D53" s="146"/>
      <c r="E53" s="146"/>
      <c r="F53" s="146"/>
      <c r="G53" s="146"/>
      <c r="H53" s="146"/>
    </row>
    <row r="54" spans="1:8" x14ac:dyDescent="0.25">
      <c r="A54" s="148"/>
      <c r="B54" s="82"/>
      <c r="C54" s="196" t="s">
        <v>6682</v>
      </c>
      <c r="D54" s="196"/>
      <c r="E54" s="196"/>
    </row>
    <row r="55" spans="1:8" ht="5.0999999999999996" customHeight="1" x14ac:dyDescent="0.25">
      <c r="A55" s="12"/>
      <c r="B55" s="27"/>
      <c r="C55" s="27"/>
      <c r="D55" s="3"/>
      <c r="E55" s="3"/>
      <c r="F55" s="3"/>
      <c r="G55" s="3"/>
      <c r="H55" s="3"/>
    </row>
    <row r="56" spans="1:8" x14ac:dyDescent="0.25">
      <c r="A56" s="148" t="s">
        <v>3131</v>
      </c>
      <c r="B56" s="146" t="s">
        <v>3130</v>
      </c>
      <c r="C56" s="146"/>
      <c r="D56" s="146"/>
      <c r="E56" s="146"/>
      <c r="F56" s="146"/>
      <c r="G56" s="146"/>
      <c r="H56" s="146"/>
    </row>
    <row r="57" spans="1:8" x14ac:dyDescent="0.25">
      <c r="A57" s="148"/>
      <c r="B57" s="89"/>
      <c r="C57" s="144" t="s">
        <v>2135</v>
      </c>
      <c r="D57" s="145"/>
      <c r="E57" s="145"/>
      <c r="F57" s="145"/>
      <c r="G57" s="145"/>
      <c r="H57" s="145"/>
    </row>
    <row r="58" spans="1:8" x14ac:dyDescent="0.25">
      <c r="A58" s="148"/>
      <c r="B58" s="89"/>
      <c r="C58" s="144" t="s">
        <v>2134</v>
      </c>
      <c r="D58" s="145"/>
      <c r="E58" s="145"/>
      <c r="F58" s="145"/>
      <c r="G58" s="145"/>
      <c r="H58" s="145"/>
    </row>
    <row r="59" spans="1:8" x14ac:dyDescent="0.25">
      <c r="A59" s="148"/>
      <c r="B59" s="215" t="s">
        <v>3129</v>
      </c>
      <c r="C59" s="215"/>
      <c r="D59" s="215"/>
      <c r="E59" s="215"/>
      <c r="F59" s="215"/>
      <c r="G59" s="215"/>
      <c r="H59" s="215"/>
    </row>
    <row r="60" spans="1:8" x14ac:dyDescent="0.25">
      <c r="A60" s="148"/>
      <c r="B60" s="194" t="s">
        <v>6683</v>
      </c>
      <c r="C60" s="194"/>
      <c r="D60" s="194"/>
    </row>
    <row r="61" spans="1:8" ht="5.0999999999999996" customHeight="1" x14ac:dyDescent="0.25">
      <c r="A61" s="12"/>
      <c r="B61" s="3"/>
      <c r="C61" s="3"/>
      <c r="D61" s="3"/>
      <c r="E61" s="3"/>
      <c r="F61" s="3"/>
      <c r="G61" s="3"/>
      <c r="H61" s="3"/>
    </row>
    <row r="62" spans="1:8" x14ac:dyDescent="0.25">
      <c r="A62" s="148" t="s">
        <v>3128</v>
      </c>
      <c r="B62" s="146" t="s">
        <v>3127</v>
      </c>
      <c r="C62" s="146"/>
      <c r="D62" s="146"/>
      <c r="E62" s="146"/>
      <c r="F62" s="146"/>
      <c r="G62" s="146"/>
      <c r="H62" s="146"/>
    </row>
    <row r="63" spans="1:8" x14ac:dyDescent="0.25">
      <c r="A63" s="148"/>
      <c r="B63" s="89"/>
      <c r="C63" s="197" t="s">
        <v>3126</v>
      </c>
      <c r="D63" s="146"/>
      <c r="E63" s="146"/>
      <c r="F63" s="146"/>
      <c r="G63" s="146"/>
      <c r="H63" s="146"/>
    </row>
    <row r="64" spans="1:8" x14ac:dyDescent="0.25">
      <c r="A64" s="148"/>
      <c r="B64" s="89"/>
      <c r="C64" s="197" t="s">
        <v>3125</v>
      </c>
      <c r="D64" s="146"/>
      <c r="E64" s="146"/>
      <c r="F64" s="146"/>
      <c r="G64" s="146"/>
      <c r="H64" s="146"/>
    </row>
    <row r="65" spans="1:8" x14ac:dyDescent="0.25">
      <c r="A65" s="148"/>
      <c r="B65" s="82"/>
      <c r="C65" s="196" t="s">
        <v>6678</v>
      </c>
      <c r="D65" s="196"/>
      <c r="E65" s="196"/>
      <c r="F65" s="83"/>
      <c r="G65" s="83"/>
      <c r="H65" s="83"/>
    </row>
    <row r="66" spans="1:8" ht="15" customHeight="1" x14ac:dyDescent="0.25">
      <c r="A66" s="148"/>
      <c r="B66" s="89"/>
      <c r="C66" s="197" t="s">
        <v>3124</v>
      </c>
      <c r="D66" s="146"/>
      <c r="E66" s="146"/>
      <c r="F66" s="146"/>
      <c r="G66" s="146"/>
      <c r="H66" s="146"/>
    </row>
    <row r="67" spans="1:8" ht="14.45" customHeight="1" x14ac:dyDescent="0.25">
      <c r="A67" s="148"/>
      <c r="B67" s="82"/>
      <c r="C67" s="196" t="s">
        <v>6684</v>
      </c>
      <c r="D67" s="196"/>
      <c r="E67" s="196"/>
      <c r="F67" s="83"/>
      <c r="G67" s="83"/>
      <c r="H67" s="83"/>
    </row>
    <row r="68" spans="1:8" ht="15" customHeight="1" x14ac:dyDescent="0.25">
      <c r="A68" s="148"/>
      <c r="B68" s="89"/>
      <c r="C68" s="197" t="s">
        <v>3123</v>
      </c>
      <c r="D68" s="146"/>
      <c r="E68" s="146"/>
      <c r="F68" s="146"/>
      <c r="G68" s="146"/>
      <c r="H68" s="146"/>
    </row>
    <row r="69" spans="1:8" ht="14.45" customHeight="1" x14ac:dyDescent="0.25">
      <c r="A69" s="148"/>
      <c r="B69" s="82"/>
      <c r="C69" s="196" t="s">
        <v>6684</v>
      </c>
      <c r="D69" s="196"/>
      <c r="E69" s="196"/>
    </row>
    <row r="70" spans="1:8" ht="15" customHeight="1" x14ac:dyDescent="0.25">
      <c r="A70" s="148"/>
      <c r="B70" s="89"/>
      <c r="C70" s="166" t="s">
        <v>3122</v>
      </c>
      <c r="D70" s="193"/>
      <c r="E70" s="193"/>
      <c r="F70" s="193"/>
      <c r="G70" s="193"/>
      <c r="H70" s="193"/>
    </row>
    <row r="71" spans="1:8" ht="75" customHeight="1" x14ac:dyDescent="0.25">
      <c r="A71" s="148"/>
      <c r="B71" s="58"/>
      <c r="C71" s="166"/>
      <c r="D71" s="193"/>
      <c r="E71" s="193"/>
      <c r="F71" s="193"/>
      <c r="G71" s="193"/>
      <c r="H71" s="193"/>
    </row>
    <row r="72" spans="1:8" x14ac:dyDescent="0.25">
      <c r="A72" s="148"/>
      <c r="B72" s="82"/>
      <c r="C72" s="196" t="s">
        <v>6685</v>
      </c>
      <c r="D72" s="196"/>
      <c r="E72" s="196"/>
    </row>
    <row r="73" spans="1:8" ht="5.0999999999999996" customHeight="1" x14ac:dyDescent="0.25">
      <c r="A73" s="12"/>
      <c r="B73" s="27"/>
      <c r="C73" s="27"/>
      <c r="D73" s="3"/>
      <c r="E73" s="3"/>
      <c r="F73" s="3"/>
      <c r="G73" s="3"/>
      <c r="H73" s="3"/>
    </row>
    <row r="74" spans="1:8" ht="30" customHeight="1" x14ac:dyDescent="0.25">
      <c r="A74" s="148" t="s">
        <v>3121</v>
      </c>
      <c r="B74" s="146" t="s">
        <v>3120</v>
      </c>
      <c r="C74" s="146"/>
      <c r="D74" s="146"/>
      <c r="E74" s="146"/>
      <c r="F74" s="146"/>
      <c r="G74" s="146"/>
      <c r="H74" s="146"/>
    </row>
    <row r="75" spans="1:8" ht="15" customHeight="1" x14ac:dyDescent="0.25">
      <c r="A75" s="148"/>
      <c r="B75" s="194" t="s">
        <v>6680</v>
      </c>
      <c r="C75" s="194"/>
      <c r="D75" s="194"/>
    </row>
    <row r="76" spans="1:8" ht="15" customHeight="1" x14ac:dyDescent="0.25">
      <c r="A76" s="148"/>
      <c r="B76" s="89"/>
      <c r="C76" s="146" t="s">
        <v>3119</v>
      </c>
      <c r="D76" s="146"/>
      <c r="E76" s="146"/>
      <c r="F76" s="146"/>
      <c r="G76" s="146"/>
      <c r="H76" s="146"/>
    </row>
    <row r="77" spans="1:8" ht="15" customHeight="1" x14ac:dyDescent="0.25">
      <c r="A77" s="148"/>
      <c r="B77" s="58"/>
      <c r="C77" s="146"/>
      <c r="D77" s="146"/>
      <c r="E77" s="146"/>
      <c r="F77" s="146"/>
      <c r="G77" s="146"/>
      <c r="H77" s="146"/>
    </row>
    <row r="78" spans="1:8" ht="15" customHeight="1" x14ac:dyDescent="0.25">
      <c r="A78" s="148"/>
      <c r="B78" s="89"/>
      <c r="C78" s="146" t="s">
        <v>3118</v>
      </c>
      <c r="D78" s="146"/>
      <c r="E78" s="146"/>
      <c r="F78" s="146"/>
      <c r="G78" s="146"/>
      <c r="H78" s="146"/>
    </row>
    <row r="79" spans="1:8" ht="15" customHeight="1" x14ac:dyDescent="0.25">
      <c r="A79" s="148"/>
      <c r="B79" s="89"/>
      <c r="C79" s="146" t="s">
        <v>3117</v>
      </c>
      <c r="D79" s="146"/>
      <c r="E79" s="146"/>
      <c r="F79" s="146"/>
      <c r="G79" s="146"/>
      <c r="H79" s="146"/>
    </row>
    <row r="80" spans="1:8" ht="15" customHeight="1" x14ac:dyDescent="0.25">
      <c r="A80" s="148"/>
      <c r="B80" s="58"/>
      <c r="C80" s="146"/>
      <c r="D80" s="146"/>
      <c r="E80" s="146"/>
      <c r="F80" s="146"/>
      <c r="G80" s="146"/>
      <c r="H80" s="146"/>
    </row>
    <row r="81" spans="1:8" ht="15" customHeight="1" x14ac:dyDescent="0.25">
      <c r="A81" s="148"/>
      <c r="B81" s="194" t="s">
        <v>6690</v>
      </c>
      <c r="C81" s="194"/>
      <c r="D81" s="194"/>
    </row>
    <row r="82" spans="1:8" ht="5.0999999999999996" customHeight="1" x14ac:dyDescent="0.25">
      <c r="A82" s="148"/>
      <c r="B82" s="214"/>
      <c r="C82" s="214"/>
      <c r="D82" s="214"/>
      <c r="E82" s="214"/>
      <c r="F82" s="214"/>
      <c r="G82" s="214"/>
      <c r="H82" s="214"/>
    </row>
    <row r="83" spans="1:8" x14ac:dyDescent="0.25">
      <c r="A83" s="148"/>
      <c r="B83" s="146" t="s">
        <v>3116</v>
      </c>
      <c r="C83" s="146"/>
      <c r="D83" s="146"/>
      <c r="E83" s="146"/>
      <c r="F83" s="146"/>
      <c r="G83" s="146"/>
      <c r="H83" s="146"/>
    </row>
    <row r="84" spans="1:8" ht="15" customHeight="1" x14ac:dyDescent="0.25">
      <c r="A84" s="148"/>
      <c r="B84" s="194" t="s">
        <v>6680</v>
      </c>
      <c r="C84" s="194"/>
      <c r="D84" s="194"/>
    </row>
    <row r="85" spans="1:8" ht="15" customHeight="1" x14ac:dyDescent="0.25">
      <c r="A85" s="148"/>
      <c r="B85" s="89"/>
      <c r="C85" s="197" t="s">
        <v>3115</v>
      </c>
      <c r="D85" s="146"/>
      <c r="E85" s="146"/>
      <c r="F85" s="146"/>
      <c r="G85" s="146"/>
      <c r="H85" s="146"/>
    </row>
    <row r="86" spans="1:8" ht="15" customHeight="1" x14ac:dyDescent="0.25">
      <c r="A86" s="148"/>
      <c r="B86" s="89"/>
      <c r="C86" s="197" t="s">
        <v>3114</v>
      </c>
      <c r="D86" s="146"/>
      <c r="E86" s="146"/>
      <c r="F86" s="146"/>
      <c r="G86" s="146"/>
      <c r="H86" s="146"/>
    </row>
    <row r="87" spans="1:8" ht="15" customHeight="1" x14ac:dyDescent="0.25">
      <c r="A87" s="148"/>
      <c r="B87" s="89"/>
      <c r="C87" s="197" t="s">
        <v>3113</v>
      </c>
      <c r="D87" s="146"/>
      <c r="E87" s="146"/>
      <c r="F87" s="146"/>
      <c r="G87" s="146"/>
      <c r="H87" s="146"/>
    </row>
    <row r="88" spans="1:8" ht="15" customHeight="1" x14ac:dyDescent="0.25">
      <c r="A88" s="148"/>
      <c r="B88" s="194" t="s">
        <v>6690</v>
      </c>
      <c r="C88" s="194"/>
      <c r="D88" s="194"/>
    </row>
    <row r="89" spans="1:8" ht="5.0999999999999996" customHeight="1" x14ac:dyDescent="0.25">
      <c r="A89" s="12"/>
      <c r="B89" s="27"/>
      <c r="C89" s="27"/>
      <c r="D89" s="3"/>
      <c r="E89" s="3"/>
      <c r="F89" s="3"/>
      <c r="G89" s="3"/>
      <c r="H89" s="3"/>
    </row>
    <row r="90" spans="1:8" x14ac:dyDescent="0.25">
      <c r="A90" s="148" t="s">
        <v>3112</v>
      </c>
      <c r="B90" s="146" t="s">
        <v>3111</v>
      </c>
      <c r="C90" s="146"/>
      <c r="D90" s="146"/>
      <c r="E90" s="146"/>
      <c r="F90" s="146"/>
      <c r="G90" s="146"/>
      <c r="H90" s="146"/>
    </row>
    <row r="91" spans="1:8" x14ac:dyDescent="0.25">
      <c r="A91" s="148"/>
      <c r="B91" s="194" t="s">
        <v>6706</v>
      </c>
      <c r="C91" s="194"/>
      <c r="D91" s="194"/>
    </row>
    <row r="92" spans="1:8" x14ac:dyDescent="0.25">
      <c r="A92" s="148"/>
      <c r="B92" s="89"/>
      <c r="C92" s="197" t="s">
        <v>3110</v>
      </c>
      <c r="D92" s="146"/>
      <c r="E92" s="146"/>
      <c r="F92" s="146"/>
      <c r="G92" s="146"/>
      <c r="H92" s="146"/>
    </row>
    <row r="93" spans="1:8" ht="15" customHeight="1" x14ac:dyDescent="0.25">
      <c r="A93" s="148"/>
      <c r="B93" s="89"/>
      <c r="C93" s="197" t="s">
        <v>3109</v>
      </c>
      <c r="D93" s="146"/>
      <c r="E93" s="146"/>
      <c r="F93" s="146"/>
      <c r="G93" s="146"/>
      <c r="H93" s="146"/>
    </row>
    <row r="94" spans="1:8" ht="15" customHeight="1" x14ac:dyDescent="0.25">
      <c r="A94" s="148"/>
      <c r="B94" s="89"/>
      <c r="C94" s="166" t="s">
        <v>2466</v>
      </c>
      <c r="D94" s="193"/>
      <c r="E94" s="193"/>
      <c r="F94" s="193"/>
      <c r="G94" s="193"/>
      <c r="H94" s="193"/>
    </row>
    <row r="95" spans="1:8" ht="30" customHeight="1" x14ac:dyDescent="0.25">
      <c r="A95" s="148"/>
      <c r="B95" s="58"/>
      <c r="C95" s="166"/>
      <c r="D95" s="193"/>
      <c r="E95" s="193"/>
      <c r="F95" s="193"/>
      <c r="G95" s="193"/>
      <c r="H95" s="193"/>
    </row>
    <row r="96" spans="1:8" ht="5.0999999999999996" customHeight="1" x14ac:dyDescent="0.25">
      <c r="A96" s="12"/>
      <c r="B96" s="3"/>
      <c r="C96" s="3"/>
      <c r="D96" s="3"/>
      <c r="E96" s="3"/>
      <c r="F96" s="3"/>
      <c r="G96" s="3"/>
      <c r="H96" s="3"/>
    </row>
    <row r="97" spans="1:8" x14ac:dyDescent="0.25">
      <c r="A97" s="12" t="s">
        <v>3108</v>
      </c>
      <c r="B97" s="146" t="s">
        <v>3107</v>
      </c>
      <c r="C97" s="166"/>
      <c r="D97" s="193"/>
      <c r="E97" s="193"/>
      <c r="F97" s="193"/>
      <c r="G97" s="193"/>
      <c r="H97" s="193"/>
    </row>
    <row r="98" spans="1:8" ht="5.0999999999999996" customHeight="1" x14ac:dyDescent="0.25">
      <c r="A98" s="12"/>
      <c r="B98" s="3"/>
      <c r="C98" s="3"/>
      <c r="D98" s="3"/>
      <c r="E98" s="3"/>
      <c r="F98" s="3"/>
      <c r="G98" s="3"/>
      <c r="H98" s="3"/>
    </row>
    <row r="99" spans="1:8" x14ac:dyDescent="0.25">
      <c r="A99" s="12" t="s">
        <v>3106</v>
      </c>
      <c r="B99" s="146" t="s">
        <v>3105</v>
      </c>
      <c r="C99" s="166"/>
      <c r="D99" s="193"/>
      <c r="E99" s="193"/>
      <c r="F99" s="193"/>
      <c r="G99" s="193"/>
      <c r="H99" s="193"/>
    </row>
    <row r="100" spans="1:8" ht="5.0999999999999996" customHeight="1" x14ac:dyDescent="0.25">
      <c r="A100" s="12"/>
      <c r="B100" s="3"/>
      <c r="C100" s="3"/>
      <c r="D100" s="3"/>
      <c r="E100" s="3"/>
      <c r="F100" s="3"/>
      <c r="G100" s="3"/>
      <c r="H100" s="3"/>
    </row>
    <row r="101" spans="1:8" x14ac:dyDescent="0.25">
      <c r="A101" s="12" t="s">
        <v>3104</v>
      </c>
      <c r="B101" s="146" t="s">
        <v>2062</v>
      </c>
      <c r="C101" s="166"/>
      <c r="D101" s="193"/>
      <c r="E101" s="193"/>
      <c r="F101" s="193"/>
      <c r="G101" s="193"/>
      <c r="H101" s="193"/>
    </row>
    <row r="102" spans="1:8" ht="5.0999999999999996" customHeight="1" x14ac:dyDescent="0.25">
      <c r="A102" s="12"/>
      <c r="B102" s="3"/>
      <c r="C102" s="3"/>
      <c r="D102" s="3"/>
      <c r="E102" s="3"/>
      <c r="F102" s="3"/>
      <c r="G102" s="3"/>
      <c r="H102" s="3"/>
    </row>
    <row r="103" spans="1:8" x14ac:dyDescent="0.25">
      <c r="A103" s="12" t="s">
        <v>3103</v>
      </c>
      <c r="B103" s="146" t="s">
        <v>2233</v>
      </c>
      <c r="C103" s="166"/>
      <c r="D103" s="193"/>
      <c r="E103" s="193"/>
      <c r="F103" s="193"/>
      <c r="G103" s="193"/>
      <c r="H103" s="193"/>
    </row>
    <row r="104" spans="1:8" ht="5.0999999999999996" customHeight="1" x14ac:dyDescent="0.25">
      <c r="A104" s="12"/>
      <c r="B104" s="3"/>
      <c r="C104" s="3"/>
      <c r="D104" s="3"/>
      <c r="E104" s="3"/>
      <c r="F104" s="3"/>
      <c r="G104" s="3"/>
      <c r="H104" s="3"/>
    </row>
    <row r="105" spans="1:8" x14ac:dyDescent="0.25">
      <c r="A105" s="12" t="s">
        <v>3102</v>
      </c>
      <c r="B105" s="146" t="s">
        <v>2231</v>
      </c>
      <c r="C105" s="166"/>
      <c r="D105" s="193"/>
      <c r="E105" s="193"/>
      <c r="F105" s="193"/>
      <c r="G105" s="193"/>
      <c r="H105" s="193"/>
    </row>
    <row r="106" spans="1:8" ht="5.0999999999999996" customHeight="1" x14ac:dyDescent="0.25">
      <c r="A106" s="12"/>
      <c r="B106" s="3"/>
      <c r="C106" s="3"/>
      <c r="D106" s="3"/>
      <c r="E106" s="3"/>
      <c r="F106" s="3"/>
      <c r="G106" s="3"/>
      <c r="H106" s="3"/>
    </row>
    <row r="107" spans="1:8" x14ac:dyDescent="0.25">
      <c r="A107" s="12" t="s">
        <v>3101</v>
      </c>
      <c r="B107" s="146" t="s">
        <v>7506</v>
      </c>
      <c r="C107" s="166"/>
      <c r="D107" s="193"/>
      <c r="E107" s="193"/>
      <c r="F107" s="193"/>
      <c r="G107" s="193"/>
      <c r="H107" s="193"/>
    </row>
    <row r="108" spans="1:8" ht="5.0999999999999996" customHeight="1" x14ac:dyDescent="0.25">
      <c r="A108" s="12"/>
      <c r="B108" s="3"/>
      <c r="C108" s="3"/>
      <c r="D108" s="3"/>
      <c r="E108" s="3"/>
      <c r="F108" s="3"/>
      <c r="G108" s="3"/>
      <c r="H108" s="3"/>
    </row>
    <row r="109" spans="1:8" x14ac:dyDescent="0.25">
      <c r="A109" s="12" t="s">
        <v>3100</v>
      </c>
      <c r="B109" s="146" t="s">
        <v>3099</v>
      </c>
      <c r="C109" s="166"/>
      <c r="D109" s="193"/>
      <c r="E109" s="193"/>
      <c r="F109" s="193"/>
      <c r="G109" s="193"/>
      <c r="H109" s="193"/>
    </row>
    <row r="110" spans="1:8" ht="5.0999999999999996" customHeight="1" x14ac:dyDescent="0.25">
      <c r="A110" s="12"/>
      <c r="B110" s="3"/>
      <c r="C110" s="3"/>
      <c r="D110" s="3"/>
      <c r="E110" s="3"/>
      <c r="F110" s="3"/>
      <c r="G110" s="3"/>
      <c r="H110" s="3"/>
    </row>
    <row r="111" spans="1:8" x14ac:dyDescent="0.25">
      <c r="A111" s="148" t="s">
        <v>3098</v>
      </c>
      <c r="B111" s="146" t="s">
        <v>3097</v>
      </c>
      <c r="C111" s="146"/>
      <c r="D111" s="146"/>
      <c r="E111" s="146"/>
      <c r="F111" s="146"/>
      <c r="G111" s="146"/>
      <c r="H111" s="146"/>
    </row>
    <row r="112" spans="1:8" x14ac:dyDescent="0.25">
      <c r="A112" s="148"/>
      <c r="B112" s="89"/>
      <c r="C112" s="144" t="s">
        <v>2135</v>
      </c>
      <c r="D112" s="145"/>
      <c r="E112" s="145"/>
      <c r="F112" s="145"/>
      <c r="G112" s="145"/>
      <c r="H112" s="145"/>
    </row>
    <row r="113" spans="1:8" x14ac:dyDescent="0.25">
      <c r="A113" s="148"/>
      <c r="B113" s="89"/>
      <c r="C113" s="144" t="s">
        <v>2134</v>
      </c>
      <c r="D113" s="145"/>
      <c r="E113" s="145"/>
      <c r="F113" s="145"/>
      <c r="G113" s="145"/>
      <c r="H113" s="145"/>
    </row>
    <row r="114" spans="1:8" ht="5.0999999999999996" customHeight="1" x14ac:dyDescent="0.25">
      <c r="A114" s="12"/>
      <c r="B114" s="3"/>
      <c r="C114" s="3"/>
      <c r="D114" s="3"/>
      <c r="E114" s="3"/>
      <c r="F114" s="3"/>
      <c r="G114" s="3"/>
      <c r="H114" s="3"/>
    </row>
    <row r="115" spans="1:8" x14ac:dyDescent="0.25">
      <c r="A115" s="148" t="s">
        <v>3096</v>
      </c>
      <c r="B115" s="146" t="s">
        <v>3095</v>
      </c>
      <c r="C115" s="146"/>
      <c r="D115" s="146"/>
      <c r="E115" s="146"/>
      <c r="F115" s="146"/>
      <c r="G115" s="146"/>
      <c r="H115" s="146"/>
    </row>
    <row r="116" spans="1:8" x14ac:dyDescent="0.25">
      <c r="A116" s="148"/>
      <c r="B116" s="89"/>
      <c r="C116" s="144" t="s">
        <v>3094</v>
      </c>
      <c r="D116" s="145"/>
      <c r="E116" s="145"/>
      <c r="F116" s="145"/>
      <c r="G116" s="145"/>
      <c r="H116" s="145"/>
    </row>
    <row r="117" spans="1:8" x14ac:dyDescent="0.25">
      <c r="A117" s="148"/>
      <c r="B117" s="89"/>
      <c r="C117" s="144" t="s">
        <v>3093</v>
      </c>
      <c r="D117" s="145"/>
      <c r="E117" s="145"/>
      <c r="F117" s="145"/>
      <c r="G117" s="145"/>
      <c r="H117" s="145"/>
    </row>
    <row r="118" spans="1:8" ht="5.0999999999999996" customHeight="1" x14ac:dyDescent="0.25">
      <c r="A118" s="12"/>
      <c r="B118" s="3"/>
      <c r="C118" s="3"/>
      <c r="D118" s="3"/>
      <c r="E118" s="3"/>
      <c r="F118" s="3"/>
      <c r="G118" s="3"/>
      <c r="H118" s="3"/>
    </row>
    <row r="119" spans="1:8" x14ac:dyDescent="0.25">
      <c r="A119" s="12" t="s">
        <v>3092</v>
      </c>
      <c r="B119" s="146" t="s">
        <v>3091</v>
      </c>
      <c r="C119" s="166"/>
      <c r="D119" s="193"/>
      <c r="E119" s="193"/>
      <c r="F119" s="193"/>
      <c r="G119" s="193"/>
      <c r="H119" s="193"/>
    </row>
    <row r="120" spans="1:8" ht="5.0999999999999996" customHeight="1" x14ac:dyDescent="0.25">
      <c r="A120" s="12"/>
      <c r="B120" s="3"/>
      <c r="C120" s="3"/>
      <c r="D120" s="3"/>
      <c r="E120" s="3"/>
      <c r="F120" s="3"/>
      <c r="G120" s="3"/>
      <c r="H120" s="3"/>
    </row>
    <row r="121" spans="1:8" ht="30" customHeight="1" x14ac:dyDescent="0.25">
      <c r="A121" s="12" t="s">
        <v>3090</v>
      </c>
      <c r="B121" s="146" t="s">
        <v>3089</v>
      </c>
      <c r="C121" s="166"/>
      <c r="D121" s="192"/>
      <c r="E121" s="192"/>
      <c r="F121" s="192"/>
      <c r="G121" s="192"/>
      <c r="H121" s="192"/>
    </row>
    <row r="122" spans="1:8" ht="5.0999999999999996" customHeight="1" x14ac:dyDescent="0.25">
      <c r="A122" s="12"/>
      <c r="B122" s="3"/>
      <c r="C122" s="3"/>
      <c r="D122" s="3"/>
      <c r="E122" s="3"/>
      <c r="F122" s="3"/>
      <c r="G122" s="3"/>
      <c r="H122" s="3"/>
    </row>
    <row r="123" spans="1:8" x14ac:dyDescent="0.25">
      <c r="A123" s="12" t="s">
        <v>3088</v>
      </c>
      <c r="B123" s="146" t="s">
        <v>3087</v>
      </c>
      <c r="C123" s="166"/>
      <c r="D123" s="193"/>
      <c r="E123" s="193"/>
      <c r="F123" s="193"/>
      <c r="G123" s="193"/>
      <c r="H123" s="193"/>
    </row>
    <row r="124" spans="1:8" ht="5.0999999999999996" customHeight="1" x14ac:dyDescent="0.25">
      <c r="A124" s="12"/>
      <c r="B124" s="3"/>
      <c r="C124" s="3"/>
      <c r="D124" s="3"/>
      <c r="E124" s="3"/>
      <c r="F124" s="3"/>
      <c r="G124" s="3"/>
      <c r="H124" s="3"/>
    </row>
    <row r="125" spans="1:8" x14ac:dyDescent="0.25">
      <c r="A125" s="12" t="s">
        <v>3086</v>
      </c>
      <c r="B125" s="146" t="s">
        <v>3085</v>
      </c>
      <c r="C125" s="166"/>
      <c r="D125" s="192"/>
      <c r="E125" s="192"/>
      <c r="F125" s="192"/>
      <c r="G125" s="192"/>
      <c r="H125" s="192"/>
    </row>
    <row r="126" spans="1:8" ht="5.0999999999999996" customHeight="1" x14ac:dyDescent="0.25">
      <c r="A126" s="12"/>
      <c r="B126" s="3"/>
      <c r="C126" s="3"/>
      <c r="D126" s="3"/>
      <c r="E126" s="3"/>
      <c r="F126" s="3"/>
      <c r="G126" s="3"/>
      <c r="H126" s="3"/>
    </row>
    <row r="127" spans="1:8" x14ac:dyDescent="0.25">
      <c r="A127" s="12" t="s">
        <v>3084</v>
      </c>
      <c r="B127" s="146" t="s">
        <v>3083</v>
      </c>
      <c r="C127" s="166"/>
      <c r="D127" s="192"/>
      <c r="E127" s="192"/>
      <c r="F127" s="192"/>
      <c r="G127" s="192"/>
      <c r="H127" s="192"/>
    </row>
    <row r="128" spans="1:8" ht="5.0999999999999996" customHeight="1" x14ac:dyDescent="0.25">
      <c r="A128" s="12"/>
      <c r="B128" s="3"/>
      <c r="C128" s="3"/>
      <c r="D128" s="3"/>
      <c r="E128" s="3"/>
      <c r="F128" s="3"/>
      <c r="G128" s="3"/>
      <c r="H128" s="3"/>
    </row>
    <row r="129" spans="1:8" x14ac:dyDescent="0.25">
      <c r="A129" s="12" t="s">
        <v>7507</v>
      </c>
      <c r="B129" s="146" t="s">
        <v>7508</v>
      </c>
      <c r="C129" s="166"/>
      <c r="D129" s="216"/>
      <c r="E129" s="216"/>
      <c r="F129" s="216"/>
      <c r="G129" s="216"/>
      <c r="H129" s="216"/>
    </row>
    <row r="130" spans="1:8" ht="5.0999999999999996" customHeight="1" x14ac:dyDescent="0.25">
      <c r="A130" s="12"/>
      <c r="B130" s="3"/>
      <c r="C130" s="3"/>
      <c r="D130" s="3"/>
      <c r="E130" s="3"/>
      <c r="F130" s="3"/>
      <c r="G130" s="3"/>
      <c r="H130" s="3"/>
    </row>
    <row r="131" spans="1:8" x14ac:dyDescent="0.25">
      <c r="A131" s="12" t="s">
        <v>3082</v>
      </c>
      <c r="B131" s="146" t="s">
        <v>3081</v>
      </c>
      <c r="C131" s="166"/>
      <c r="D131" s="192"/>
      <c r="E131" s="192"/>
      <c r="F131" s="192"/>
      <c r="G131" s="192"/>
      <c r="H131" s="192"/>
    </row>
    <row r="132" spans="1:8" ht="5.0999999999999996" customHeight="1" x14ac:dyDescent="0.25">
      <c r="A132" s="12"/>
      <c r="B132" s="3"/>
      <c r="C132" s="3"/>
      <c r="D132" s="3"/>
      <c r="E132" s="3"/>
      <c r="F132" s="3"/>
      <c r="G132" s="3"/>
      <c r="H132" s="3"/>
    </row>
    <row r="133" spans="1:8" ht="30" customHeight="1" x14ac:dyDescent="0.25">
      <c r="A133" s="12" t="s">
        <v>3080</v>
      </c>
      <c r="B133" s="146" t="s">
        <v>3079</v>
      </c>
      <c r="C133" s="166"/>
      <c r="D133" s="192"/>
      <c r="E133" s="192"/>
      <c r="F133" s="192"/>
      <c r="G133" s="192"/>
      <c r="H133" s="192"/>
    </row>
    <row r="134" spans="1:8" ht="5.0999999999999996" customHeight="1" x14ac:dyDescent="0.25">
      <c r="A134" s="12"/>
      <c r="B134" s="3"/>
      <c r="C134" s="3"/>
      <c r="D134" s="3"/>
      <c r="E134" s="3"/>
      <c r="F134" s="3"/>
      <c r="G134" s="3"/>
      <c r="H134" s="3"/>
    </row>
    <row r="135" spans="1:8" x14ac:dyDescent="0.25">
      <c r="A135" s="148" t="s">
        <v>3078</v>
      </c>
      <c r="B135" s="146" t="s">
        <v>3077</v>
      </c>
      <c r="C135" s="146"/>
      <c r="D135" s="146"/>
      <c r="E135" s="146"/>
      <c r="F135" s="146"/>
      <c r="G135" s="146"/>
      <c r="H135" s="146"/>
    </row>
    <row r="136" spans="1:8" x14ac:dyDescent="0.25">
      <c r="A136" s="148"/>
      <c r="B136" s="89"/>
      <c r="C136" s="144" t="s">
        <v>2135</v>
      </c>
      <c r="D136" s="145"/>
      <c r="E136" s="145"/>
      <c r="F136" s="145"/>
      <c r="G136" s="145"/>
      <c r="H136" s="145"/>
    </row>
    <row r="137" spans="1:8" x14ac:dyDescent="0.25">
      <c r="A137" s="148"/>
      <c r="B137" s="89"/>
      <c r="C137" s="144" t="s">
        <v>2134</v>
      </c>
      <c r="D137" s="145"/>
      <c r="E137" s="145"/>
      <c r="F137" s="145"/>
      <c r="G137" s="145"/>
      <c r="H137" s="145"/>
    </row>
    <row r="138" spans="1:8" ht="5.0999999999999996" customHeight="1" x14ac:dyDescent="0.25">
      <c r="A138" s="12"/>
      <c r="B138" s="3"/>
      <c r="C138" s="3"/>
      <c r="D138" s="3"/>
      <c r="E138" s="3"/>
      <c r="F138" s="3"/>
      <c r="G138" s="3"/>
      <c r="H138" s="3"/>
    </row>
    <row r="139" spans="1:8" ht="45" customHeight="1" x14ac:dyDescent="0.25">
      <c r="A139" s="12" t="s">
        <v>3076</v>
      </c>
      <c r="B139" s="146" t="s">
        <v>3075</v>
      </c>
      <c r="C139" s="166"/>
      <c r="D139" s="200"/>
      <c r="E139" s="200"/>
      <c r="F139" s="200"/>
      <c r="G139" s="200"/>
      <c r="H139" s="200"/>
    </row>
    <row r="140" spans="1:8" ht="5.0999999999999996" customHeight="1" x14ac:dyDescent="0.25">
      <c r="A140" s="12"/>
      <c r="B140" s="3"/>
      <c r="C140" s="3"/>
      <c r="D140" s="3"/>
      <c r="E140" s="3"/>
      <c r="F140" s="3"/>
      <c r="G140" s="3"/>
      <c r="H140" s="3"/>
    </row>
    <row r="141" spans="1:8" x14ac:dyDescent="0.25">
      <c r="A141" s="12" t="s">
        <v>3074</v>
      </c>
      <c r="B141" s="146" t="s">
        <v>3073</v>
      </c>
      <c r="C141" s="166"/>
      <c r="D141" s="193"/>
      <c r="E141" s="193"/>
      <c r="F141" s="193"/>
      <c r="G141" s="193"/>
      <c r="H141" s="193"/>
    </row>
    <row r="142" spans="1:8" ht="5.0999999999999996" customHeight="1" x14ac:dyDescent="0.25">
      <c r="A142" s="12"/>
      <c r="B142" s="3"/>
      <c r="C142" s="3"/>
      <c r="D142" s="3"/>
      <c r="E142" s="3"/>
      <c r="F142" s="3"/>
      <c r="G142" s="3"/>
      <c r="H142" s="3"/>
    </row>
    <row r="143" spans="1:8" x14ac:dyDescent="0.25">
      <c r="A143" s="12" t="s">
        <v>3072</v>
      </c>
      <c r="B143" s="146" t="s">
        <v>2064</v>
      </c>
      <c r="C143" s="166"/>
      <c r="D143" s="193"/>
      <c r="E143" s="193"/>
      <c r="F143" s="193"/>
      <c r="G143" s="193"/>
      <c r="H143" s="193"/>
    </row>
    <row r="144" spans="1:8" ht="5.0999999999999996" customHeight="1" x14ac:dyDescent="0.25">
      <c r="A144" s="12"/>
      <c r="B144" s="3"/>
      <c r="C144" s="3"/>
      <c r="D144" s="3"/>
      <c r="E144" s="3"/>
      <c r="F144" s="3"/>
      <c r="G144" s="3"/>
      <c r="H144" s="3"/>
    </row>
    <row r="145" spans="1:8" x14ac:dyDescent="0.25">
      <c r="A145" s="12" t="s">
        <v>3071</v>
      </c>
      <c r="B145" s="146" t="s">
        <v>2062</v>
      </c>
      <c r="C145" s="166"/>
      <c r="D145" s="193"/>
      <c r="E145" s="193"/>
      <c r="F145" s="193"/>
      <c r="G145" s="193"/>
      <c r="H145" s="193"/>
    </row>
    <row r="146" spans="1:8" ht="5.0999999999999996" customHeight="1" x14ac:dyDescent="0.25">
      <c r="A146" s="12"/>
      <c r="B146" s="3"/>
      <c r="C146" s="3"/>
      <c r="D146" s="3"/>
      <c r="E146" s="3"/>
      <c r="F146" s="3"/>
      <c r="G146" s="3"/>
      <c r="H146" s="3"/>
    </row>
    <row r="147" spans="1:8" x14ac:dyDescent="0.25">
      <c r="A147" s="12" t="s">
        <v>3070</v>
      </c>
      <c r="B147" s="146" t="s">
        <v>2233</v>
      </c>
      <c r="C147" s="166"/>
      <c r="D147" s="193"/>
      <c r="E147" s="193"/>
      <c r="F147" s="193"/>
      <c r="G147" s="193"/>
      <c r="H147" s="193"/>
    </row>
    <row r="148" spans="1:8" ht="5.0999999999999996" customHeight="1" x14ac:dyDescent="0.25">
      <c r="A148" s="12"/>
      <c r="B148" s="3"/>
      <c r="C148" s="3"/>
      <c r="D148" s="3"/>
      <c r="E148" s="3"/>
      <c r="F148" s="3"/>
      <c r="G148" s="3"/>
      <c r="H148" s="3"/>
    </row>
    <row r="149" spans="1:8" x14ac:dyDescent="0.25">
      <c r="A149" s="12" t="s">
        <v>3069</v>
      </c>
      <c r="B149" s="146" t="s">
        <v>2231</v>
      </c>
      <c r="C149" s="166"/>
      <c r="D149" s="193"/>
      <c r="E149" s="193"/>
      <c r="F149" s="193"/>
      <c r="G149" s="193"/>
      <c r="H149" s="193"/>
    </row>
    <row r="150" spans="1:8" ht="5.0999999999999996" customHeight="1" x14ac:dyDescent="0.25">
      <c r="A150" s="12"/>
      <c r="B150" s="3"/>
      <c r="C150" s="3"/>
      <c r="D150" s="3"/>
      <c r="E150" s="3"/>
      <c r="F150" s="3"/>
      <c r="G150" s="3"/>
      <c r="H150" s="3"/>
    </row>
    <row r="151" spans="1:8" x14ac:dyDescent="0.25">
      <c r="A151" s="12" t="s">
        <v>3068</v>
      </c>
      <c r="B151" s="146" t="s">
        <v>7506</v>
      </c>
      <c r="C151" s="166"/>
      <c r="D151" s="193"/>
      <c r="E151" s="193"/>
      <c r="F151" s="193"/>
      <c r="G151" s="193"/>
      <c r="H151" s="193"/>
    </row>
    <row r="152" spans="1:8" ht="5.0999999999999996" customHeight="1" x14ac:dyDescent="0.25">
      <c r="A152" s="12"/>
      <c r="B152" s="3"/>
      <c r="C152" s="3"/>
      <c r="D152" s="3"/>
      <c r="E152" s="3"/>
      <c r="F152" s="3"/>
      <c r="G152" s="3"/>
      <c r="H152" s="3"/>
    </row>
    <row r="153" spans="1:8" x14ac:dyDescent="0.25">
      <c r="A153" s="12" t="s">
        <v>3067</v>
      </c>
      <c r="B153" s="146" t="s">
        <v>3066</v>
      </c>
      <c r="C153" s="166"/>
      <c r="D153" s="193"/>
      <c r="E153" s="193"/>
      <c r="F153" s="193"/>
      <c r="G153" s="193"/>
      <c r="H153" s="193"/>
    </row>
    <row r="154" spans="1:8" ht="5.0999999999999996" customHeight="1" x14ac:dyDescent="0.25">
      <c r="A154" s="12"/>
      <c r="B154" s="3"/>
      <c r="C154" s="3"/>
      <c r="D154" s="3"/>
      <c r="E154" s="3"/>
      <c r="F154" s="3"/>
      <c r="G154" s="3"/>
      <c r="H154" s="3"/>
    </row>
    <row r="155" spans="1:8" x14ac:dyDescent="0.25">
      <c r="A155" s="148" t="s">
        <v>3065</v>
      </c>
      <c r="B155" s="146" t="s">
        <v>3064</v>
      </c>
      <c r="C155" s="146"/>
      <c r="D155" s="146"/>
      <c r="E155" s="146"/>
      <c r="F155" s="146"/>
      <c r="G155" s="146"/>
      <c r="H155" s="146"/>
    </row>
    <row r="156" spans="1:8" x14ac:dyDescent="0.25">
      <c r="A156" s="148"/>
      <c r="B156" s="89"/>
      <c r="C156" s="144" t="s">
        <v>2135</v>
      </c>
      <c r="D156" s="145"/>
      <c r="E156" s="145"/>
      <c r="F156" s="145"/>
      <c r="G156" s="145"/>
      <c r="H156" s="145"/>
    </row>
    <row r="157" spans="1:8" x14ac:dyDescent="0.25">
      <c r="A157" s="148"/>
      <c r="B157" s="89"/>
      <c r="C157" s="144" t="s">
        <v>2134</v>
      </c>
      <c r="D157" s="145"/>
      <c r="E157" s="145"/>
      <c r="F157" s="145"/>
      <c r="G157" s="145"/>
      <c r="H157" s="145"/>
    </row>
    <row r="158" spans="1:8" ht="5.0999999999999996" customHeight="1" x14ac:dyDescent="0.25">
      <c r="A158" s="12"/>
      <c r="B158" s="3"/>
      <c r="C158" s="3"/>
      <c r="D158" s="3"/>
      <c r="E158" s="3"/>
      <c r="F158" s="3"/>
      <c r="G158" s="3"/>
      <c r="H158" s="3"/>
    </row>
    <row r="159" spans="1:8" x14ac:dyDescent="0.25">
      <c r="A159" s="12" t="s">
        <v>3063</v>
      </c>
      <c r="B159" s="146" t="s">
        <v>3062</v>
      </c>
      <c r="C159" s="166"/>
      <c r="D159" s="192"/>
      <c r="E159" s="192"/>
      <c r="F159" s="192"/>
      <c r="G159" s="192"/>
      <c r="H159" s="192"/>
    </row>
    <row r="160" spans="1:8" ht="5.0999999999999996" customHeight="1" x14ac:dyDescent="0.25">
      <c r="A160" s="12"/>
      <c r="B160" s="3"/>
      <c r="C160" s="3"/>
      <c r="D160" s="3"/>
      <c r="E160" s="3"/>
      <c r="F160" s="3"/>
      <c r="G160" s="3"/>
      <c r="H160" s="3"/>
    </row>
    <row r="161" spans="1:8" x14ac:dyDescent="0.25">
      <c r="A161" s="12" t="s">
        <v>3061</v>
      </c>
      <c r="B161" s="146" t="s">
        <v>3060</v>
      </c>
      <c r="C161" s="166"/>
      <c r="D161" s="192"/>
      <c r="E161" s="192"/>
      <c r="F161" s="192"/>
      <c r="G161" s="192"/>
      <c r="H161" s="192"/>
    </row>
    <row r="162" spans="1:8" ht="5.0999999999999996" customHeight="1" x14ac:dyDescent="0.25">
      <c r="A162" s="12"/>
      <c r="B162" s="3"/>
      <c r="C162" s="3"/>
      <c r="D162" s="3"/>
      <c r="E162" s="3"/>
      <c r="F162" s="3"/>
      <c r="G162" s="3"/>
      <c r="H162" s="3"/>
    </row>
    <row r="163" spans="1:8" ht="30" customHeight="1" x14ac:dyDescent="0.25">
      <c r="A163" s="12" t="s">
        <v>3059</v>
      </c>
      <c r="B163" s="146" t="s">
        <v>3058</v>
      </c>
      <c r="C163" s="166"/>
      <c r="D163" s="192"/>
      <c r="E163" s="192"/>
      <c r="F163" s="192"/>
      <c r="G163" s="192"/>
      <c r="H163" s="192"/>
    </row>
    <row r="164" spans="1:8" ht="5.0999999999999996" customHeight="1" x14ac:dyDescent="0.25">
      <c r="A164" s="12"/>
      <c r="B164" s="3"/>
      <c r="C164" s="3"/>
      <c r="D164" s="3"/>
      <c r="E164" s="3"/>
      <c r="F164" s="3"/>
      <c r="G164" s="3"/>
      <c r="H164" s="3"/>
    </row>
    <row r="165" spans="1:8" x14ac:dyDescent="0.25">
      <c r="A165" s="12" t="s">
        <v>3057</v>
      </c>
      <c r="B165" s="146" t="s">
        <v>3056</v>
      </c>
      <c r="C165" s="166"/>
      <c r="D165" s="192"/>
      <c r="E165" s="192"/>
      <c r="F165" s="192"/>
      <c r="G165" s="192"/>
      <c r="H165" s="192"/>
    </row>
    <row r="166" spans="1:8" ht="5.0999999999999996" customHeight="1" x14ac:dyDescent="0.25">
      <c r="A166" s="12"/>
      <c r="B166" s="3"/>
      <c r="C166" s="3"/>
      <c r="D166" s="3"/>
      <c r="E166" s="3"/>
      <c r="F166" s="3"/>
      <c r="G166" s="3"/>
      <c r="H166" s="3"/>
    </row>
    <row r="167" spans="1:8" ht="45" customHeight="1" x14ac:dyDescent="0.25">
      <c r="A167" s="12" t="s">
        <v>3055</v>
      </c>
      <c r="B167" s="146" t="s">
        <v>3054</v>
      </c>
      <c r="C167" s="166"/>
      <c r="D167" s="209" t="str">
        <f>IF(OR(mil06.36="",mil06.37="",mil06.38=""),"",MAX(mil06.36,mil06.37,mil06.38))</f>
        <v/>
      </c>
      <c r="E167" s="209"/>
      <c r="F167" s="209"/>
      <c r="G167" s="209"/>
      <c r="H167" s="209"/>
    </row>
    <row r="168" spans="1:8" ht="5.0999999999999996" customHeight="1" x14ac:dyDescent="0.25">
      <c r="A168" s="12"/>
      <c r="B168" s="3"/>
      <c r="C168" s="3"/>
      <c r="D168" s="3"/>
      <c r="E168" s="3"/>
      <c r="F168" s="3"/>
      <c r="G168" s="3"/>
      <c r="H168" s="3"/>
    </row>
    <row r="169" spans="1:8" x14ac:dyDescent="0.25">
      <c r="A169" s="148" t="s">
        <v>3053</v>
      </c>
      <c r="B169" s="146" t="s">
        <v>3052</v>
      </c>
      <c r="C169" s="146"/>
      <c r="D169" s="146"/>
      <c r="E169" s="146"/>
      <c r="F169" s="146"/>
      <c r="G169" s="146"/>
      <c r="H169" s="146"/>
    </row>
    <row r="170" spans="1:8" x14ac:dyDescent="0.25">
      <c r="A170" s="148"/>
      <c r="B170" s="89"/>
      <c r="C170" s="144" t="s">
        <v>2135</v>
      </c>
      <c r="D170" s="145"/>
      <c r="E170" s="145"/>
      <c r="F170" s="145"/>
      <c r="G170" s="145"/>
      <c r="H170" s="145"/>
    </row>
    <row r="171" spans="1:8" x14ac:dyDescent="0.25">
      <c r="A171" s="148"/>
      <c r="B171" s="89"/>
      <c r="C171" s="144" t="s">
        <v>2134</v>
      </c>
      <c r="D171" s="145"/>
      <c r="E171" s="145"/>
      <c r="F171" s="145"/>
      <c r="G171" s="145"/>
      <c r="H171" s="145"/>
    </row>
    <row r="172" spans="1:8" ht="5.0999999999999996" customHeight="1" x14ac:dyDescent="0.25">
      <c r="A172" s="148"/>
      <c r="B172" s="3"/>
      <c r="C172" s="3"/>
      <c r="D172" s="3"/>
      <c r="E172" s="3"/>
      <c r="F172" s="3"/>
      <c r="G172" s="3"/>
      <c r="H172" s="3"/>
    </row>
    <row r="173" spans="1:8" ht="30" customHeight="1" x14ac:dyDescent="0.25">
      <c r="A173" s="148"/>
      <c r="B173" s="146" t="s">
        <v>3051</v>
      </c>
      <c r="C173" s="166"/>
      <c r="D173" s="192"/>
      <c r="E173" s="192"/>
      <c r="F173" s="192"/>
      <c r="G173" s="192"/>
      <c r="H173" s="192"/>
    </row>
    <row r="174" spans="1:8" ht="5.0999999999999996" customHeight="1" x14ac:dyDescent="0.25">
      <c r="A174" s="12"/>
      <c r="B174" s="3"/>
      <c r="C174" s="3"/>
      <c r="D174" s="3"/>
      <c r="E174" s="3"/>
      <c r="F174" s="3"/>
      <c r="G174" s="3"/>
      <c r="H174" s="3"/>
    </row>
    <row r="175" spans="1:8" ht="45" customHeight="1" x14ac:dyDescent="0.25">
      <c r="A175" s="12" t="s">
        <v>3050</v>
      </c>
      <c r="B175" s="146" t="s">
        <v>3049</v>
      </c>
      <c r="C175" s="166"/>
      <c r="D175" s="192"/>
      <c r="E175" s="192"/>
      <c r="F175" s="192"/>
      <c r="G175" s="192"/>
      <c r="H175" s="192"/>
    </row>
    <row r="176" spans="1:8" ht="5.0999999999999996" customHeight="1" x14ac:dyDescent="0.25">
      <c r="A176" s="12"/>
      <c r="B176" s="3"/>
      <c r="C176" s="3"/>
      <c r="D176" s="3"/>
      <c r="E176" s="3"/>
      <c r="F176" s="3"/>
      <c r="G176" s="3"/>
      <c r="H176" s="3"/>
    </row>
    <row r="177" spans="1:8" x14ac:dyDescent="0.25">
      <c r="A177" s="148" t="s">
        <v>3048</v>
      </c>
      <c r="B177" s="146" t="s">
        <v>3047</v>
      </c>
      <c r="C177" s="146"/>
      <c r="D177" s="146"/>
      <c r="E177" s="146"/>
      <c r="F177" s="146"/>
      <c r="G177" s="146"/>
      <c r="H177" s="146"/>
    </row>
    <row r="178" spans="1:8" x14ac:dyDescent="0.25">
      <c r="A178" s="148"/>
      <c r="B178" s="89"/>
      <c r="C178" s="144" t="s">
        <v>2135</v>
      </c>
      <c r="D178" s="145"/>
      <c r="E178" s="145"/>
      <c r="F178" s="145"/>
      <c r="G178" s="145"/>
      <c r="H178" s="145"/>
    </row>
    <row r="179" spans="1:8" x14ac:dyDescent="0.25">
      <c r="A179" s="148"/>
      <c r="B179" s="89"/>
      <c r="C179" s="144" t="s">
        <v>2134</v>
      </c>
      <c r="D179" s="145"/>
      <c r="E179" s="145"/>
      <c r="F179" s="145"/>
      <c r="G179" s="145"/>
      <c r="H179" s="145"/>
    </row>
    <row r="180" spans="1:8" ht="5.0999999999999996" customHeight="1" x14ac:dyDescent="0.25">
      <c r="A180" s="148"/>
      <c r="B180" s="27"/>
      <c r="C180" s="27"/>
      <c r="D180" s="3"/>
      <c r="E180" s="3"/>
      <c r="F180" s="3"/>
      <c r="G180" s="3"/>
      <c r="H180" s="3"/>
    </row>
    <row r="181" spans="1:8" x14ac:dyDescent="0.25">
      <c r="A181" s="148"/>
      <c r="B181" s="146" t="s">
        <v>3046</v>
      </c>
      <c r="C181" s="146"/>
      <c r="D181" s="146"/>
      <c r="E181" s="146"/>
      <c r="F181" s="146"/>
      <c r="G181" s="146"/>
      <c r="H181" s="146"/>
    </row>
    <row r="182" spans="1:8" ht="5.0999999999999996" customHeight="1" x14ac:dyDescent="0.25">
      <c r="A182" s="12"/>
      <c r="B182" s="3"/>
      <c r="C182" s="3"/>
      <c r="D182" s="3"/>
      <c r="E182" s="3"/>
      <c r="F182" s="3"/>
      <c r="G182" s="3"/>
      <c r="H182" s="3"/>
    </row>
    <row r="183" spans="1:8" x14ac:dyDescent="0.25">
      <c r="A183" s="12"/>
      <c r="B183" s="3"/>
      <c r="C183" s="3"/>
      <c r="D183" s="195" t="s">
        <v>2242</v>
      </c>
      <c r="E183" s="195"/>
      <c r="F183" s="195" t="s">
        <v>2480</v>
      </c>
      <c r="G183" s="195"/>
      <c r="H183" s="6" t="s">
        <v>2479</v>
      </c>
    </row>
    <row r="184" spans="1:8" ht="5.0999999999999996" customHeight="1" x14ac:dyDescent="0.25">
      <c r="A184" s="12"/>
      <c r="B184" s="3"/>
      <c r="C184" s="3"/>
      <c r="D184" s="3"/>
      <c r="E184" s="3"/>
      <c r="F184" s="3"/>
      <c r="G184" s="3"/>
      <c r="H184" s="3"/>
    </row>
    <row r="185" spans="1:8" x14ac:dyDescent="0.25">
      <c r="A185" s="12" t="s">
        <v>3045</v>
      </c>
      <c r="B185" s="146" t="s">
        <v>2239</v>
      </c>
      <c r="C185" s="166"/>
      <c r="D185" s="162"/>
      <c r="E185" s="163"/>
      <c r="F185" s="162"/>
      <c r="G185" s="163"/>
      <c r="H185" s="42"/>
    </row>
    <row r="186" spans="1:8" ht="5.0999999999999996" customHeight="1" x14ac:dyDescent="0.25">
      <c r="A186" s="12"/>
      <c r="B186" s="3"/>
      <c r="C186" s="3"/>
      <c r="D186" s="3"/>
      <c r="E186" s="3"/>
      <c r="F186" s="3"/>
      <c r="G186" s="3"/>
      <c r="H186" s="3"/>
    </row>
    <row r="187" spans="1:8" x14ac:dyDescent="0.25">
      <c r="A187" s="12" t="s">
        <v>3044</v>
      </c>
      <c r="B187" s="146" t="s">
        <v>2064</v>
      </c>
      <c r="C187" s="166"/>
      <c r="D187" s="162"/>
      <c r="E187" s="163"/>
      <c r="F187" s="162"/>
      <c r="G187" s="163"/>
      <c r="H187" s="42"/>
    </row>
    <row r="188" spans="1:8" ht="5.0999999999999996" customHeight="1" x14ac:dyDescent="0.25">
      <c r="A188" s="12"/>
      <c r="B188" s="3"/>
      <c r="C188" s="3"/>
      <c r="D188" s="3"/>
      <c r="E188" s="3"/>
      <c r="F188" s="3"/>
      <c r="G188" s="3"/>
      <c r="H188" s="3"/>
    </row>
    <row r="189" spans="1:8" x14ac:dyDescent="0.25">
      <c r="A189" s="12" t="s">
        <v>3043</v>
      </c>
      <c r="B189" s="146" t="s">
        <v>2062</v>
      </c>
      <c r="C189" s="166"/>
      <c r="D189" s="162"/>
      <c r="E189" s="163"/>
      <c r="F189" s="162"/>
      <c r="G189" s="163"/>
      <c r="H189" s="42"/>
    </row>
    <row r="190" spans="1:8" ht="5.0999999999999996" customHeight="1" x14ac:dyDescent="0.25">
      <c r="A190" s="12"/>
      <c r="B190" s="3"/>
      <c r="C190" s="3"/>
      <c r="D190" s="3"/>
      <c r="E190" s="3"/>
      <c r="F190" s="3"/>
      <c r="G190" s="3"/>
      <c r="H190" s="3"/>
    </row>
    <row r="191" spans="1:8" x14ac:dyDescent="0.25">
      <c r="A191" s="12" t="s">
        <v>3042</v>
      </c>
      <c r="B191" s="146" t="s">
        <v>2233</v>
      </c>
      <c r="C191" s="166"/>
      <c r="D191" s="162"/>
      <c r="E191" s="163"/>
      <c r="F191" s="162"/>
      <c r="G191" s="163"/>
      <c r="H191" s="42"/>
    </row>
    <row r="192" spans="1:8" ht="5.0999999999999996" customHeight="1" x14ac:dyDescent="0.25">
      <c r="A192" s="12"/>
      <c r="B192" s="3"/>
      <c r="C192" s="3"/>
      <c r="D192" s="3"/>
      <c r="E192" s="3"/>
      <c r="F192" s="3"/>
      <c r="G192" s="3"/>
      <c r="H192" s="3"/>
    </row>
    <row r="193" spans="1:8" x14ac:dyDescent="0.25">
      <c r="A193" s="12" t="s">
        <v>3041</v>
      </c>
      <c r="B193" s="146" t="s">
        <v>2231</v>
      </c>
      <c r="C193" s="166"/>
      <c r="D193" s="162"/>
      <c r="E193" s="163"/>
      <c r="F193" s="162"/>
      <c r="G193" s="163"/>
      <c r="H193" s="42"/>
    </row>
    <row r="194" spans="1:8" ht="5.0999999999999996" customHeight="1" x14ac:dyDescent="0.25">
      <c r="A194" s="12"/>
      <c r="B194" s="3"/>
      <c r="C194" s="3"/>
      <c r="D194" s="3"/>
      <c r="E194" s="3"/>
      <c r="F194" s="3"/>
      <c r="G194" s="3"/>
      <c r="H194" s="3"/>
    </row>
    <row r="195" spans="1:8" x14ac:dyDescent="0.25">
      <c r="A195" s="12" t="s">
        <v>3040</v>
      </c>
      <c r="B195" s="146" t="s">
        <v>7506</v>
      </c>
      <c r="C195" s="166"/>
      <c r="D195" s="162"/>
      <c r="E195" s="163"/>
      <c r="F195" s="162"/>
      <c r="G195" s="163"/>
      <c r="H195" s="42"/>
    </row>
    <row r="196" spans="1:8" ht="5.0999999999999996" customHeight="1" x14ac:dyDescent="0.25">
      <c r="A196" s="12"/>
      <c r="B196" s="3"/>
      <c r="C196" s="3"/>
      <c r="D196" s="3"/>
      <c r="E196" s="3"/>
      <c r="F196" s="3"/>
      <c r="G196" s="3"/>
      <c r="H196" s="3"/>
    </row>
    <row r="197" spans="1:8" x14ac:dyDescent="0.25">
      <c r="A197" s="148" t="s">
        <v>3039</v>
      </c>
      <c r="B197" s="146" t="s">
        <v>3038</v>
      </c>
      <c r="C197" s="146"/>
      <c r="D197" s="146"/>
      <c r="E197" s="146"/>
      <c r="F197" s="146"/>
      <c r="G197" s="146"/>
      <c r="H197" s="146"/>
    </row>
    <row r="198" spans="1:8" x14ac:dyDescent="0.25">
      <c r="A198" s="148"/>
      <c r="B198" s="89"/>
      <c r="C198" s="144" t="s">
        <v>3037</v>
      </c>
      <c r="D198" s="145"/>
      <c r="E198" s="145"/>
      <c r="F198" s="145"/>
      <c r="G198" s="145"/>
      <c r="H198" s="145"/>
    </row>
    <row r="199" spans="1:8" x14ac:dyDescent="0.25">
      <c r="A199" s="148"/>
      <c r="B199" s="89"/>
      <c r="C199" s="144" t="s">
        <v>3036</v>
      </c>
      <c r="D199" s="145"/>
      <c r="E199" s="145"/>
      <c r="F199" s="145"/>
      <c r="G199" s="145"/>
      <c r="H199" s="145"/>
    </row>
    <row r="200" spans="1:8" x14ac:dyDescent="0.25">
      <c r="A200" s="148"/>
      <c r="B200" s="89"/>
      <c r="C200" s="144" t="s">
        <v>3035</v>
      </c>
      <c r="D200" s="145"/>
      <c r="E200" s="145"/>
      <c r="F200" s="145"/>
      <c r="G200" s="145"/>
      <c r="H200" s="145"/>
    </row>
    <row r="201" spans="1:8" ht="5.0999999999999996" customHeight="1" x14ac:dyDescent="0.25">
      <c r="A201" s="12"/>
      <c r="B201" s="3"/>
      <c r="C201" s="3"/>
      <c r="D201" s="3"/>
      <c r="E201" s="3"/>
      <c r="F201" s="3"/>
      <c r="G201" s="3"/>
      <c r="H201" s="3"/>
    </row>
    <row r="202" spans="1:8" x14ac:dyDescent="0.25">
      <c r="A202" s="148" t="s">
        <v>3034</v>
      </c>
      <c r="B202" s="146" t="s">
        <v>3033</v>
      </c>
      <c r="C202" s="146"/>
      <c r="D202" s="146"/>
      <c r="E202" s="146"/>
      <c r="F202" s="146"/>
      <c r="G202" s="146"/>
      <c r="H202" s="146"/>
    </row>
    <row r="203" spans="1:8" x14ac:dyDescent="0.25">
      <c r="A203" s="148"/>
      <c r="B203" s="89"/>
      <c r="C203" s="144" t="s">
        <v>2135</v>
      </c>
      <c r="D203" s="145"/>
      <c r="E203" s="145"/>
      <c r="F203" s="145"/>
      <c r="G203" s="145"/>
      <c r="H203" s="145"/>
    </row>
    <row r="204" spans="1:8" x14ac:dyDescent="0.25">
      <c r="A204" s="148"/>
      <c r="B204" s="89"/>
      <c r="C204" s="144" t="s">
        <v>2134</v>
      </c>
      <c r="D204" s="145"/>
      <c r="E204" s="145"/>
      <c r="F204" s="145"/>
      <c r="G204" s="145"/>
      <c r="H204" s="145"/>
    </row>
    <row r="205" spans="1:8" ht="5.0999999999999996" customHeight="1" x14ac:dyDescent="0.25">
      <c r="A205" s="148"/>
      <c r="B205" s="3"/>
      <c r="C205" s="3"/>
      <c r="D205" s="3"/>
      <c r="E205" s="3"/>
      <c r="F205" s="3"/>
      <c r="G205" s="3"/>
      <c r="H205" s="3"/>
    </row>
    <row r="206" spans="1:8" ht="15" customHeight="1" x14ac:dyDescent="0.25">
      <c r="A206" s="148"/>
      <c r="B206" s="146" t="s">
        <v>7222</v>
      </c>
      <c r="C206" s="146"/>
      <c r="D206" s="146"/>
      <c r="E206" s="146"/>
      <c r="F206" s="146"/>
      <c r="G206" s="146"/>
      <c r="H206" s="146"/>
    </row>
    <row r="207" spans="1:8" ht="5.0999999999999996" customHeight="1" x14ac:dyDescent="0.25">
      <c r="A207" s="45"/>
      <c r="B207" s="3"/>
      <c r="C207" s="3"/>
      <c r="D207" s="3"/>
      <c r="E207" s="3"/>
      <c r="F207" s="3"/>
      <c r="G207" s="3"/>
      <c r="H207" s="3"/>
    </row>
    <row r="208" spans="1:8" ht="30" customHeight="1" x14ac:dyDescent="0.25">
      <c r="A208" s="148"/>
      <c r="B208" s="146" t="s">
        <v>7223</v>
      </c>
      <c r="C208" s="146"/>
      <c r="D208" s="146"/>
      <c r="E208" s="146"/>
      <c r="F208" s="146"/>
      <c r="G208" s="146"/>
      <c r="H208" s="146"/>
    </row>
    <row r="209" spans="1:8" ht="15" customHeight="1" x14ac:dyDescent="0.25">
      <c r="A209" s="148"/>
      <c r="B209" s="196" t="s">
        <v>6707</v>
      </c>
      <c r="C209" s="196"/>
    </row>
    <row r="210" spans="1:8" ht="5.0999999999999996" customHeight="1" x14ac:dyDescent="0.25">
      <c r="A210" s="12"/>
      <c r="B210" s="99"/>
      <c r="C210" s="99"/>
    </row>
    <row r="211" spans="1:8" ht="30" customHeight="1" x14ac:dyDescent="0.25">
      <c r="A211" s="12"/>
      <c r="B211" s="146" t="s">
        <v>7086</v>
      </c>
      <c r="C211" s="146"/>
      <c r="D211" s="146"/>
      <c r="E211" s="146"/>
      <c r="F211" s="146"/>
      <c r="G211" s="146"/>
      <c r="H211" s="146"/>
    </row>
    <row r="212" spans="1:8" ht="5.0999999999999996" customHeight="1" x14ac:dyDescent="0.25">
      <c r="A212" s="12"/>
      <c r="B212" s="3"/>
      <c r="C212" s="3"/>
      <c r="D212" s="3"/>
      <c r="E212" s="3"/>
      <c r="F212" s="3"/>
      <c r="G212" s="3"/>
      <c r="H212" s="3"/>
    </row>
    <row r="213" spans="1:8" x14ac:dyDescent="0.25">
      <c r="A213" s="12"/>
      <c r="B213" s="3"/>
      <c r="C213" s="3"/>
      <c r="D213" s="195" t="s">
        <v>2242</v>
      </c>
      <c r="E213" s="195"/>
      <c r="F213" s="195" t="s">
        <v>2480</v>
      </c>
      <c r="G213" s="195"/>
      <c r="H213" s="6" t="s">
        <v>2479</v>
      </c>
    </row>
    <row r="214" spans="1:8" ht="5.0999999999999996" customHeight="1" x14ac:dyDescent="0.25">
      <c r="A214" s="12"/>
      <c r="B214" s="3"/>
      <c r="C214" s="3"/>
      <c r="D214" s="3"/>
      <c r="E214" s="3"/>
      <c r="F214" s="3"/>
      <c r="G214" s="3"/>
      <c r="H214" s="3"/>
    </row>
    <row r="215" spans="1:8" ht="30" customHeight="1" x14ac:dyDescent="0.25">
      <c r="A215" s="12" t="s">
        <v>3032</v>
      </c>
      <c r="B215" s="146" t="s">
        <v>3031</v>
      </c>
      <c r="C215" s="166"/>
      <c r="D215" s="162"/>
      <c r="E215" s="163"/>
      <c r="F215" s="162"/>
      <c r="G215" s="163"/>
      <c r="H215" s="42"/>
    </row>
    <row r="216" spans="1:8" ht="5.0999999999999996" customHeight="1" x14ac:dyDescent="0.25">
      <c r="A216" s="12"/>
      <c r="B216" s="3"/>
      <c r="C216" s="3"/>
      <c r="D216" s="3"/>
      <c r="E216" s="3"/>
      <c r="F216" s="3"/>
      <c r="G216" s="3"/>
      <c r="H216" s="3"/>
    </row>
    <row r="217" spans="1:8" ht="30" customHeight="1" x14ac:dyDescent="0.25">
      <c r="A217" s="12" t="s">
        <v>3030</v>
      </c>
      <c r="B217" s="146" t="s">
        <v>3029</v>
      </c>
      <c r="C217" s="166"/>
      <c r="D217" s="162"/>
      <c r="E217" s="163"/>
      <c r="F217" s="162"/>
      <c r="G217" s="163"/>
      <c r="H217" s="42"/>
    </row>
    <row r="218" spans="1:8" ht="5.0999999999999996" customHeight="1" x14ac:dyDescent="0.25">
      <c r="A218" s="12"/>
      <c r="B218" s="3"/>
      <c r="C218" s="3"/>
      <c r="D218" s="3"/>
      <c r="E218" s="3"/>
      <c r="F218" s="3"/>
      <c r="G218" s="3"/>
      <c r="H218" s="3"/>
    </row>
    <row r="219" spans="1:8" x14ac:dyDescent="0.25">
      <c r="A219" s="12" t="s">
        <v>3028</v>
      </c>
      <c r="B219" s="146" t="s">
        <v>2237</v>
      </c>
      <c r="C219" s="166"/>
      <c r="D219" s="162"/>
      <c r="E219" s="163"/>
      <c r="F219" s="162"/>
      <c r="G219" s="163"/>
      <c r="H219" s="42"/>
    </row>
    <row r="220" spans="1:8" ht="5.0999999999999996" customHeight="1" x14ac:dyDescent="0.25">
      <c r="A220" s="12"/>
      <c r="B220" s="3"/>
      <c r="C220" s="3"/>
      <c r="D220" s="3"/>
      <c r="E220" s="3"/>
      <c r="F220" s="3"/>
      <c r="G220" s="3"/>
      <c r="H220" s="3"/>
    </row>
    <row r="221" spans="1:8" x14ac:dyDescent="0.25">
      <c r="A221" s="12" t="s">
        <v>3027</v>
      </c>
      <c r="B221" s="146" t="s">
        <v>2064</v>
      </c>
      <c r="C221" s="166"/>
      <c r="D221" s="162"/>
      <c r="E221" s="163"/>
      <c r="F221" s="162"/>
      <c r="G221" s="163"/>
      <c r="H221" s="42"/>
    </row>
    <row r="222" spans="1:8" ht="5.0999999999999996" customHeight="1" x14ac:dyDescent="0.25">
      <c r="A222" s="12"/>
      <c r="B222" s="3"/>
      <c r="C222" s="3"/>
      <c r="D222" s="3"/>
      <c r="E222" s="3"/>
      <c r="F222" s="3"/>
      <c r="G222" s="3"/>
      <c r="H222" s="3"/>
    </row>
    <row r="223" spans="1:8" x14ac:dyDescent="0.25">
      <c r="A223" s="12" t="s">
        <v>3026</v>
      </c>
      <c r="B223" s="146" t="s">
        <v>2062</v>
      </c>
      <c r="C223" s="166"/>
      <c r="D223" s="162"/>
      <c r="E223" s="163"/>
      <c r="F223" s="162"/>
      <c r="G223" s="163"/>
      <c r="H223" s="42"/>
    </row>
    <row r="224" spans="1:8" ht="5.0999999999999996" customHeight="1" x14ac:dyDescent="0.25">
      <c r="A224" s="12"/>
      <c r="B224" s="3"/>
      <c r="C224" s="3"/>
      <c r="D224" s="3"/>
      <c r="E224" s="3"/>
      <c r="F224" s="3"/>
      <c r="G224" s="3"/>
      <c r="H224" s="3"/>
    </row>
    <row r="225" spans="1:8" x14ac:dyDescent="0.25">
      <c r="A225" s="12" t="s">
        <v>3025</v>
      </c>
      <c r="B225" s="146" t="s">
        <v>2233</v>
      </c>
      <c r="C225" s="166"/>
      <c r="D225" s="162"/>
      <c r="E225" s="163"/>
      <c r="F225" s="162"/>
      <c r="G225" s="163"/>
      <c r="H225" s="42"/>
    </row>
    <row r="226" spans="1:8" ht="5.0999999999999996" customHeight="1" x14ac:dyDescent="0.25">
      <c r="A226" s="12"/>
      <c r="B226" s="3"/>
      <c r="C226" s="3"/>
      <c r="D226" s="3"/>
      <c r="E226" s="3"/>
      <c r="F226" s="3"/>
      <c r="G226" s="3"/>
      <c r="H226" s="3"/>
    </row>
    <row r="227" spans="1:8" x14ac:dyDescent="0.25">
      <c r="A227" s="12" t="s">
        <v>3024</v>
      </c>
      <c r="B227" s="146" t="s">
        <v>2231</v>
      </c>
      <c r="C227" s="166"/>
      <c r="D227" s="162"/>
      <c r="E227" s="163"/>
      <c r="F227" s="162"/>
      <c r="G227" s="163"/>
      <c r="H227" s="42"/>
    </row>
    <row r="228" spans="1:8" ht="5.0999999999999996" customHeight="1" x14ac:dyDescent="0.25">
      <c r="A228" s="12"/>
      <c r="B228" s="3"/>
      <c r="C228" s="3"/>
      <c r="D228" s="3"/>
      <c r="E228" s="3"/>
      <c r="F228" s="3"/>
      <c r="G228" s="3"/>
      <c r="H228" s="3"/>
    </row>
    <row r="229" spans="1:8" x14ac:dyDescent="0.25">
      <c r="A229" s="12" t="s">
        <v>3023</v>
      </c>
      <c r="B229" s="146" t="s">
        <v>7506</v>
      </c>
      <c r="C229" s="166"/>
      <c r="D229" s="162"/>
      <c r="E229" s="163"/>
      <c r="F229" s="162"/>
      <c r="G229" s="163"/>
      <c r="H229" s="42"/>
    </row>
    <row r="230" spans="1:8" ht="5.0999999999999996" customHeight="1" x14ac:dyDescent="0.25">
      <c r="A230" s="12"/>
      <c r="B230" s="3"/>
      <c r="C230" s="3"/>
      <c r="D230" s="3"/>
      <c r="E230" s="3"/>
      <c r="F230" s="3"/>
      <c r="G230" s="3"/>
      <c r="H230" s="3"/>
    </row>
    <row r="231" spans="1:8" x14ac:dyDescent="0.25">
      <c r="A231" s="12" t="s">
        <v>3022</v>
      </c>
      <c r="B231" s="146" t="s">
        <v>3021</v>
      </c>
      <c r="C231" s="166"/>
      <c r="D231" s="162"/>
      <c r="E231" s="163"/>
      <c r="F231" s="162"/>
      <c r="G231" s="163"/>
      <c r="H231" s="42"/>
    </row>
    <row r="232" spans="1:8" ht="5.0999999999999996" customHeight="1" x14ac:dyDescent="0.25">
      <c r="A232" s="12"/>
      <c r="B232" s="3"/>
      <c r="C232" s="3"/>
      <c r="D232" s="3"/>
      <c r="E232" s="3"/>
      <c r="F232" s="3"/>
      <c r="G232" s="3"/>
      <c r="H232" s="3"/>
    </row>
    <row r="233" spans="1:8" x14ac:dyDescent="0.25">
      <c r="A233" s="12" t="s">
        <v>3020</v>
      </c>
      <c r="B233" s="146" t="s">
        <v>3019</v>
      </c>
      <c r="C233" s="166"/>
      <c r="D233" s="162"/>
      <c r="E233" s="163"/>
      <c r="F233" s="162"/>
      <c r="G233" s="163"/>
      <c r="H233" s="42"/>
    </row>
    <row r="234" spans="1:8" ht="5.0999999999999996" customHeight="1" x14ac:dyDescent="0.25">
      <c r="A234" s="12"/>
      <c r="B234" s="3"/>
      <c r="C234" s="3"/>
      <c r="D234" s="3"/>
      <c r="E234" s="3"/>
      <c r="F234" s="3"/>
      <c r="G234" s="3"/>
      <c r="H234" s="3"/>
    </row>
    <row r="235" spans="1:8" x14ac:dyDescent="0.25">
      <c r="A235" s="12" t="s">
        <v>3018</v>
      </c>
      <c r="B235" s="146" t="s">
        <v>949</v>
      </c>
      <c r="C235" s="146"/>
      <c r="D235" s="146"/>
      <c r="E235" s="146"/>
      <c r="F235" s="146"/>
      <c r="G235" s="146"/>
      <c r="H235" s="146"/>
    </row>
    <row r="236" spans="1:8" ht="5.0999999999999996" customHeight="1" x14ac:dyDescent="0.25">
      <c r="A236" s="12"/>
      <c r="B236" s="3"/>
      <c r="C236" s="3"/>
      <c r="D236" s="3"/>
      <c r="E236" s="3"/>
      <c r="F236" s="3"/>
      <c r="G236" s="3"/>
      <c r="H236" s="3"/>
    </row>
    <row r="237" spans="1:8" x14ac:dyDescent="0.25">
      <c r="A237" s="12" t="s">
        <v>3017</v>
      </c>
      <c r="B237" s="146" t="s">
        <v>949</v>
      </c>
      <c r="C237" s="146"/>
      <c r="D237" s="146"/>
      <c r="E237" s="146"/>
      <c r="F237" s="146"/>
      <c r="G237" s="146"/>
      <c r="H237" s="146"/>
    </row>
    <row r="238" spans="1:8" ht="5.0999999999999996" customHeight="1" x14ac:dyDescent="0.25">
      <c r="A238" s="12"/>
      <c r="B238" s="3"/>
      <c r="C238" s="3"/>
      <c r="D238" s="3"/>
      <c r="E238" s="3"/>
      <c r="F238" s="3"/>
      <c r="G238" s="3"/>
      <c r="H238" s="3"/>
    </row>
    <row r="239" spans="1:8" x14ac:dyDescent="0.25">
      <c r="A239" s="12" t="s">
        <v>3016</v>
      </c>
      <c r="B239" s="146" t="s">
        <v>949</v>
      </c>
      <c r="C239" s="146"/>
      <c r="D239" s="146"/>
      <c r="E239" s="146"/>
      <c r="F239" s="146"/>
      <c r="G239" s="146"/>
      <c r="H239" s="146"/>
    </row>
    <row r="240" spans="1:8" ht="5.0999999999999996" customHeight="1" x14ac:dyDescent="0.25">
      <c r="A240" s="12"/>
      <c r="B240" s="3"/>
      <c r="C240" s="3"/>
      <c r="D240" s="3"/>
      <c r="E240" s="3"/>
      <c r="F240" s="3"/>
      <c r="G240" s="3"/>
      <c r="H240" s="3"/>
    </row>
    <row r="241" spans="1:8" x14ac:dyDescent="0.25">
      <c r="A241" s="12" t="s">
        <v>3015</v>
      </c>
      <c r="B241" s="146" t="s">
        <v>949</v>
      </c>
      <c r="C241" s="146"/>
      <c r="D241" s="146"/>
      <c r="E241" s="146"/>
      <c r="F241" s="146"/>
      <c r="G241" s="146"/>
      <c r="H241" s="146"/>
    </row>
    <row r="242" spans="1:8" ht="5.0999999999999996" customHeight="1" x14ac:dyDescent="0.25">
      <c r="A242" s="12"/>
      <c r="B242" s="3"/>
      <c r="C242" s="3"/>
      <c r="D242" s="3"/>
      <c r="E242" s="3"/>
      <c r="F242" s="3"/>
      <c r="G242" s="3"/>
      <c r="H242" s="3"/>
    </row>
    <row r="243" spans="1:8" x14ac:dyDescent="0.25">
      <c r="A243" s="12" t="s">
        <v>3014</v>
      </c>
      <c r="B243" s="146" t="s">
        <v>3013</v>
      </c>
      <c r="C243" s="166"/>
      <c r="D243" s="162"/>
      <c r="E243" s="163"/>
      <c r="F243" s="162"/>
      <c r="G243" s="163"/>
      <c r="H243" s="42"/>
    </row>
    <row r="244" spans="1:8" ht="5.0999999999999996" customHeight="1" x14ac:dyDescent="0.25">
      <c r="A244" s="12"/>
      <c r="B244" s="3"/>
      <c r="C244" s="3"/>
      <c r="D244" s="3"/>
      <c r="E244" s="3"/>
      <c r="F244" s="3"/>
      <c r="G244" s="3"/>
      <c r="H244" s="3"/>
    </row>
    <row r="245" spans="1:8" x14ac:dyDescent="0.25">
      <c r="A245" s="12" t="s">
        <v>3012</v>
      </c>
      <c r="B245" s="146" t="s">
        <v>2237</v>
      </c>
      <c r="C245" s="166"/>
      <c r="D245" s="162"/>
      <c r="E245" s="163"/>
      <c r="F245" s="162"/>
      <c r="G245" s="163"/>
      <c r="H245" s="42"/>
    </row>
    <row r="246" spans="1:8" ht="5.0999999999999996" customHeight="1" x14ac:dyDescent="0.25">
      <c r="A246" s="12"/>
      <c r="B246" s="3"/>
      <c r="C246" s="3"/>
      <c r="D246" s="3"/>
      <c r="E246" s="3"/>
      <c r="F246" s="3"/>
      <c r="G246" s="3"/>
      <c r="H246" s="3"/>
    </row>
    <row r="247" spans="1:8" x14ac:dyDescent="0.25">
      <c r="A247" s="12" t="s">
        <v>3011</v>
      </c>
      <c r="B247" s="146" t="s">
        <v>2064</v>
      </c>
      <c r="C247" s="166"/>
      <c r="D247" s="162"/>
      <c r="E247" s="163"/>
      <c r="F247" s="162"/>
      <c r="G247" s="163"/>
      <c r="H247" s="42"/>
    </row>
    <row r="248" spans="1:8" ht="5.0999999999999996" customHeight="1" x14ac:dyDescent="0.25">
      <c r="A248" s="12"/>
      <c r="B248" s="3"/>
      <c r="C248" s="3"/>
      <c r="D248" s="3"/>
      <c r="E248" s="3"/>
      <c r="F248" s="3"/>
      <c r="G248" s="3"/>
      <c r="H248" s="3"/>
    </row>
    <row r="249" spans="1:8" x14ac:dyDescent="0.25">
      <c r="A249" s="12" t="s">
        <v>3010</v>
      </c>
      <c r="B249" s="146" t="s">
        <v>2062</v>
      </c>
      <c r="C249" s="166"/>
      <c r="D249" s="162"/>
      <c r="E249" s="163"/>
      <c r="F249" s="162"/>
      <c r="G249" s="163"/>
      <c r="H249" s="42"/>
    </row>
    <row r="250" spans="1:8" ht="5.0999999999999996" customHeight="1" x14ac:dyDescent="0.25">
      <c r="A250" s="12"/>
      <c r="B250" s="3"/>
      <c r="C250" s="3"/>
      <c r="D250" s="3"/>
      <c r="E250" s="3"/>
      <c r="F250" s="3"/>
      <c r="G250" s="3"/>
      <c r="H250" s="3"/>
    </row>
    <row r="251" spans="1:8" x14ac:dyDescent="0.25">
      <c r="A251" s="12" t="s">
        <v>3009</v>
      </c>
      <c r="B251" s="146" t="s">
        <v>2233</v>
      </c>
      <c r="C251" s="166"/>
      <c r="D251" s="162"/>
      <c r="E251" s="163"/>
      <c r="F251" s="162"/>
      <c r="G251" s="163"/>
      <c r="H251" s="42"/>
    </row>
    <row r="252" spans="1:8" ht="5.0999999999999996" customHeight="1" x14ac:dyDescent="0.25">
      <c r="A252" s="12"/>
      <c r="B252" s="3"/>
      <c r="C252" s="3"/>
      <c r="D252" s="3"/>
      <c r="E252" s="3"/>
      <c r="F252" s="3"/>
      <c r="G252" s="3"/>
      <c r="H252" s="3"/>
    </row>
    <row r="253" spans="1:8" x14ac:dyDescent="0.25">
      <c r="A253" s="12" t="s">
        <v>3008</v>
      </c>
      <c r="B253" s="146" t="s">
        <v>2231</v>
      </c>
      <c r="C253" s="166"/>
      <c r="D253" s="162"/>
      <c r="E253" s="163"/>
      <c r="F253" s="162"/>
      <c r="G253" s="163"/>
      <c r="H253" s="42"/>
    </row>
    <row r="254" spans="1:8" ht="5.0999999999999996" customHeight="1" x14ac:dyDescent="0.25">
      <c r="A254" s="12"/>
      <c r="B254" s="3"/>
      <c r="C254" s="3"/>
      <c r="D254" s="3"/>
      <c r="E254" s="3"/>
      <c r="F254" s="3"/>
      <c r="G254" s="3"/>
      <c r="H254" s="3"/>
    </row>
    <row r="255" spans="1:8" x14ac:dyDescent="0.25">
      <c r="A255" s="12" t="s">
        <v>3007</v>
      </c>
      <c r="B255" s="146" t="s">
        <v>7506</v>
      </c>
      <c r="C255" s="166"/>
      <c r="D255" s="162"/>
      <c r="E255" s="163"/>
      <c r="F255" s="162"/>
      <c r="G255" s="163"/>
      <c r="H255" s="42"/>
    </row>
    <row r="256" spans="1:8" ht="5.0999999999999996" customHeight="1" x14ac:dyDescent="0.25">
      <c r="A256" s="12"/>
      <c r="B256" s="3"/>
      <c r="C256" s="3"/>
      <c r="D256" s="3"/>
      <c r="E256" s="3"/>
      <c r="F256" s="3"/>
      <c r="G256" s="3"/>
      <c r="H256" s="3"/>
    </row>
    <row r="257" spans="1:8" x14ac:dyDescent="0.25">
      <c r="A257" s="12" t="s">
        <v>3006</v>
      </c>
      <c r="B257" s="146" t="s">
        <v>2818</v>
      </c>
      <c r="C257" s="166"/>
      <c r="D257" s="162"/>
      <c r="E257" s="163"/>
      <c r="F257" s="162"/>
      <c r="G257" s="163"/>
      <c r="H257" s="42"/>
    </row>
    <row r="258" spans="1:8" ht="5.0999999999999996" customHeight="1" x14ac:dyDescent="0.25">
      <c r="A258" s="12"/>
      <c r="B258" s="3"/>
      <c r="C258" s="3"/>
      <c r="D258" s="3"/>
      <c r="E258" s="3"/>
      <c r="F258" s="3"/>
      <c r="G258" s="3"/>
      <c r="H258" s="3"/>
    </row>
    <row r="259" spans="1:8" x14ac:dyDescent="0.25">
      <c r="A259" s="12" t="s">
        <v>3005</v>
      </c>
      <c r="B259" s="146" t="s">
        <v>949</v>
      </c>
      <c r="C259" s="146"/>
      <c r="D259" s="146"/>
      <c r="E259" s="146"/>
      <c r="F259" s="146"/>
      <c r="G259" s="146"/>
      <c r="H259" s="146"/>
    </row>
    <row r="260" spans="1:8" ht="5.0999999999999996" customHeight="1" x14ac:dyDescent="0.25">
      <c r="A260" s="12"/>
      <c r="B260" s="3"/>
      <c r="C260" s="3"/>
      <c r="D260" s="3"/>
      <c r="E260" s="3"/>
      <c r="F260" s="3"/>
      <c r="G260" s="3"/>
      <c r="H260" s="3"/>
    </row>
    <row r="261" spans="1:8" ht="30" customHeight="1" x14ac:dyDescent="0.25">
      <c r="A261" s="148" t="s">
        <v>3004</v>
      </c>
      <c r="B261" s="146" t="s">
        <v>3003</v>
      </c>
      <c r="C261" s="166"/>
      <c r="D261" s="209" t="str">
        <f>IF(sdl_31="","",sdl_31)</f>
        <v/>
      </c>
      <c r="E261" s="209"/>
      <c r="F261" s="209"/>
      <c r="G261" s="209"/>
      <c r="H261" s="209"/>
    </row>
    <row r="262" spans="1:8" ht="15" customHeight="1" x14ac:dyDescent="0.25">
      <c r="A262" s="148"/>
      <c r="B262" s="168" t="s">
        <v>6783</v>
      </c>
      <c r="C262" s="168"/>
      <c r="D262" s="168"/>
      <c r="E262" s="25"/>
      <c r="F262" s="3"/>
      <c r="G262" s="3"/>
      <c r="H262" s="3"/>
    </row>
    <row r="263" spans="1:8" ht="5.0999999999999996" customHeight="1" x14ac:dyDescent="0.25">
      <c r="A263" s="12"/>
      <c r="B263" s="98"/>
      <c r="C263" s="98"/>
      <c r="D263" s="98"/>
      <c r="E263" s="25"/>
      <c r="F263" s="3"/>
      <c r="G263" s="3"/>
      <c r="H263" s="3"/>
    </row>
    <row r="264" spans="1:8" ht="45" customHeight="1" x14ac:dyDescent="0.25">
      <c r="A264" s="148" t="s">
        <v>7471</v>
      </c>
      <c r="B264" s="208" t="s">
        <v>7472</v>
      </c>
      <c r="C264" s="208"/>
      <c r="D264" s="209" t="str">
        <f>IF(sdl_32="","",sdl_32)</f>
        <v/>
      </c>
      <c r="E264" s="209"/>
      <c r="F264" s="209"/>
      <c r="G264" s="209"/>
      <c r="H264" s="209"/>
    </row>
    <row r="265" spans="1:8" ht="15" customHeight="1" x14ac:dyDescent="0.25">
      <c r="A265" s="148"/>
      <c r="B265" s="168" t="s">
        <v>6784</v>
      </c>
      <c r="C265" s="168"/>
      <c r="D265" s="168"/>
      <c r="E265" s="25"/>
      <c r="F265" s="3"/>
      <c r="G265" s="3"/>
      <c r="H265" s="3"/>
    </row>
    <row r="266" spans="1:8" ht="5.0999999999999996" customHeight="1" x14ac:dyDescent="0.25">
      <c r="A266" s="12"/>
      <c r="B266" s="98"/>
      <c r="C266" s="98"/>
      <c r="D266" s="98"/>
      <c r="E266" s="25"/>
      <c r="F266" s="3"/>
      <c r="G266" s="3"/>
      <c r="H266" s="3"/>
    </row>
    <row r="267" spans="1:8" ht="30" customHeight="1" x14ac:dyDescent="0.25">
      <c r="A267" s="148" t="s">
        <v>7476</v>
      </c>
      <c r="B267" s="208" t="s">
        <v>7490</v>
      </c>
      <c r="C267" s="210"/>
      <c r="D267" s="209" t="str">
        <f>IF(sdl_33="","",sdl_33)</f>
        <v/>
      </c>
      <c r="E267" s="209"/>
      <c r="F267" s="209"/>
      <c r="G267" s="209"/>
      <c r="H267" s="209"/>
    </row>
    <row r="268" spans="1:8" ht="15" customHeight="1" x14ac:dyDescent="0.25">
      <c r="A268" s="148"/>
      <c r="B268" s="168" t="s">
        <v>6893</v>
      </c>
      <c r="C268" s="168"/>
      <c r="D268" s="168"/>
      <c r="E268" s="25"/>
      <c r="F268" s="3"/>
      <c r="G268" s="3"/>
      <c r="H268" s="3"/>
    </row>
    <row r="269" spans="1:8" ht="5.0999999999999996" customHeight="1" x14ac:dyDescent="0.25">
      <c r="A269" s="12"/>
      <c r="B269" s="3"/>
      <c r="C269" s="3"/>
      <c r="D269" s="3"/>
      <c r="E269" s="3"/>
      <c r="F269" s="3"/>
      <c r="G269" s="3"/>
      <c r="H269" s="3"/>
    </row>
    <row r="270" spans="1:8" x14ac:dyDescent="0.25">
      <c r="A270" s="148" t="s">
        <v>3002</v>
      </c>
      <c r="B270" s="146" t="s">
        <v>3001</v>
      </c>
      <c r="C270" s="146"/>
      <c r="D270" s="146"/>
      <c r="E270" s="146"/>
      <c r="F270" s="146"/>
      <c r="G270" s="146"/>
      <c r="H270" s="146"/>
    </row>
    <row r="271" spans="1:8" x14ac:dyDescent="0.25">
      <c r="A271" s="148"/>
      <c r="B271" s="89"/>
      <c r="C271" s="144" t="s">
        <v>2135</v>
      </c>
      <c r="D271" s="145"/>
      <c r="E271" s="145"/>
      <c r="F271" s="145"/>
      <c r="G271" s="145"/>
      <c r="H271" s="145"/>
    </row>
    <row r="272" spans="1:8" x14ac:dyDescent="0.25">
      <c r="A272" s="148"/>
      <c r="B272" s="89"/>
      <c r="C272" s="144" t="s">
        <v>2134</v>
      </c>
      <c r="D272" s="145"/>
      <c r="E272" s="145"/>
      <c r="F272" s="145"/>
      <c r="G272" s="145"/>
      <c r="H272" s="145"/>
    </row>
    <row r="273" spans="1:8" ht="5.0999999999999996" customHeight="1" x14ac:dyDescent="0.25">
      <c r="A273" s="148"/>
      <c r="B273" s="3"/>
      <c r="C273" s="3"/>
      <c r="D273" s="3"/>
      <c r="E273" s="3"/>
      <c r="F273" s="3"/>
      <c r="G273" s="3"/>
      <c r="H273" s="3"/>
    </row>
    <row r="274" spans="1:8" x14ac:dyDescent="0.25">
      <c r="A274" s="148"/>
      <c r="B274" s="146" t="s">
        <v>3000</v>
      </c>
      <c r="C274" s="146"/>
      <c r="D274" s="146"/>
      <c r="E274" s="146"/>
      <c r="F274" s="146"/>
      <c r="G274" s="146"/>
      <c r="H274" s="146"/>
    </row>
    <row r="275" spans="1:8" ht="5.0999999999999996" customHeight="1" x14ac:dyDescent="0.25">
      <c r="A275" s="12"/>
      <c r="B275" s="3"/>
      <c r="C275" s="3"/>
      <c r="D275" s="3"/>
      <c r="E275" s="3"/>
      <c r="F275" s="3"/>
      <c r="G275" s="3"/>
      <c r="H275" s="3"/>
    </row>
    <row r="276" spans="1:8" x14ac:dyDescent="0.25">
      <c r="A276" s="12"/>
      <c r="B276" s="3"/>
      <c r="C276" s="3"/>
      <c r="D276" s="195" t="s">
        <v>2242</v>
      </c>
      <c r="E276" s="195"/>
      <c r="F276" s="195" t="s">
        <v>2241</v>
      </c>
      <c r="G276" s="195"/>
      <c r="H276" s="3"/>
    </row>
    <row r="277" spans="1:8" ht="5.0999999999999996" customHeight="1" x14ac:dyDescent="0.25">
      <c r="A277" s="12"/>
      <c r="B277" s="3"/>
      <c r="C277" s="3"/>
      <c r="D277" s="3"/>
      <c r="E277" s="3"/>
      <c r="F277" s="3"/>
      <c r="G277" s="3"/>
      <c r="H277" s="3"/>
    </row>
    <row r="278" spans="1:8" x14ac:dyDescent="0.25">
      <c r="A278" s="12" t="s">
        <v>2999</v>
      </c>
      <c r="B278" s="146" t="s">
        <v>2998</v>
      </c>
      <c r="C278" s="166"/>
      <c r="D278" s="162"/>
      <c r="E278" s="163"/>
      <c r="F278" s="193"/>
      <c r="G278" s="193"/>
      <c r="H278" s="3"/>
    </row>
    <row r="279" spans="1:8" ht="5.0999999999999996" customHeight="1" x14ac:dyDescent="0.25">
      <c r="A279" s="12"/>
      <c r="B279" s="3"/>
      <c r="C279" s="3"/>
      <c r="D279" s="3"/>
      <c r="E279" s="3"/>
      <c r="F279" s="3"/>
      <c r="G279" s="3"/>
      <c r="H279" s="3"/>
    </row>
    <row r="280" spans="1:8" x14ac:dyDescent="0.25">
      <c r="A280" s="12" t="s">
        <v>2997</v>
      </c>
      <c r="B280" s="146" t="s">
        <v>2237</v>
      </c>
      <c r="C280" s="166"/>
      <c r="D280" s="162"/>
      <c r="E280" s="163"/>
      <c r="F280" s="193"/>
      <c r="G280" s="193"/>
      <c r="H280" s="3"/>
    </row>
    <row r="281" spans="1:8" ht="5.0999999999999996" customHeight="1" x14ac:dyDescent="0.25">
      <c r="A281" s="12"/>
      <c r="B281" s="3"/>
      <c r="C281" s="3"/>
      <c r="D281" s="3"/>
      <c r="E281" s="3"/>
      <c r="F281" s="3"/>
      <c r="G281" s="3"/>
      <c r="H281" s="3"/>
    </row>
    <row r="282" spans="1:8" x14ac:dyDescent="0.25">
      <c r="A282" s="12" t="s">
        <v>2996</v>
      </c>
      <c r="B282" s="146" t="s">
        <v>2064</v>
      </c>
      <c r="C282" s="166"/>
      <c r="D282" s="162"/>
      <c r="E282" s="163"/>
      <c r="F282" s="193"/>
      <c r="G282" s="193"/>
      <c r="H282" s="3"/>
    </row>
    <row r="283" spans="1:8" ht="5.0999999999999996" customHeight="1" x14ac:dyDescent="0.25">
      <c r="A283" s="12"/>
      <c r="B283" s="3"/>
      <c r="C283" s="3"/>
      <c r="D283" s="3"/>
      <c r="E283" s="3"/>
      <c r="F283" s="3"/>
      <c r="G283" s="3"/>
      <c r="H283" s="3"/>
    </row>
    <row r="284" spans="1:8" x14ac:dyDescent="0.25">
      <c r="A284" s="12" t="s">
        <v>2995</v>
      </c>
      <c r="B284" s="146" t="s">
        <v>2062</v>
      </c>
      <c r="C284" s="166"/>
      <c r="D284" s="162"/>
      <c r="E284" s="163"/>
      <c r="F284" s="193"/>
      <c r="G284" s="193"/>
      <c r="H284" s="3"/>
    </row>
    <row r="285" spans="1:8" ht="5.0999999999999996" customHeight="1" x14ac:dyDescent="0.25">
      <c r="A285" s="12"/>
      <c r="B285" s="3"/>
      <c r="C285" s="3"/>
      <c r="D285" s="3"/>
      <c r="E285" s="3"/>
      <c r="F285" s="3"/>
      <c r="G285" s="3"/>
      <c r="H285" s="3"/>
    </row>
    <row r="286" spans="1:8" x14ac:dyDescent="0.25">
      <c r="A286" s="12" t="s">
        <v>2994</v>
      </c>
      <c r="B286" s="146" t="s">
        <v>2233</v>
      </c>
      <c r="C286" s="166"/>
      <c r="D286" s="162"/>
      <c r="E286" s="163"/>
      <c r="F286" s="193"/>
      <c r="G286" s="193"/>
      <c r="H286" s="3"/>
    </row>
    <row r="287" spans="1:8" ht="5.0999999999999996" customHeight="1" x14ac:dyDescent="0.25">
      <c r="A287" s="12"/>
      <c r="B287" s="3"/>
      <c r="C287" s="3"/>
      <c r="D287" s="3"/>
      <c r="E287" s="3"/>
      <c r="F287" s="3"/>
      <c r="G287" s="3"/>
      <c r="H287" s="3"/>
    </row>
    <row r="288" spans="1:8" x14ac:dyDescent="0.25">
      <c r="A288" s="12" t="s">
        <v>2993</v>
      </c>
      <c r="B288" s="146" t="s">
        <v>2231</v>
      </c>
      <c r="C288" s="166"/>
      <c r="D288" s="162"/>
      <c r="E288" s="163"/>
      <c r="F288" s="193"/>
      <c r="G288" s="193"/>
      <c r="H288" s="3"/>
    </row>
    <row r="289" spans="1:8" ht="5.0999999999999996" customHeight="1" x14ac:dyDescent="0.25">
      <c r="A289" s="12"/>
      <c r="B289" s="3"/>
      <c r="C289" s="3"/>
      <c r="D289" s="3"/>
      <c r="E289" s="3"/>
      <c r="F289" s="3"/>
      <c r="G289" s="3"/>
      <c r="H289" s="3"/>
    </row>
    <row r="290" spans="1:8" x14ac:dyDescent="0.25">
      <c r="A290" s="12" t="s">
        <v>2992</v>
      </c>
      <c r="B290" s="146" t="s">
        <v>7506</v>
      </c>
      <c r="C290" s="166"/>
      <c r="D290" s="162"/>
      <c r="E290" s="163"/>
      <c r="F290" s="193"/>
      <c r="G290" s="193"/>
      <c r="H290" s="3"/>
    </row>
    <row r="291" spans="1:8" ht="5.0999999999999996" customHeight="1" x14ac:dyDescent="0.25">
      <c r="A291" s="12"/>
      <c r="B291" s="3"/>
      <c r="C291" s="3"/>
      <c r="D291" s="3"/>
      <c r="E291" s="3"/>
      <c r="F291" s="3"/>
      <c r="G291" s="3"/>
      <c r="H291" s="3"/>
    </row>
    <row r="292" spans="1:8" x14ac:dyDescent="0.25">
      <c r="A292" s="12" t="s">
        <v>2991</v>
      </c>
      <c r="B292" s="146" t="s">
        <v>2315</v>
      </c>
      <c r="C292" s="166"/>
      <c r="D292" s="162"/>
      <c r="E292" s="163"/>
      <c r="F292" s="193"/>
      <c r="G292" s="193"/>
      <c r="H292" s="3"/>
    </row>
    <row r="293" spans="1:8" ht="5.0999999999999996" customHeight="1" x14ac:dyDescent="0.25">
      <c r="A293" s="12"/>
      <c r="B293" s="3"/>
      <c r="C293" s="3"/>
      <c r="D293" s="3"/>
      <c r="E293" s="3"/>
      <c r="F293" s="3"/>
      <c r="G293" s="3"/>
      <c r="H293" s="3"/>
    </row>
    <row r="294" spans="1:8" ht="30" customHeight="1" x14ac:dyDescent="0.25">
      <c r="A294" s="12" t="s">
        <v>2990</v>
      </c>
      <c r="B294" s="146" t="s">
        <v>2989</v>
      </c>
      <c r="C294" s="166"/>
      <c r="D294" s="162"/>
      <c r="E294" s="163"/>
      <c r="F294" s="193"/>
      <c r="G294" s="193"/>
      <c r="H294" s="3"/>
    </row>
    <row r="295" spans="1:8" ht="5.0999999999999996" customHeight="1" x14ac:dyDescent="0.25">
      <c r="A295" s="12"/>
      <c r="B295" s="3"/>
      <c r="C295" s="3"/>
      <c r="D295" s="3"/>
      <c r="E295" s="3"/>
      <c r="F295" s="3"/>
      <c r="G295" s="3"/>
      <c r="H295" s="3"/>
    </row>
    <row r="296" spans="1:8" ht="45" customHeight="1" x14ac:dyDescent="0.25">
      <c r="A296" s="12" t="s">
        <v>2988</v>
      </c>
      <c r="B296" s="146" t="s">
        <v>2987</v>
      </c>
      <c r="C296" s="166"/>
      <c r="D296" s="162"/>
      <c r="E296" s="163"/>
      <c r="F296" s="193"/>
      <c r="G296" s="193"/>
      <c r="H296" s="3"/>
    </row>
    <row r="297" spans="1:8" ht="5.0999999999999996" customHeight="1" x14ac:dyDescent="0.25">
      <c r="A297" s="12"/>
      <c r="B297" s="3"/>
      <c r="C297" s="3"/>
      <c r="D297" s="3"/>
      <c r="E297" s="3"/>
      <c r="F297" s="3"/>
      <c r="G297" s="3"/>
      <c r="H297" s="3"/>
    </row>
    <row r="298" spans="1:8" x14ac:dyDescent="0.25">
      <c r="A298" s="12" t="s">
        <v>2986</v>
      </c>
      <c r="B298" s="146" t="s">
        <v>2237</v>
      </c>
      <c r="C298" s="166"/>
      <c r="D298" s="162"/>
      <c r="E298" s="163"/>
      <c r="F298" s="193"/>
      <c r="G298" s="193"/>
      <c r="H298" s="3"/>
    </row>
    <row r="299" spans="1:8" ht="5.0999999999999996" customHeight="1" x14ac:dyDescent="0.25">
      <c r="A299" s="12"/>
      <c r="B299" s="3"/>
      <c r="C299" s="3"/>
      <c r="D299" s="3"/>
      <c r="E299" s="3"/>
      <c r="F299" s="3"/>
      <c r="G299" s="3"/>
      <c r="H299" s="3"/>
    </row>
    <row r="300" spans="1:8" x14ac:dyDescent="0.25">
      <c r="A300" s="12" t="s">
        <v>2985</v>
      </c>
      <c r="B300" s="146" t="s">
        <v>2064</v>
      </c>
      <c r="C300" s="166"/>
      <c r="D300" s="162"/>
      <c r="E300" s="163"/>
      <c r="F300" s="193"/>
      <c r="G300" s="193"/>
      <c r="H300" s="3"/>
    </row>
    <row r="301" spans="1:8" ht="5.0999999999999996" customHeight="1" x14ac:dyDescent="0.25">
      <c r="A301" s="12"/>
      <c r="B301" s="3"/>
      <c r="C301" s="3"/>
      <c r="D301" s="3"/>
      <c r="E301" s="3"/>
      <c r="F301" s="3"/>
      <c r="G301" s="3"/>
      <c r="H301" s="3"/>
    </row>
    <row r="302" spans="1:8" x14ac:dyDescent="0.25">
      <c r="A302" s="12" t="s">
        <v>2984</v>
      </c>
      <c r="B302" s="146" t="s">
        <v>2062</v>
      </c>
      <c r="C302" s="166"/>
      <c r="D302" s="162"/>
      <c r="E302" s="163"/>
      <c r="F302" s="193"/>
      <c r="G302" s="193"/>
      <c r="H302" s="3"/>
    </row>
    <row r="303" spans="1:8" ht="5.0999999999999996" customHeight="1" x14ac:dyDescent="0.25">
      <c r="A303" s="12"/>
      <c r="B303" s="3"/>
      <c r="C303" s="3"/>
      <c r="D303" s="3"/>
      <c r="E303" s="3"/>
      <c r="F303" s="3"/>
      <c r="G303" s="3"/>
      <c r="H303" s="3"/>
    </row>
    <row r="304" spans="1:8" x14ac:dyDescent="0.25">
      <c r="A304" s="12" t="s">
        <v>2983</v>
      </c>
      <c r="B304" s="146" t="s">
        <v>2233</v>
      </c>
      <c r="C304" s="166"/>
      <c r="D304" s="162"/>
      <c r="E304" s="163"/>
      <c r="F304" s="193"/>
      <c r="G304" s="193"/>
      <c r="H304" s="3"/>
    </row>
    <row r="305" spans="1:8" ht="5.0999999999999996" customHeight="1" x14ac:dyDescent="0.25">
      <c r="A305" s="12"/>
      <c r="B305" s="3"/>
      <c r="C305" s="3"/>
      <c r="D305" s="3"/>
      <c r="E305" s="3"/>
      <c r="F305" s="3"/>
      <c r="G305" s="3"/>
      <c r="H305" s="3"/>
    </row>
    <row r="306" spans="1:8" x14ac:dyDescent="0.25">
      <c r="A306" s="12" t="s">
        <v>2982</v>
      </c>
      <c r="B306" s="146" t="s">
        <v>2231</v>
      </c>
      <c r="C306" s="166"/>
      <c r="D306" s="162"/>
      <c r="E306" s="163"/>
      <c r="F306" s="193"/>
      <c r="G306" s="193"/>
      <c r="H306" s="3"/>
    </row>
    <row r="307" spans="1:8" ht="5.0999999999999996" customHeight="1" x14ac:dyDescent="0.25">
      <c r="A307" s="12"/>
      <c r="B307" s="3"/>
      <c r="C307" s="3"/>
      <c r="D307" s="3"/>
      <c r="E307" s="3"/>
      <c r="F307" s="3"/>
      <c r="G307" s="3"/>
      <c r="H307" s="3"/>
    </row>
    <row r="308" spans="1:8" x14ac:dyDescent="0.25">
      <c r="A308" s="12" t="s">
        <v>2981</v>
      </c>
      <c r="B308" s="146" t="s">
        <v>7506</v>
      </c>
      <c r="C308" s="166"/>
      <c r="D308" s="162"/>
      <c r="E308" s="163"/>
      <c r="F308" s="193"/>
      <c r="G308" s="193"/>
      <c r="H308" s="3"/>
    </row>
    <row r="309" spans="1:8" ht="5.0999999999999996" customHeight="1" x14ac:dyDescent="0.25">
      <c r="A309" s="12"/>
      <c r="B309" s="3"/>
      <c r="C309" s="3"/>
      <c r="D309" s="3"/>
      <c r="E309" s="3"/>
      <c r="F309" s="3"/>
      <c r="G309" s="3"/>
      <c r="H309" s="3"/>
    </row>
    <row r="310" spans="1:8" x14ac:dyDescent="0.25">
      <c r="A310" s="12" t="s">
        <v>2980</v>
      </c>
      <c r="B310" s="146" t="s">
        <v>2315</v>
      </c>
      <c r="C310" s="166"/>
      <c r="D310" s="162"/>
      <c r="E310" s="163"/>
      <c r="F310" s="193"/>
      <c r="G310" s="193"/>
      <c r="H310" s="3"/>
    </row>
    <row r="311" spans="1:8" ht="5.0999999999999996" customHeight="1" x14ac:dyDescent="0.25">
      <c r="A311" s="12"/>
      <c r="B311" s="3"/>
      <c r="C311" s="3"/>
      <c r="D311" s="3"/>
      <c r="E311" s="3"/>
      <c r="F311" s="3"/>
      <c r="G311" s="3"/>
      <c r="H311" s="3"/>
    </row>
    <row r="312" spans="1:8" x14ac:dyDescent="0.25">
      <c r="A312" s="148" t="s">
        <v>2979</v>
      </c>
      <c r="B312" s="146" t="s">
        <v>2978</v>
      </c>
      <c r="C312" s="146"/>
      <c r="D312" s="89"/>
      <c r="E312" s="110" t="s">
        <v>2135</v>
      </c>
      <c r="F312" s="89"/>
      <c r="G312" s="110" t="s">
        <v>2135</v>
      </c>
      <c r="H312" s="3"/>
    </row>
    <row r="313" spans="1:8" x14ac:dyDescent="0.25">
      <c r="A313" s="148"/>
      <c r="B313" s="146"/>
      <c r="C313" s="146"/>
      <c r="D313" s="89"/>
      <c r="E313" s="110" t="s">
        <v>2134</v>
      </c>
      <c r="F313" s="89"/>
      <c r="G313" s="110" t="s">
        <v>2134</v>
      </c>
      <c r="H313" s="3"/>
    </row>
    <row r="314" spans="1:8" ht="5.0999999999999996" customHeight="1" x14ac:dyDescent="0.25">
      <c r="A314" s="12"/>
      <c r="B314" s="3"/>
      <c r="C314" s="3"/>
      <c r="D314" s="3"/>
      <c r="E314" s="3"/>
      <c r="F314" s="3"/>
      <c r="G314" s="3"/>
      <c r="H314" s="3"/>
    </row>
    <row r="315" spans="1:8" ht="30" customHeight="1" x14ac:dyDescent="0.25">
      <c r="A315" s="12" t="s">
        <v>2977</v>
      </c>
      <c r="B315" s="146" t="s">
        <v>2976</v>
      </c>
      <c r="C315" s="166"/>
      <c r="D315" s="162"/>
      <c r="E315" s="163"/>
      <c r="F315" s="193"/>
      <c r="G315" s="193"/>
      <c r="H315" s="3"/>
    </row>
    <row r="316" spans="1:8" ht="5.0999999999999996" customHeight="1" x14ac:dyDescent="0.25">
      <c r="A316" s="12"/>
      <c r="B316" s="3"/>
      <c r="C316" s="3"/>
      <c r="D316" s="3"/>
      <c r="E316" s="3"/>
      <c r="F316" s="3"/>
      <c r="G316" s="3"/>
      <c r="H316" s="3"/>
    </row>
    <row r="317" spans="1:8" x14ac:dyDescent="0.25">
      <c r="A317" s="12" t="s">
        <v>2975</v>
      </c>
      <c r="B317" s="146" t="s">
        <v>2974</v>
      </c>
      <c r="C317" s="166"/>
      <c r="D317" s="212"/>
      <c r="E317" s="213"/>
      <c r="F317" s="200"/>
      <c r="G317" s="200"/>
      <c r="H317" s="3"/>
    </row>
    <row r="318" spans="1:8" ht="5.0999999999999996" customHeight="1" x14ac:dyDescent="0.25">
      <c r="A318" s="12"/>
      <c r="B318" s="3"/>
      <c r="C318" s="3"/>
      <c r="D318" s="3"/>
      <c r="E318" s="3"/>
      <c r="F318" s="3"/>
      <c r="G318" s="3"/>
      <c r="H318" s="3"/>
    </row>
    <row r="319" spans="1:8" x14ac:dyDescent="0.25">
      <c r="A319" s="148" t="s">
        <v>2973</v>
      </c>
      <c r="B319" s="146" t="s">
        <v>2972</v>
      </c>
      <c r="C319" s="166"/>
      <c r="D319" s="209" t="str">
        <f>IF(mil06.39="","",DATE(YEAR(mil06.39),MONTH(mil06.39),DAY(mil06.39)+90))</f>
        <v/>
      </c>
      <c r="E319" s="209"/>
      <c r="F319" s="209"/>
      <c r="G319" s="209"/>
      <c r="H319" s="209"/>
    </row>
    <row r="320" spans="1:8" ht="15" customHeight="1" x14ac:dyDescent="0.25">
      <c r="A320" s="148"/>
      <c r="B320" s="168" t="s">
        <v>6623</v>
      </c>
      <c r="C320" s="168"/>
      <c r="D320" s="168"/>
      <c r="E320" s="98"/>
      <c r="F320" s="3"/>
      <c r="G320" s="3"/>
    </row>
    <row r="321" spans="1:8" ht="5.0999999999999996" customHeight="1" x14ac:dyDescent="0.25">
      <c r="A321" s="12"/>
      <c r="B321" s="3"/>
      <c r="C321" s="3"/>
      <c r="D321" s="3"/>
      <c r="E321" s="3"/>
      <c r="F321" s="3"/>
      <c r="G321" s="3"/>
      <c r="H321" s="3"/>
    </row>
    <row r="322" spans="1:8" ht="30" customHeight="1" x14ac:dyDescent="0.25">
      <c r="A322" s="148" t="s">
        <v>2971</v>
      </c>
      <c r="B322" s="146" t="s">
        <v>2970</v>
      </c>
      <c r="C322" s="166"/>
      <c r="D322" s="209" t="str">
        <f>IF(sdl_46b="",IF(sdl_46a="","",sdl_46a),sdl_46b)</f>
        <v/>
      </c>
      <c r="E322" s="209"/>
      <c r="F322" s="209"/>
      <c r="G322" s="209"/>
      <c r="H322" s="209"/>
    </row>
    <row r="323" spans="1:8" ht="15" customHeight="1" x14ac:dyDescent="0.25">
      <c r="A323" s="148"/>
      <c r="B323" s="168" t="s">
        <v>6990</v>
      </c>
      <c r="C323" s="168"/>
      <c r="D323" s="168"/>
      <c r="E323" s="25"/>
      <c r="F323" s="3"/>
      <c r="G323" s="3"/>
      <c r="H323" s="3"/>
    </row>
    <row r="324" spans="1:8" ht="15" customHeight="1" x14ac:dyDescent="0.25">
      <c r="A324" s="148"/>
      <c r="B324" s="168" t="s">
        <v>7088</v>
      </c>
      <c r="C324" s="168"/>
      <c r="D324" s="168"/>
      <c r="E324" s="25"/>
      <c r="F324" s="3"/>
      <c r="G324" s="3"/>
      <c r="H324" s="3"/>
    </row>
    <row r="325" spans="1:8" ht="5.0999999999999996" customHeight="1" x14ac:dyDescent="0.25">
      <c r="A325" s="12"/>
      <c r="B325" s="3"/>
      <c r="C325" s="3"/>
      <c r="D325" s="3"/>
      <c r="E325" s="3"/>
      <c r="F325" s="3"/>
      <c r="G325" s="3"/>
      <c r="H325" s="3"/>
    </row>
    <row r="326" spans="1:8" x14ac:dyDescent="0.25">
      <c r="A326" s="12" t="s">
        <v>2969</v>
      </c>
      <c r="B326" s="146" t="s">
        <v>2968</v>
      </c>
      <c r="C326" s="166"/>
      <c r="D326" s="192"/>
      <c r="E326" s="192"/>
      <c r="F326" s="192"/>
      <c r="G326" s="192"/>
      <c r="H326" s="192"/>
    </row>
    <row r="327" spans="1:8" ht="5.0999999999999996" customHeight="1" x14ac:dyDescent="0.25">
      <c r="A327" s="12"/>
      <c r="B327" s="3"/>
      <c r="C327" s="3"/>
      <c r="D327" s="3"/>
      <c r="E327" s="3"/>
      <c r="F327" s="3"/>
      <c r="G327" s="3"/>
      <c r="H327" s="3"/>
    </row>
    <row r="328" spans="1:8" ht="30" customHeight="1" x14ac:dyDescent="0.25">
      <c r="A328" s="12" t="s">
        <v>2967</v>
      </c>
      <c r="B328" s="146" t="s">
        <v>2966</v>
      </c>
      <c r="C328" s="166"/>
      <c r="D328" s="192"/>
      <c r="E328" s="192"/>
      <c r="F328" s="192"/>
      <c r="G328" s="192"/>
      <c r="H328" s="192"/>
    </row>
    <row r="329" spans="1:8" ht="5.0999999999999996" customHeight="1" x14ac:dyDescent="0.25">
      <c r="A329" s="12"/>
      <c r="B329" s="3"/>
      <c r="C329" s="3"/>
      <c r="D329" s="3"/>
      <c r="E329" s="3"/>
      <c r="F329" s="3"/>
      <c r="G329" s="3"/>
      <c r="H329" s="3"/>
    </row>
    <row r="330" spans="1:8" ht="30" customHeight="1" x14ac:dyDescent="0.25">
      <c r="A330" s="12" t="s">
        <v>2965</v>
      </c>
      <c r="B330" s="146" t="s">
        <v>2964</v>
      </c>
      <c r="C330" s="166"/>
      <c r="D330" s="192"/>
      <c r="E330" s="192"/>
      <c r="F330" s="192"/>
      <c r="G330" s="192"/>
      <c r="H330" s="192"/>
    </row>
    <row r="331" spans="1:8" ht="5.0999999999999996" customHeight="1" x14ac:dyDescent="0.25">
      <c r="A331" s="12"/>
      <c r="B331" s="3"/>
      <c r="C331" s="3"/>
      <c r="D331" s="3"/>
      <c r="E331" s="3"/>
      <c r="F331" s="3"/>
      <c r="G331" s="3"/>
      <c r="H331" s="3"/>
    </row>
    <row r="332" spans="1:8" x14ac:dyDescent="0.25">
      <c r="A332" s="148" t="s">
        <v>2963</v>
      </c>
      <c r="B332" s="146" t="s">
        <v>2962</v>
      </c>
      <c r="C332" s="146"/>
      <c r="D332" s="146"/>
      <c r="E332" s="146"/>
      <c r="F332" s="146"/>
      <c r="G332" s="146"/>
      <c r="H332" s="146"/>
    </row>
    <row r="333" spans="1:8" x14ac:dyDescent="0.25">
      <c r="A333" s="148"/>
      <c r="B333" s="89"/>
      <c r="C333" s="144" t="s">
        <v>2135</v>
      </c>
      <c r="D333" s="145"/>
      <c r="E333" s="145"/>
      <c r="F333" s="145"/>
      <c r="G333" s="145"/>
      <c r="H333" s="145"/>
    </row>
    <row r="334" spans="1:8" x14ac:dyDescent="0.25">
      <c r="A334" s="148"/>
      <c r="B334" s="89"/>
      <c r="C334" s="144" t="s">
        <v>2134</v>
      </c>
      <c r="D334" s="145"/>
      <c r="E334" s="145"/>
      <c r="F334" s="145"/>
      <c r="G334" s="145"/>
      <c r="H334" s="145"/>
    </row>
    <row r="335" spans="1:8" ht="5.0999999999999996" customHeight="1" x14ac:dyDescent="0.25">
      <c r="A335" s="148"/>
      <c r="B335" s="3"/>
      <c r="C335" s="3"/>
      <c r="D335" s="3"/>
      <c r="E335" s="3"/>
      <c r="F335" s="3"/>
      <c r="G335" s="3"/>
      <c r="H335" s="3"/>
    </row>
    <row r="336" spans="1:8" x14ac:dyDescent="0.25">
      <c r="A336" s="148"/>
      <c r="B336" s="146" t="s">
        <v>2961</v>
      </c>
      <c r="C336" s="146"/>
      <c r="D336" s="146"/>
      <c r="E336" s="146"/>
      <c r="F336" s="146"/>
      <c r="G336" s="146"/>
      <c r="H336" s="146"/>
    </row>
    <row r="337" spans="1:8" ht="5.0999999999999996" customHeight="1" x14ac:dyDescent="0.25">
      <c r="A337" s="12"/>
      <c r="B337" s="3"/>
      <c r="C337" s="3"/>
      <c r="D337" s="3"/>
      <c r="E337" s="3"/>
      <c r="F337" s="3"/>
      <c r="G337" s="3"/>
      <c r="H337" s="3"/>
    </row>
    <row r="338" spans="1:8" x14ac:dyDescent="0.25">
      <c r="A338" s="12" t="s">
        <v>2960</v>
      </c>
      <c r="B338" s="146" t="s">
        <v>2940</v>
      </c>
      <c r="C338" s="166"/>
      <c r="D338" s="192"/>
      <c r="E338" s="192"/>
      <c r="F338" s="192"/>
      <c r="G338" s="192"/>
      <c r="H338" s="192"/>
    </row>
    <row r="339" spans="1:8" ht="5.0999999999999996" customHeight="1" x14ac:dyDescent="0.25">
      <c r="A339" s="12"/>
      <c r="B339" s="3"/>
      <c r="C339" s="3"/>
      <c r="D339" s="3"/>
      <c r="E339" s="3"/>
      <c r="F339" s="3"/>
      <c r="G339" s="3"/>
      <c r="H339" s="3"/>
    </row>
    <row r="340" spans="1:8" ht="45" customHeight="1" x14ac:dyDescent="0.25">
      <c r="A340" s="12" t="s">
        <v>2959</v>
      </c>
      <c r="B340" s="146" t="s">
        <v>7368</v>
      </c>
      <c r="C340" s="166"/>
      <c r="D340" s="192"/>
      <c r="E340" s="192"/>
      <c r="F340" s="192"/>
      <c r="G340" s="192"/>
      <c r="H340" s="192"/>
    </row>
    <row r="341" spans="1:8" ht="5.0999999999999996" customHeight="1" x14ac:dyDescent="0.25">
      <c r="A341" s="12"/>
      <c r="B341" s="3"/>
      <c r="C341" s="3"/>
      <c r="D341" s="3"/>
      <c r="E341" s="3"/>
      <c r="F341" s="3"/>
      <c r="G341" s="3"/>
      <c r="H341" s="3"/>
    </row>
    <row r="342" spans="1:8" x14ac:dyDescent="0.25">
      <c r="A342" s="12" t="s">
        <v>2958</v>
      </c>
      <c r="B342" s="146" t="s">
        <v>2934</v>
      </c>
      <c r="C342" s="166"/>
      <c r="D342" s="193"/>
      <c r="E342" s="193"/>
      <c r="F342" s="193"/>
      <c r="G342" s="193"/>
      <c r="H342" s="193"/>
    </row>
    <row r="343" spans="1:8" ht="5.0999999999999996" customHeight="1" x14ac:dyDescent="0.25">
      <c r="A343" s="12"/>
      <c r="B343" s="3"/>
      <c r="C343" s="3"/>
      <c r="D343" s="3"/>
      <c r="E343" s="3"/>
      <c r="F343" s="3"/>
      <c r="G343" s="3"/>
      <c r="H343" s="3"/>
    </row>
    <row r="344" spans="1:8" x14ac:dyDescent="0.25">
      <c r="A344" s="12" t="s">
        <v>2957</v>
      </c>
      <c r="B344" s="146" t="s">
        <v>2932</v>
      </c>
      <c r="C344" s="166"/>
      <c r="D344" s="200"/>
      <c r="E344" s="200"/>
      <c r="F344" s="200"/>
      <c r="G344" s="200"/>
      <c r="H344" s="200"/>
    </row>
    <row r="345" spans="1:8" ht="5.0999999999999996" customHeight="1" x14ac:dyDescent="0.25">
      <c r="A345" s="12"/>
      <c r="B345" s="3"/>
      <c r="C345" s="3"/>
      <c r="D345" s="3"/>
      <c r="E345" s="3"/>
      <c r="F345" s="3"/>
      <c r="G345" s="3"/>
      <c r="H345" s="3"/>
    </row>
    <row r="346" spans="1:8" x14ac:dyDescent="0.25">
      <c r="A346" s="12" t="s">
        <v>2956</v>
      </c>
      <c r="B346" s="146" t="s">
        <v>2930</v>
      </c>
      <c r="C346" s="166"/>
      <c r="D346" s="200"/>
      <c r="E346" s="200"/>
      <c r="F346" s="200"/>
      <c r="G346" s="200"/>
      <c r="H346" s="200"/>
    </row>
    <row r="347" spans="1:8" ht="5.0999999999999996" customHeight="1" x14ac:dyDescent="0.25">
      <c r="A347" s="12"/>
      <c r="B347" s="3"/>
      <c r="C347" s="3"/>
      <c r="D347" s="3"/>
      <c r="E347" s="3"/>
      <c r="F347" s="3"/>
      <c r="G347" s="3"/>
      <c r="H347" s="3"/>
    </row>
    <row r="348" spans="1:8" ht="30" customHeight="1" x14ac:dyDescent="0.25">
      <c r="A348" s="12" t="s">
        <v>2955</v>
      </c>
      <c r="B348" s="146" t="s">
        <v>2954</v>
      </c>
      <c r="C348" s="166"/>
      <c r="D348" s="211" t="str">
        <f>IF(OR(mil06.94="",mil06.95=""),"",(mil06.94-mil06.95))</f>
        <v/>
      </c>
      <c r="E348" s="211"/>
      <c r="F348" s="211"/>
      <c r="G348" s="211"/>
      <c r="H348" s="211"/>
    </row>
    <row r="349" spans="1:8" ht="5.0999999999999996" customHeight="1" x14ac:dyDescent="0.25">
      <c r="A349" s="12"/>
      <c r="B349" s="3"/>
      <c r="C349" s="3"/>
      <c r="D349" s="3"/>
      <c r="E349" s="3"/>
      <c r="F349" s="3"/>
      <c r="G349" s="3"/>
      <c r="H349" s="3"/>
    </row>
    <row r="350" spans="1:8" x14ac:dyDescent="0.25">
      <c r="A350" s="12" t="s">
        <v>2953</v>
      </c>
      <c r="B350" s="146" t="s">
        <v>2926</v>
      </c>
      <c r="C350" s="166"/>
      <c r="D350" s="193"/>
      <c r="E350" s="193"/>
      <c r="F350" s="193"/>
      <c r="G350" s="193"/>
      <c r="H350" s="193"/>
    </row>
    <row r="351" spans="1:8" ht="5.0999999999999996" customHeight="1" x14ac:dyDescent="0.25">
      <c r="A351" s="12"/>
      <c r="B351" s="3"/>
      <c r="C351" s="3"/>
      <c r="D351" s="3"/>
      <c r="E351" s="3"/>
      <c r="F351" s="3"/>
      <c r="G351" s="3"/>
      <c r="H351" s="3"/>
    </row>
    <row r="352" spans="1:8" ht="30" customHeight="1" x14ac:dyDescent="0.25">
      <c r="A352" s="12" t="s">
        <v>2952</v>
      </c>
      <c r="B352" s="146" t="s">
        <v>7369</v>
      </c>
      <c r="C352" s="166"/>
      <c r="D352" s="192"/>
      <c r="E352" s="192"/>
      <c r="F352" s="192"/>
      <c r="G352" s="192"/>
      <c r="H352" s="192"/>
    </row>
    <row r="353" spans="1:8" ht="5.0999999999999996" customHeight="1" x14ac:dyDescent="0.25">
      <c r="A353" s="12"/>
      <c r="B353" s="3"/>
      <c r="C353" s="3"/>
      <c r="D353" s="3"/>
      <c r="E353" s="3"/>
      <c r="F353" s="3"/>
      <c r="G353" s="3"/>
      <c r="H353" s="3"/>
    </row>
    <row r="354" spans="1:8" ht="30" customHeight="1" x14ac:dyDescent="0.25">
      <c r="A354" s="12" t="s">
        <v>2951</v>
      </c>
      <c r="B354" s="146" t="s">
        <v>7370</v>
      </c>
      <c r="C354" s="166"/>
      <c r="D354" s="192"/>
      <c r="E354" s="192"/>
      <c r="F354" s="192"/>
      <c r="G354" s="192"/>
      <c r="H354" s="192"/>
    </row>
    <row r="355" spans="1:8" ht="5.0999999999999996" customHeight="1" x14ac:dyDescent="0.25">
      <c r="A355" s="12"/>
      <c r="B355" s="3"/>
      <c r="C355" s="3"/>
      <c r="D355" s="3"/>
      <c r="E355" s="3"/>
      <c r="F355" s="3"/>
      <c r="G355" s="3"/>
      <c r="H355" s="3"/>
    </row>
    <row r="356" spans="1:8" x14ac:dyDescent="0.25">
      <c r="A356" s="12" t="s">
        <v>2950</v>
      </c>
      <c r="B356" s="146" t="s">
        <v>949</v>
      </c>
      <c r="C356" s="146"/>
      <c r="D356" s="146"/>
      <c r="E356" s="146"/>
      <c r="F356" s="146"/>
      <c r="G356" s="146"/>
      <c r="H356" s="146"/>
    </row>
    <row r="357" spans="1:8" ht="5.0999999999999996" customHeight="1" x14ac:dyDescent="0.25">
      <c r="A357" s="12"/>
      <c r="B357" s="3"/>
      <c r="C357" s="3"/>
      <c r="D357" s="3"/>
      <c r="E357" s="3"/>
      <c r="F357" s="3"/>
      <c r="G357" s="3"/>
      <c r="H357" s="3"/>
    </row>
    <row r="358" spans="1:8" x14ac:dyDescent="0.25">
      <c r="A358" s="12" t="s">
        <v>2949</v>
      </c>
      <c r="B358" s="146" t="s">
        <v>949</v>
      </c>
      <c r="C358" s="146"/>
      <c r="D358" s="146"/>
      <c r="E358" s="146"/>
      <c r="F358" s="146"/>
      <c r="G358" s="146"/>
      <c r="H358" s="146"/>
    </row>
    <row r="359" spans="1:8" ht="5.0999999999999996" customHeight="1" x14ac:dyDescent="0.25">
      <c r="A359" s="12"/>
      <c r="B359" s="3"/>
      <c r="C359" s="3"/>
      <c r="D359" s="3"/>
      <c r="E359" s="3"/>
      <c r="F359" s="3"/>
      <c r="G359" s="3"/>
      <c r="H359" s="3"/>
    </row>
    <row r="360" spans="1:8" x14ac:dyDescent="0.25">
      <c r="A360" s="12" t="s">
        <v>2948</v>
      </c>
      <c r="B360" s="146" t="s">
        <v>949</v>
      </c>
      <c r="C360" s="146"/>
      <c r="D360" s="146"/>
      <c r="E360" s="146"/>
      <c r="F360" s="146"/>
      <c r="G360" s="146"/>
      <c r="H360" s="146"/>
    </row>
    <row r="361" spans="1:8" ht="5.0999999999999996" customHeight="1" x14ac:dyDescent="0.25">
      <c r="A361" s="12"/>
      <c r="B361" s="3"/>
      <c r="C361" s="3"/>
      <c r="D361" s="3"/>
      <c r="E361" s="3"/>
      <c r="F361" s="3"/>
      <c r="G361" s="3"/>
      <c r="H361" s="3"/>
    </row>
    <row r="362" spans="1:8" x14ac:dyDescent="0.25">
      <c r="A362" s="12" t="s">
        <v>2947</v>
      </c>
      <c r="B362" s="146" t="s">
        <v>949</v>
      </c>
      <c r="C362" s="146"/>
      <c r="D362" s="146"/>
      <c r="E362" s="146"/>
      <c r="F362" s="146"/>
      <c r="G362" s="146"/>
      <c r="H362" s="146"/>
    </row>
    <row r="363" spans="1:8" ht="5.0999999999999996" customHeight="1" x14ac:dyDescent="0.25">
      <c r="A363" s="12"/>
      <c r="B363" s="3"/>
      <c r="C363" s="3"/>
      <c r="D363" s="3"/>
      <c r="E363" s="3"/>
      <c r="F363" s="3"/>
      <c r="G363" s="3"/>
      <c r="H363" s="3"/>
    </row>
    <row r="364" spans="1:8" x14ac:dyDescent="0.25">
      <c r="A364" s="12" t="s">
        <v>2946</v>
      </c>
      <c r="B364" s="146" t="s">
        <v>949</v>
      </c>
      <c r="C364" s="146"/>
      <c r="D364" s="146"/>
      <c r="E364" s="146"/>
      <c r="F364" s="146"/>
      <c r="G364" s="146"/>
      <c r="H364" s="146"/>
    </row>
    <row r="365" spans="1:8" ht="5.0999999999999996" customHeight="1" x14ac:dyDescent="0.25">
      <c r="A365" s="12"/>
      <c r="B365" s="3"/>
      <c r="C365" s="3"/>
      <c r="D365" s="3"/>
      <c r="E365" s="3"/>
      <c r="F365" s="3"/>
      <c r="G365" s="3"/>
      <c r="H365" s="3"/>
    </row>
    <row r="366" spans="1:8" x14ac:dyDescent="0.25">
      <c r="A366" s="12" t="s">
        <v>2945</v>
      </c>
      <c r="B366" s="146" t="s">
        <v>949</v>
      </c>
      <c r="C366" s="146"/>
      <c r="D366" s="146"/>
      <c r="E366" s="146"/>
      <c r="F366" s="146"/>
      <c r="G366" s="146"/>
      <c r="H366" s="146"/>
    </row>
    <row r="367" spans="1:8" ht="5.0999999999999996" customHeight="1" x14ac:dyDescent="0.25">
      <c r="A367" s="12"/>
      <c r="B367" s="3"/>
      <c r="C367" s="3"/>
      <c r="D367" s="3"/>
      <c r="E367" s="3"/>
      <c r="F367" s="3"/>
      <c r="G367" s="3"/>
      <c r="H367" s="3"/>
    </row>
    <row r="368" spans="1:8" x14ac:dyDescent="0.25">
      <c r="A368" s="148" t="s">
        <v>2944</v>
      </c>
      <c r="B368" s="146" t="s">
        <v>2943</v>
      </c>
      <c r="C368" s="146"/>
      <c r="D368" s="146"/>
      <c r="E368" s="146"/>
      <c r="F368" s="146"/>
      <c r="G368" s="146"/>
      <c r="H368" s="146"/>
    </row>
    <row r="369" spans="1:8" x14ac:dyDescent="0.25">
      <c r="A369" s="148"/>
      <c r="B369" s="89"/>
      <c r="C369" s="144" t="s">
        <v>2135</v>
      </c>
      <c r="D369" s="145"/>
      <c r="E369" s="145"/>
      <c r="F369" s="145"/>
      <c r="G369" s="145"/>
      <c r="H369" s="145"/>
    </row>
    <row r="370" spans="1:8" x14ac:dyDescent="0.25">
      <c r="A370" s="148"/>
      <c r="B370" s="89"/>
      <c r="C370" s="144" t="s">
        <v>2134</v>
      </c>
      <c r="D370" s="145"/>
      <c r="E370" s="145"/>
      <c r="F370" s="145"/>
      <c r="G370" s="145"/>
      <c r="H370" s="145"/>
    </row>
    <row r="371" spans="1:8" ht="5.0999999999999996" customHeight="1" x14ac:dyDescent="0.25">
      <c r="A371" s="148"/>
      <c r="B371" s="3"/>
      <c r="C371" s="3"/>
      <c r="D371" s="3"/>
      <c r="E371" s="3"/>
      <c r="F371" s="3"/>
      <c r="G371" s="3"/>
      <c r="H371" s="3"/>
    </row>
    <row r="372" spans="1:8" x14ac:dyDescent="0.25">
      <c r="A372" s="148"/>
      <c r="B372" s="146" t="s">
        <v>2942</v>
      </c>
      <c r="C372" s="146"/>
      <c r="D372" s="146"/>
      <c r="E372" s="146"/>
      <c r="F372" s="146"/>
      <c r="G372" s="146"/>
      <c r="H372" s="146"/>
    </row>
    <row r="373" spans="1:8" ht="5.0999999999999996" customHeight="1" x14ac:dyDescent="0.25">
      <c r="A373" s="12"/>
      <c r="B373" s="3"/>
      <c r="C373" s="3"/>
      <c r="D373" s="3"/>
      <c r="E373" s="3"/>
      <c r="F373" s="3"/>
      <c r="G373" s="3"/>
      <c r="H373" s="3"/>
    </row>
    <row r="374" spans="1:8" x14ac:dyDescent="0.25">
      <c r="A374" s="12" t="s">
        <v>2941</v>
      </c>
      <c r="B374" s="146" t="s">
        <v>2940</v>
      </c>
      <c r="C374" s="166"/>
      <c r="D374" s="192"/>
      <c r="E374" s="192"/>
      <c r="F374" s="192"/>
      <c r="G374" s="192"/>
      <c r="H374" s="192"/>
    </row>
    <row r="375" spans="1:8" ht="5.0999999999999996" customHeight="1" x14ac:dyDescent="0.25">
      <c r="A375" s="12"/>
      <c r="B375" s="3"/>
      <c r="C375" s="3"/>
      <c r="D375" s="3"/>
      <c r="E375" s="3"/>
      <c r="F375" s="3"/>
      <c r="G375" s="3"/>
      <c r="H375" s="3"/>
    </row>
    <row r="376" spans="1:8" ht="45" customHeight="1" x14ac:dyDescent="0.25">
      <c r="A376" s="12" t="s">
        <v>2939</v>
      </c>
      <c r="B376" s="146" t="s">
        <v>7371</v>
      </c>
      <c r="C376" s="166"/>
      <c r="D376" s="192"/>
      <c r="E376" s="192"/>
      <c r="F376" s="192"/>
      <c r="G376" s="192"/>
      <c r="H376" s="192"/>
    </row>
    <row r="377" spans="1:8" ht="5.0999999999999996" customHeight="1" x14ac:dyDescent="0.25">
      <c r="A377" s="12"/>
      <c r="B377" s="3"/>
      <c r="C377" s="3"/>
      <c r="D377" s="3"/>
      <c r="E377" s="3"/>
      <c r="F377" s="3"/>
      <c r="G377" s="3"/>
      <c r="H377" s="3"/>
    </row>
    <row r="378" spans="1:8" x14ac:dyDescent="0.25">
      <c r="A378" s="12" t="s">
        <v>2938</v>
      </c>
      <c r="B378" s="146" t="s">
        <v>2937</v>
      </c>
      <c r="C378" s="166"/>
      <c r="D378" s="193"/>
      <c r="E378" s="193"/>
      <c r="F378" s="193"/>
      <c r="G378" s="193"/>
      <c r="H378" s="193"/>
    </row>
    <row r="379" spans="1:8" ht="5.0999999999999996" customHeight="1" x14ac:dyDescent="0.25">
      <c r="A379" s="12"/>
      <c r="B379" s="3"/>
      <c r="C379" s="3"/>
      <c r="D379" s="3"/>
      <c r="E379" s="3"/>
      <c r="F379" s="3"/>
      <c r="G379" s="3"/>
      <c r="H379" s="3"/>
    </row>
    <row r="380" spans="1:8" ht="30" customHeight="1" x14ac:dyDescent="0.25">
      <c r="A380" s="12" t="s">
        <v>2936</v>
      </c>
      <c r="B380" s="146" t="s">
        <v>7372</v>
      </c>
      <c r="C380" s="166"/>
      <c r="D380" s="192"/>
      <c r="E380" s="192"/>
      <c r="F380" s="192"/>
      <c r="G380" s="192"/>
      <c r="H380" s="192"/>
    </row>
    <row r="381" spans="1:8" ht="5.0999999999999996" customHeight="1" x14ac:dyDescent="0.25">
      <c r="A381" s="12"/>
      <c r="B381" s="3"/>
      <c r="C381" s="3"/>
      <c r="D381" s="3"/>
      <c r="E381" s="3"/>
      <c r="F381" s="3"/>
      <c r="G381" s="3"/>
      <c r="H381" s="3"/>
    </row>
    <row r="382" spans="1:8" x14ac:dyDescent="0.25">
      <c r="A382" s="12" t="s">
        <v>2935</v>
      </c>
      <c r="B382" s="146" t="s">
        <v>2934</v>
      </c>
      <c r="C382" s="166"/>
      <c r="D382" s="193"/>
      <c r="E382" s="193"/>
      <c r="F382" s="193"/>
      <c r="G382" s="193"/>
      <c r="H382" s="193"/>
    </row>
    <row r="383" spans="1:8" ht="5.0999999999999996" customHeight="1" x14ac:dyDescent="0.25">
      <c r="A383" s="12"/>
      <c r="B383" s="3"/>
      <c r="C383" s="3"/>
      <c r="D383" s="3"/>
      <c r="E383" s="3"/>
      <c r="F383" s="3"/>
      <c r="G383" s="3"/>
      <c r="H383" s="3"/>
    </row>
    <row r="384" spans="1:8" x14ac:dyDescent="0.25">
      <c r="A384" s="12" t="s">
        <v>2933</v>
      </c>
      <c r="B384" s="146" t="s">
        <v>2932</v>
      </c>
      <c r="C384" s="166"/>
      <c r="D384" s="200"/>
      <c r="E384" s="200"/>
      <c r="F384" s="200"/>
      <c r="G384" s="200"/>
      <c r="H384" s="200"/>
    </row>
    <row r="385" spans="1:8" ht="5.0999999999999996" customHeight="1" x14ac:dyDescent="0.25">
      <c r="A385" s="12"/>
      <c r="B385" s="3"/>
      <c r="C385" s="3"/>
      <c r="D385" s="3"/>
      <c r="E385" s="3"/>
      <c r="F385" s="3"/>
      <c r="G385" s="3"/>
      <c r="H385" s="3"/>
    </row>
    <row r="386" spans="1:8" x14ac:dyDescent="0.25">
      <c r="A386" s="12" t="s">
        <v>2931</v>
      </c>
      <c r="B386" s="146" t="s">
        <v>2930</v>
      </c>
      <c r="C386" s="166"/>
      <c r="D386" s="200"/>
      <c r="E386" s="200"/>
      <c r="F386" s="200"/>
      <c r="G386" s="200"/>
      <c r="H386" s="200"/>
    </row>
    <row r="387" spans="1:8" ht="5.0999999999999996" customHeight="1" x14ac:dyDescent="0.25">
      <c r="A387" s="12"/>
      <c r="B387" s="3"/>
      <c r="C387" s="3"/>
      <c r="D387" s="3"/>
      <c r="E387" s="3"/>
      <c r="F387" s="3"/>
      <c r="G387" s="3"/>
      <c r="H387" s="3"/>
    </row>
    <row r="388" spans="1:8" ht="30" customHeight="1" x14ac:dyDescent="0.25">
      <c r="A388" s="12" t="s">
        <v>2929</v>
      </c>
      <c r="B388" s="146" t="s">
        <v>2928</v>
      </c>
      <c r="C388" s="166"/>
      <c r="D388" s="211" t="str">
        <f>IF(OR(mil06.112="",mil06.113=""),"",(mil06.112-mil06.113))</f>
        <v/>
      </c>
      <c r="E388" s="211"/>
      <c r="F388" s="211"/>
      <c r="G388" s="211"/>
      <c r="H388" s="211"/>
    </row>
    <row r="389" spans="1:8" ht="5.0999999999999996" customHeight="1" x14ac:dyDescent="0.25">
      <c r="A389" s="12"/>
      <c r="B389" s="3"/>
      <c r="C389" s="3"/>
      <c r="D389" s="3"/>
      <c r="E389" s="3"/>
      <c r="F389" s="3"/>
      <c r="G389" s="3"/>
      <c r="H389" s="3"/>
    </row>
    <row r="390" spans="1:8" x14ac:dyDescent="0.25">
      <c r="A390" s="12" t="s">
        <v>2927</v>
      </c>
      <c r="B390" s="146" t="s">
        <v>2926</v>
      </c>
      <c r="C390" s="166"/>
      <c r="D390" s="193"/>
      <c r="E390" s="193"/>
      <c r="F390" s="193"/>
      <c r="G390" s="193"/>
      <c r="H390" s="193"/>
    </row>
    <row r="391" spans="1:8" ht="5.0999999999999996" customHeight="1" x14ac:dyDescent="0.25">
      <c r="A391" s="12"/>
      <c r="B391" s="3"/>
      <c r="C391" s="3"/>
      <c r="D391" s="3"/>
      <c r="E391" s="3"/>
      <c r="F391" s="3"/>
      <c r="G391" s="3"/>
      <c r="H391" s="3"/>
    </row>
    <row r="392" spans="1:8" ht="30" customHeight="1" x14ac:dyDescent="0.25">
      <c r="A392" s="12" t="s">
        <v>2925</v>
      </c>
      <c r="B392" s="146" t="s">
        <v>7370</v>
      </c>
      <c r="C392" s="166"/>
      <c r="D392" s="192"/>
      <c r="E392" s="192"/>
      <c r="F392" s="192"/>
      <c r="G392" s="192"/>
      <c r="H392" s="192"/>
    </row>
    <row r="393" spans="1:8" ht="5.0999999999999996" customHeight="1" x14ac:dyDescent="0.25">
      <c r="A393" s="12"/>
      <c r="B393" s="3"/>
      <c r="C393" s="3"/>
      <c r="D393" s="3"/>
      <c r="E393" s="3"/>
      <c r="F393" s="3"/>
      <c r="G393" s="3"/>
      <c r="H393" s="3"/>
    </row>
    <row r="394" spans="1:8" x14ac:dyDescent="0.25">
      <c r="A394" s="12" t="s">
        <v>2924</v>
      </c>
      <c r="B394" s="146" t="s">
        <v>949</v>
      </c>
      <c r="C394" s="146"/>
      <c r="D394" s="146"/>
      <c r="E394" s="146"/>
      <c r="F394" s="146"/>
      <c r="G394" s="146"/>
      <c r="H394" s="146"/>
    </row>
    <row r="395" spans="1:8" ht="5.0999999999999996" customHeight="1" x14ac:dyDescent="0.25">
      <c r="A395" s="12"/>
      <c r="B395" s="3"/>
      <c r="C395" s="3"/>
      <c r="D395" s="3"/>
      <c r="E395" s="3"/>
      <c r="F395" s="3"/>
      <c r="G395" s="3"/>
      <c r="H395" s="3"/>
    </row>
    <row r="396" spans="1:8" x14ac:dyDescent="0.25">
      <c r="A396" s="12" t="s">
        <v>2923</v>
      </c>
      <c r="B396" s="146" t="s">
        <v>949</v>
      </c>
      <c r="C396" s="146"/>
      <c r="D396" s="146"/>
      <c r="E396" s="146"/>
      <c r="F396" s="146"/>
      <c r="G396" s="146"/>
      <c r="H396" s="146"/>
    </row>
    <row r="397" spans="1:8" ht="5.0999999999999996" customHeight="1" x14ac:dyDescent="0.25">
      <c r="A397" s="12"/>
      <c r="B397" s="3"/>
      <c r="C397" s="3"/>
      <c r="D397" s="3"/>
      <c r="E397" s="3"/>
      <c r="F397" s="3"/>
      <c r="G397" s="3"/>
      <c r="H397" s="3"/>
    </row>
    <row r="398" spans="1:8" x14ac:dyDescent="0.25">
      <c r="A398" s="12" t="s">
        <v>2922</v>
      </c>
      <c r="B398" s="146" t="s">
        <v>949</v>
      </c>
      <c r="C398" s="146"/>
      <c r="D398" s="146"/>
      <c r="E398" s="146"/>
      <c r="F398" s="146"/>
      <c r="G398" s="146"/>
      <c r="H398" s="146"/>
    </row>
    <row r="399" spans="1:8" ht="5.0999999999999996" customHeight="1" x14ac:dyDescent="0.25">
      <c r="A399" s="12"/>
      <c r="B399" s="3"/>
      <c r="C399" s="3"/>
      <c r="D399" s="3"/>
      <c r="E399" s="3"/>
      <c r="F399" s="3"/>
      <c r="G399" s="3"/>
      <c r="H399" s="3"/>
    </row>
    <row r="400" spans="1:8" x14ac:dyDescent="0.25">
      <c r="A400" s="148" t="s">
        <v>2921</v>
      </c>
      <c r="B400" s="146" t="s">
        <v>2920</v>
      </c>
      <c r="C400" s="146"/>
      <c r="D400" s="146"/>
      <c r="E400" s="146"/>
      <c r="F400" s="146"/>
      <c r="G400" s="146"/>
      <c r="H400" s="146"/>
    </row>
    <row r="401" spans="1:8" x14ac:dyDescent="0.25">
      <c r="A401" s="148"/>
      <c r="B401" s="89"/>
      <c r="C401" s="144" t="s">
        <v>2135</v>
      </c>
      <c r="D401" s="145"/>
      <c r="E401" s="145"/>
      <c r="F401" s="145"/>
      <c r="G401" s="145"/>
      <c r="H401" s="145"/>
    </row>
    <row r="402" spans="1:8" x14ac:dyDescent="0.25">
      <c r="A402" s="148"/>
      <c r="B402" s="89"/>
      <c r="C402" s="144" t="s">
        <v>2134</v>
      </c>
      <c r="D402" s="145"/>
      <c r="E402" s="145"/>
      <c r="F402" s="145"/>
      <c r="G402" s="145"/>
      <c r="H402" s="145"/>
    </row>
    <row r="403" spans="1:8" ht="5.0999999999999996" customHeight="1" x14ac:dyDescent="0.25">
      <c r="A403" s="148"/>
      <c r="B403" s="3"/>
      <c r="C403" s="3"/>
      <c r="D403" s="3"/>
      <c r="E403" s="3"/>
      <c r="F403" s="3"/>
      <c r="G403" s="3"/>
      <c r="H403" s="3"/>
    </row>
    <row r="404" spans="1:8" x14ac:dyDescent="0.25">
      <c r="A404" s="148"/>
      <c r="B404" s="146" t="s">
        <v>2919</v>
      </c>
      <c r="C404" s="146"/>
      <c r="D404" s="146"/>
      <c r="E404" s="146"/>
      <c r="F404" s="146"/>
      <c r="G404" s="146"/>
      <c r="H404" s="146"/>
    </row>
    <row r="405" spans="1:8" ht="5.0999999999999996" customHeight="1" x14ac:dyDescent="0.25">
      <c r="A405" s="12"/>
      <c r="B405" s="3"/>
      <c r="C405" s="3"/>
      <c r="D405" s="3"/>
      <c r="E405" s="3"/>
      <c r="F405" s="3"/>
      <c r="G405" s="3"/>
      <c r="H405" s="3"/>
    </row>
    <row r="406" spans="1:8" x14ac:dyDescent="0.25">
      <c r="A406" s="12" t="s">
        <v>2918</v>
      </c>
      <c r="B406" s="146" t="s">
        <v>2917</v>
      </c>
      <c r="C406" s="166"/>
      <c r="D406" s="193"/>
      <c r="E406" s="193"/>
      <c r="F406" s="193"/>
      <c r="G406" s="193"/>
      <c r="H406" s="193"/>
    </row>
    <row r="407" spans="1:8" ht="5.0999999999999996" customHeight="1" x14ac:dyDescent="0.25">
      <c r="A407" s="12"/>
      <c r="B407" s="3"/>
      <c r="C407" s="3"/>
      <c r="D407" s="3"/>
      <c r="E407" s="3"/>
      <c r="F407" s="3"/>
      <c r="G407" s="3"/>
      <c r="H407" s="3"/>
    </row>
    <row r="408" spans="1:8" x14ac:dyDescent="0.25">
      <c r="A408" s="12" t="s">
        <v>2916</v>
      </c>
      <c r="B408" s="146" t="s">
        <v>2915</v>
      </c>
      <c r="C408" s="166"/>
      <c r="D408" s="193"/>
      <c r="E408" s="193"/>
      <c r="F408" s="193"/>
      <c r="G408" s="193"/>
      <c r="H408" s="193"/>
    </row>
    <row r="409" spans="1:8" ht="5.0999999999999996" customHeight="1" x14ac:dyDescent="0.25">
      <c r="A409" s="12"/>
      <c r="B409" s="3"/>
      <c r="C409" s="3"/>
      <c r="D409" s="3"/>
      <c r="E409" s="3"/>
      <c r="F409" s="3"/>
      <c r="G409" s="3"/>
      <c r="H409" s="3"/>
    </row>
    <row r="410" spans="1:8" ht="30" customHeight="1" x14ac:dyDescent="0.25">
      <c r="A410" s="12" t="s">
        <v>2914</v>
      </c>
      <c r="B410" s="146" t="s">
        <v>2913</v>
      </c>
      <c r="C410" s="166"/>
      <c r="D410" s="192"/>
      <c r="E410" s="192"/>
      <c r="F410" s="192"/>
      <c r="G410" s="192"/>
      <c r="H410" s="192"/>
    </row>
    <row r="411" spans="1:8" ht="5.0999999999999996" customHeight="1" x14ac:dyDescent="0.25">
      <c r="A411" s="12"/>
      <c r="B411" s="3"/>
      <c r="C411" s="3"/>
      <c r="D411" s="3"/>
      <c r="E411" s="3"/>
      <c r="F411" s="3"/>
      <c r="G411" s="3"/>
      <c r="H411" s="3"/>
    </row>
    <row r="412" spans="1:8" ht="30" customHeight="1" x14ac:dyDescent="0.25">
      <c r="A412" s="12" t="s">
        <v>2912</v>
      </c>
      <c r="B412" s="146" t="s">
        <v>2911</v>
      </c>
      <c r="C412" s="166"/>
      <c r="D412" s="192"/>
      <c r="E412" s="192"/>
      <c r="F412" s="192"/>
      <c r="G412" s="192"/>
      <c r="H412" s="192"/>
    </row>
    <row r="413" spans="1:8" ht="5.0999999999999996" customHeight="1" x14ac:dyDescent="0.25">
      <c r="A413" s="12"/>
      <c r="B413" s="3"/>
      <c r="C413" s="3"/>
      <c r="D413" s="3"/>
      <c r="E413" s="3"/>
      <c r="F413" s="3"/>
      <c r="G413" s="3"/>
      <c r="H413" s="3"/>
    </row>
    <row r="414" spans="1:8" ht="45" customHeight="1" x14ac:dyDescent="0.25">
      <c r="A414" s="12" t="s">
        <v>2910</v>
      </c>
      <c r="B414" s="146" t="s">
        <v>2909</v>
      </c>
      <c r="C414" s="166"/>
      <c r="D414" s="192"/>
      <c r="E414" s="192"/>
      <c r="F414" s="192"/>
      <c r="G414" s="192"/>
      <c r="H414" s="192"/>
    </row>
    <row r="415" spans="1:8" ht="5.0999999999999996" customHeight="1" x14ac:dyDescent="0.25">
      <c r="A415" s="12"/>
      <c r="B415" s="3"/>
      <c r="C415" s="3"/>
      <c r="D415" s="3"/>
      <c r="E415" s="3"/>
      <c r="F415" s="3"/>
      <c r="G415" s="3"/>
      <c r="H415" s="3"/>
    </row>
    <row r="416" spans="1:8" x14ac:dyDescent="0.25">
      <c r="A416" s="148" t="s">
        <v>2908</v>
      </c>
      <c r="B416" s="146" t="s">
        <v>2907</v>
      </c>
      <c r="C416" s="146"/>
      <c r="D416" s="146"/>
      <c r="E416" s="146"/>
      <c r="F416" s="146"/>
      <c r="G416" s="146"/>
      <c r="H416" s="146"/>
    </row>
    <row r="417" spans="1:8" x14ac:dyDescent="0.25">
      <c r="A417" s="148"/>
      <c r="B417" s="89"/>
      <c r="C417" s="144" t="s">
        <v>2135</v>
      </c>
      <c r="D417" s="145"/>
      <c r="E417" s="145"/>
      <c r="F417" s="145"/>
      <c r="G417" s="145"/>
      <c r="H417" s="145"/>
    </row>
    <row r="418" spans="1:8" x14ac:dyDescent="0.25">
      <c r="A418" s="148"/>
      <c r="B418" s="89"/>
      <c r="C418" s="144" t="s">
        <v>2134</v>
      </c>
      <c r="D418" s="145"/>
      <c r="E418" s="145"/>
      <c r="F418" s="145"/>
      <c r="G418" s="145"/>
      <c r="H418" s="145"/>
    </row>
    <row r="419" spans="1:8" ht="5.0999999999999996" customHeight="1" x14ac:dyDescent="0.25">
      <c r="A419" s="148"/>
      <c r="B419" s="3"/>
      <c r="C419" s="3"/>
      <c r="D419" s="3"/>
      <c r="E419" s="3"/>
      <c r="F419" s="3"/>
      <c r="G419" s="3"/>
      <c r="H419" s="3"/>
    </row>
    <row r="420" spans="1:8" x14ac:dyDescent="0.25">
      <c r="A420" s="148"/>
      <c r="B420" s="146" t="s">
        <v>2906</v>
      </c>
      <c r="C420" s="146"/>
      <c r="D420" s="146"/>
      <c r="E420" s="146"/>
      <c r="F420" s="146"/>
      <c r="G420" s="146"/>
      <c r="H420" s="146"/>
    </row>
    <row r="421" spans="1:8" ht="5.0999999999999996" customHeight="1" x14ac:dyDescent="0.25">
      <c r="A421" s="12"/>
      <c r="B421" s="3"/>
      <c r="C421" s="3"/>
      <c r="D421" s="3"/>
      <c r="E421" s="3"/>
      <c r="F421" s="3"/>
      <c r="G421" s="3"/>
      <c r="H421" s="3"/>
    </row>
    <row r="422" spans="1:8" x14ac:dyDescent="0.25">
      <c r="A422" s="12" t="s">
        <v>2905</v>
      </c>
      <c r="B422" s="146" t="s">
        <v>2239</v>
      </c>
      <c r="C422" s="166"/>
      <c r="D422" s="193"/>
      <c r="E422" s="193"/>
      <c r="F422" s="193"/>
      <c r="G422" s="193"/>
      <c r="H422" s="193"/>
    </row>
    <row r="423" spans="1:8" ht="5.0999999999999996" customHeight="1" x14ac:dyDescent="0.25">
      <c r="A423" s="12"/>
      <c r="B423" s="3"/>
      <c r="C423" s="3"/>
      <c r="D423" s="3"/>
      <c r="E423" s="3"/>
      <c r="F423" s="3"/>
      <c r="G423" s="3"/>
      <c r="H423" s="3"/>
    </row>
    <row r="424" spans="1:8" x14ac:dyDescent="0.25">
      <c r="A424" s="12" t="s">
        <v>2904</v>
      </c>
      <c r="B424" s="146" t="s">
        <v>2267</v>
      </c>
      <c r="C424" s="166"/>
      <c r="D424" s="193"/>
      <c r="E424" s="193"/>
      <c r="F424" s="193"/>
      <c r="G424" s="193"/>
      <c r="H424" s="193"/>
    </row>
    <row r="425" spans="1:8" ht="5.0999999999999996" customHeight="1" x14ac:dyDescent="0.25">
      <c r="A425" s="12"/>
      <c r="B425" s="3"/>
      <c r="C425" s="3"/>
      <c r="D425" s="3"/>
      <c r="E425" s="3"/>
      <c r="F425" s="3"/>
      <c r="G425" s="3"/>
      <c r="H425" s="3"/>
    </row>
    <row r="426" spans="1:8" x14ac:dyDescent="0.25">
      <c r="A426" s="12" t="s">
        <v>2903</v>
      </c>
      <c r="B426" s="146" t="s">
        <v>2237</v>
      </c>
      <c r="C426" s="166"/>
      <c r="D426" s="193"/>
      <c r="E426" s="193"/>
      <c r="F426" s="193"/>
      <c r="G426" s="193"/>
      <c r="H426" s="193"/>
    </row>
    <row r="427" spans="1:8" ht="5.0999999999999996" customHeight="1" x14ac:dyDescent="0.25">
      <c r="A427" s="12"/>
      <c r="B427" s="3"/>
      <c r="C427" s="3"/>
      <c r="D427" s="3"/>
      <c r="E427" s="3"/>
      <c r="F427" s="3"/>
      <c r="G427" s="3"/>
      <c r="H427" s="3"/>
    </row>
    <row r="428" spans="1:8" x14ac:dyDescent="0.25">
      <c r="A428" s="12" t="s">
        <v>2902</v>
      </c>
      <c r="B428" s="146" t="s">
        <v>2064</v>
      </c>
      <c r="C428" s="166"/>
      <c r="D428" s="193"/>
      <c r="E428" s="193"/>
      <c r="F428" s="193"/>
      <c r="G428" s="193"/>
      <c r="H428" s="193"/>
    </row>
    <row r="429" spans="1:8" ht="5.0999999999999996" customHeight="1" x14ac:dyDescent="0.25">
      <c r="A429" s="12"/>
      <c r="B429" s="3"/>
      <c r="C429" s="3"/>
      <c r="D429" s="3"/>
      <c r="E429" s="3"/>
      <c r="F429" s="3"/>
      <c r="G429" s="3"/>
      <c r="H429" s="3"/>
    </row>
    <row r="430" spans="1:8" x14ac:dyDescent="0.25">
      <c r="A430" s="12" t="s">
        <v>2901</v>
      </c>
      <c r="B430" s="146" t="s">
        <v>2062</v>
      </c>
      <c r="C430" s="166"/>
      <c r="D430" s="193"/>
      <c r="E430" s="193"/>
      <c r="F430" s="193"/>
      <c r="G430" s="193"/>
      <c r="H430" s="193"/>
    </row>
    <row r="431" spans="1:8" ht="5.0999999999999996" customHeight="1" x14ac:dyDescent="0.25">
      <c r="A431" s="12"/>
      <c r="B431" s="3"/>
      <c r="C431" s="3"/>
      <c r="D431" s="3"/>
      <c r="E431" s="3"/>
      <c r="F431" s="3"/>
      <c r="G431" s="3"/>
      <c r="H431" s="3"/>
    </row>
    <row r="432" spans="1:8" x14ac:dyDescent="0.25">
      <c r="A432" s="12" t="s">
        <v>2900</v>
      </c>
      <c r="B432" s="146" t="s">
        <v>2233</v>
      </c>
      <c r="C432" s="166"/>
      <c r="D432" s="193"/>
      <c r="E432" s="193"/>
      <c r="F432" s="193"/>
      <c r="G432" s="193"/>
      <c r="H432" s="193"/>
    </row>
    <row r="433" spans="1:8" ht="5.0999999999999996" customHeight="1" x14ac:dyDescent="0.25">
      <c r="A433" s="12"/>
      <c r="B433" s="3"/>
      <c r="C433" s="3"/>
      <c r="D433" s="3"/>
      <c r="E433" s="3"/>
      <c r="F433" s="3"/>
      <c r="G433" s="3"/>
      <c r="H433" s="3"/>
    </row>
    <row r="434" spans="1:8" x14ac:dyDescent="0.25">
      <c r="A434" s="12" t="s">
        <v>2899</v>
      </c>
      <c r="B434" s="146" t="s">
        <v>2231</v>
      </c>
      <c r="C434" s="166"/>
      <c r="D434" s="193"/>
      <c r="E434" s="193"/>
      <c r="F434" s="193"/>
      <c r="G434" s="193"/>
      <c r="H434" s="193"/>
    </row>
    <row r="435" spans="1:8" ht="5.0999999999999996" customHeight="1" x14ac:dyDescent="0.25">
      <c r="A435" s="12"/>
      <c r="B435" s="3"/>
      <c r="C435" s="3"/>
      <c r="D435" s="3"/>
      <c r="E435" s="3"/>
      <c r="F435" s="3"/>
      <c r="G435" s="3"/>
      <c r="H435" s="3"/>
    </row>
    <row r="436" spans="1:8" x14ac:dyDescent="0.25">
      <c r="A436" s="12" t="s">
        <v>2898</v>
      </c>
      <c r="B436" s="146" t="s">
        <v>7506</v>
      </c>
      <c r="C436" s="166"/>
      <c r="D436" s="193"/>
      <c r="E436" s="193"/>
      <c r="F436" s="193"/>
      <c r="G436" s="193"/>
      <c r="H436" s="193"/>
    </row>
    <row r="437" spans="1:8" ht="5.0999999999999996" customHeight="1" x14ac:dyDescent="0.25">
      <c r="A437" s="12"/>
      <c r="B437" s="3"/>
      <c r="C437" s="3"/>
      <c r="D437" s="3"/>
      <c r="E437" s="3"/>
      <c r="F437" s="3"/>
      <c r="G437" s="3"/>
      <c r="H437" s="3"/>
    </row>
    <row r="438" spans="1:8" x14ac:dyDescent="0.25">
      <c r="A438" s="12" t="s">
        <v>2897</v>
      </c>
      <c r="B438" s="146" t="s">
        <v>2277</v>
      </c>
      <c r="C438" s="146"/>
      <c r="D438" s="146"/>
      <c r="E438" s="146"/>
      <c r="F438" s="146"/>
      <c r="G438" s="146"/>
      <c r="H438" s="146"/>
    </row>
    <row r="439" spans="1:8" ht="5.0999999999999996" customHeight="1" x14ac:dyDescent="0.25">
      <c r="A439" s="12"/>
      <c r="B439" s="3"/>
      <c r="C439" s="3"/>
      <c r="D439" s="3"/>
      <c r="E439" s="3"/>
      <c r="F439" s="3"/>
      <c r="G439" s="3"/>
      <c r="H439" s="3"/>
    </row>
    <row r="440" spans="1:8" x14ac:dyDescent="0.25">
      <c r="A440" s="148" t="s">
        <v>2896</v>
      </c>
      <c r="B440" s="146" t="s">
        <v>2895</v>
      </c>
      <c r="C440" s="146"/>
      <c r="D440" s="146"/>
      <c r="E440" s="146"/>
      <c r="F440" s="146"/>
      <c r="G440" s="146"/>
      <c r="H440" s="146"/>
    </row>
    <row r="441" spans="1:8" x14ac:dyDescent="0.25">
      <c r="A441" s="148"/>
      <c r="B441" s="89"/>
      <c r="C441" s="144" t="s">
        <v>2135</v>
      </c>
      <c r="D441" s="145"/>
      <c r="E441" s="145"/>
      <c r="F441" s="145"/>
      <c r="G441" s="145"/>
      <c r="H441" s="145"/>
    </row>
    <row r="442" spans="1:8" x14ac:dyDescent="0.25">
      <c r="A442" s="148"/>
      <c r="B442" s="89"/>
      <c r="C442" s="144" t="s">
        <v>2134</v>
      </c>
      <c r="D442" s="145"/>
      <c r="E442" s="145"/>
      <c r="F442" s="145"/>
      <c r="G442" s="145"/>
      <c r="H442" s="145"/>
    </row>
    <row r="443" spans="1:8" ht="5.0999999999999996" customHeight="1" x14ac:dyDescent="0.25">
      <c r="A443" s="148"/>
      <c r="B443" s="3"/>
      <c r="C443" s="3"/>
      <c r="D443" s="3"/>
      <c r="E443" s="3"/>
      <c r="F443" s="3"/>
      <c r="G443" s="3"/>
      <c r="H443" s="3"/>
    </row>
    <row r="444" spans="1:8" x14ac:dyDescent="0.25">
      <c r="A444" s="148"/>
      <c r="B444" s="146" t="s">
        <v>2894</v>
      </c>
      <c r="C444" s="146"/>
      <c r="D444" s="146"/>
      <c r="E444" s="146"/>
      <c r="F444" s="146"/>
      <c r="G444" s="146"/>
      <c r="H444" s="146"/>
    </row>
    <row r="445" spans="1:8" ht="5.0999999999999996" customHeight="1" x14ac:dyDescent="0.25">
      <c r="A445" s="12"/>
      <c r="B445" s="3"/>
      <c r="C445" s="3"/>
      <c r="D445" s="3"/>
      <c r="E445" s="3"/>
      <c r="F445" s="3"/>
      <c r="G445" s="3"/>
      <c r="H445" s="3"/>
    </row>
    <row r="446" spans="1:8" x14ac:dyDescent="0.25">
      <c r="A446" s="12" t="s">
        <v>2893</v>
      </c>
      <c r="B446" s="146" t="s">
        <v>2239</v>
      </c>
      <c r="C446" s="166"/>
      <c r="D446" s="193"/>
      <c r="E446" s="193"/>
      <c r="F446" s="193"/>
      <c r="G446" s="193"/>
      <c r="H446" s="193"/>
    </row>
    <row r="447" spans="1:8" ht="5.0999999999999996" customHeight="1" x14ac:dyDescent="0.25">
      <c r="A447" s="12"/>
      <c r="B447" s="3"/>
      <c r="C447" s="3"/>
      <c r="D447" s="3"/>
      <c r="E447" s="3"/>
      <c r="F447" s="3"/>
      <c r="G447" s="3"/>
      <c r="H447" s="3"/>
    </row>
    <row r="448" spans="1:8" x14ac:dyDescent="0.25">
      <c r="A448" s="12" t="s">
        <v>2892</v>
      </c>
      <c r="B448" s="146" t="s">
        <v>2237</v>
      </c>
      <c r="C448" s="166"/>
      <c r="D448" s="193"/>
      <c r="E448" s="193"/>
      <c r="F448" s="193"/>
      <c r="G448" s="193"/>
      <c r="H448" s="193"/>
    </row>
    <row r="449" spans="1:8" ht="5.0999999999999996" customHeight="1" x14ac:dyDescent="0.25">
      <c r="A449" s="12"/>
      <c r="B449" s="3"/>
      <c r="C449" s="3"/>
      <c r="D449" s="3"/>
      <c r="E449" s="3"/>
      <c r="F449" s="3"/>
      <c r="G449" s="3"/>
      <c r="H449" s="3"/>
    </row>
    <row r="450" spans="1:8" x14ac:dyDescent="0.25">
      <c r="A450" s="12" t="s">
        <v>2891</v>
      </c>
      <c r="B450" s="146" t="s">
        <v>2064</v>
      </c>
      <c r="C450" s="166"/>
      <c r="D450" s="193"/>
      <c r="E450" s="193"/>
      <c r="F450" s="193"/>
      <c r="G450" s="193"/>
      <c r="H450" s="193"/>
    </row>
    <row r="451" spans="1:8" ht="5.0999999999999996" customHeight="1" x14ac:dyDescent="0.25">
      <c r="A451" s="12"/>
      <c r="B451" s="3"/>
      <c r="C451" s="3"/>
      <c r="D451" s="3"/>
      <c r="E451" s="3"/>
      <c r="F451" s="3"/>
      <c r="G451" s="3"/>
      <c r="H451" s="3"/>
    </row>
    <row r="452" spans="1:8" x14ac:dyDescent="0.25">
      <c r="A452" s="12" t="s">
        <v>2890</v>
      </c>
      <c r="B452" s="146" t="s">
        <v>2062</v>
      </c>
      <c r="C452" s="166"/>
      <c r="D452" s="193"/>
      <c r="E452" s="193"/>
      <c r="F452" s="193"/>
      <c r="G452" s="193"/>
      <c r="H452" s="193"/>
    </row>
    <row r="453" spans="1:8" ht="5.0999999999999996" customHeight="1" x14ac:dyDescent="0.25">
      <c r="A453" s="12"/>
      <c r="B453" s="3"/>
      <c r="C453" s="3"/>
      <c r="D453" s="3"/>
      <c r="E453" s="3"/>
      <c r="F453" s="3"/>
      <c r="G453" s="3"/>
      <c r="H453" s="3"/>
    </row>
    <row r="454" spans="1:8" x14ac:dyDescent="0.25">
      <c r="A454" s="12" t="s">
        <v>2889</v>
      </c>
      <c r="B454" s="146" t="s">
        <v>2233</v>
      </c>
      <c r="C454" s="166"/>
      <c r="D454" s="193"/>
      <c r="E454" s="193"/>
      <c r="F454" s="193"/>
      <c r="G454" s="193"/>
      <c r="H454" s="193"/>
    </row>
    <row r="455" spans="1:8" ht="5.0999999999999996" customHeight="1" x14ac:dyDescent="0.25">
      <c r="A455" s="12"/>
      <c r="B455" s="3"/>
      <c r="C455" s="3"/>
      <c r="D455" s="3"/>
      <c r="E455" s="3"/>
      <c r="F455" s="3"/>
      <c r="G455" s="3"/>
      <c r="H455" s="3"/>
    </row>
    <row r="456" spans="1:8" x14ac:dyDescent="0.25">
      <c r="A456" s="12" t="s">
        <v>2888</v>
      </c>
      <c r="B456" s="146" t="s">
        <v>2231</v>
      </c>
      <c r="C456" s="166"/>
      <c r="D456" s="193"/>
      <c r="E456" s="193"/>
      <c r="F456" s="193"/>
      <c r="G456" s="193"/>
      <c r="H456" s="193"/>
    </row>
    <row r="457" spans="1:8" ht="5.0999999999999996" customHeight="1" x14ac:dyDescent="0.25">
      <c r="A457" s="12"/>
      <c r="B457" s="3"/>
      <c r="C457" s="3"/>
      <c r="D457" s="3"/>
      <c r="E457" s="3"/>
      <c r="F457" s="3"/>
      <c r="G457" s="3"/>
      <c r="H457" s="3"/>
    </row>
    <row r="458" spans="1:8" x14ac:dyDescent="0.25">
      <c r="A458" s="12" t="s">
        <v>2887</v>
      </c>
      <c r="B458" s="146" t="s">
        <v>7506</v>
      </c>
      <c r="C458" s="166"/>
      <c r="D458" s="193"/>
      <c r="E458" s="193"/>
      <c r="F458" s="193"/>
      <c r="G458" s="193"/>
      <c r="H458" s="193"/>
    </row>
    <row r="459" spans="1:8" ht="5.0999999999999996" customHeight="1" x14ac:dyDescent="0.25">
      <c r="A459" s="12"/>
      <c r="B459" s="3"/>
      <c r="C459" s="3"/>
      <c r="D459" s="3"/>
      <c r="E459" s="3"/>
      <c r="F459" s="3"/>
      <c r="G459" s="3"/>
      <c r="H459" s="3"/>
    </row>
    <row r="460" spans="1:8" x14ac:dyDescent="0.25">
      <c r="A460" s="12" t="s">
        <v>2886</v>
      </c>
      <c r="B460" s="146" t="s">
        <v>949</v>
      </c>
      <c r="C460" s="146"/>
      <c r="D460" s="146"/>
      <c r="E460" s="146"/>
      <c r="F460" s="146"/>
      <c r="G460" s="146"/>
      <c r="H460" s="146"/>
    </row>
    <row r="461" spans="1:8" ht="5.0999999999999996" customHeight="1" x14ac:dyDescent="0.25">
      <c r="A461" s="12"/>
      <c r="B461" s="3"/>
      <c r="C461" s="3"/>
      <c r="D461" s="3"/>
      <c r="E461" s="3"/>
      <c r="F461" s="3"/>
      <c r="G461" s="3"/>
      <c r="H461" s="3"/>
    </row>
    <row r="462" spans="1:8" ht="15" customHeight="1" x14ac:dyDescent="0.25">
      <c r="A462" s="148" t="s">
        <v>2885</v>
      </c>
      <c r="B462" s="146" t="s">
        <v>2884</v>
      </c>
      <c r="C462" s="146"/>
      <c r="D462" s="146"/>
      <c r="E462" s="146"/>
      <c r="F462" s="146"/>
      <c r="G462" s="146"/>
      <c r="H462" s="146"/>
    </row>
    <row r="463" spans="1:8" x14ac:dyDescent="0.25">
      <c r="A463" s="148"/>
      <c r="B463" s="194" t="s">
        <v>6621</v>
      </c>
      <c r="C463" s="194"/>
      <c r="D463" s="194"/>
    </row>
    <row r="464" spans="1:8" x14ac:dyDescent="0.25">
      <c r="A464" s="148"/>
      <c r="B464" s="146" t="s">
        <v>2881</v>
      </c>
      <c r="C464" s="166"/>
      <c r="D464" s="209" t="str">
        <f>IF(mil06.40date="","",DATE(YEAR(mil06.40date)+1,MONTH(mil06.40date),DAY(mil06.40date)+60))</f>
        <v/>
      </c>
      <c r="E464" s="209"/>
      <c r="F464" s="209"/>
      <c r="G464" s="209"/>
      <c r="H464" s="209"/>
    </row>
    <row r="465" spans="1:8" x14ac:dyDescent="0.25">
      <c r="A465" s="148"/>
      <c r="B465" s="146" t="s">
        <v>2880</v>
      </c>
      <c r="C465" s="166"/>
      <c r="D465" s="209" t="str">
        <f>IF(mil06.40date="","",DATE(YEAR(mil06.40date)+2,MONTH(mil06.40date),DAY(mil06.40date)+60))</f>
        <v/>
      </c>
      <c r="E465" s="209"/>
      <c r="F465" s="209"/>
      <c r="G465" s="209"/>
      <c r="H465" s="209"/>
    </row>
    <row r="466" spans="1:8" x14ac:dyDescent="0.25">
      <c r="A466" s="148"/>
      <c r="B466" s="146" t="s">
        <v>2879</v>
      </c>
      <c r="C466" s="166"/>
      <c r="D466" s="209" t="str">
        <f>IF(mil06.40date="","",DATE(YEAR(mil06.40date)+3,MONTH(mil06.40date),DAY(mil06.40date)+60))</f>
        <v/>
      </c>
      <c r="E466" s="209"/>
      <c r="F466" s="209"/>
      <c r="G466" s="209"/>
      <c r="H466" s="209"/>
    </row>
    <row r="467" spans="1:8" ht="5.0999999999999996" customHeight="1" x14ac:dyDescent="0.25">
      <c r="A467" s="12"/>
      <c r="B467" s="3"/>
      <c r="C467" s="3"/>
      <c r="D467" s="3"/>
      <c r="E467" s="3"/>
      <c r="F467" s="3"/>
      <c r="G467" s="3"/>
      <c r="H467" s="3"/>
    </row>
    <row r="468" spans="1:8" ht="15" customHeight="1" x14ac:dyDescent="0.25">
      <c r="A468" s="148" t="s">
        <v>2883</v>
      </c>
      <c r="B468" s="146" t="s">
        <v>2882</v>
      </c>
      <c r="C468" s="146"/>
      <c r="D468" s="146"/>
      <c r="E468" s="146"/>
      <c r="F468" s="146"/>
      <c r="G468" s="146"/>
      <c r="H468" s="146"/>
    </row>
    <row r="469" spans="1:8" x14ac:dyDescent="0.25">
      <c r="A469" s="148"/>
      <c r="B469" s="194" t="s">
        <v>6621</v>
      </c>
      <c r="C469" s="194"/>
      <c r="D469" s="194"/>
    </row>
    <row r="470" spans="1:8" x14ac:dyDescent="0.25">
      <c r="A470" s="148"/>
      <c r="B470" s="146" t="s">
        <v>2881</v>
      </c>
      <c r="C470" s="166"/>
      <c r="D470" s="209" t="str">
        <f>IF(mil06.40date="","",DATE(YEAR(mil06.40date)+1,MONTH(mil06.40date),DAY(mil06.40date)))</f>
        <v/>
      </c>
      <c r="E470" s="209"/>
      <c r="F470" s="209"/>
      <c r="G470" s="209"/>
      <c r="H470" s="209"/>
    </row>
    <row r="471" spans="1:8" x14ac:dyDescent="0.25">
      <c r="A471" s="148"/>
      <c r="B471" s="146" t="s">
        <v>2880</v>
      </c>
      <c r="C471" s="166"/>
      <c r="D471" s="209" t="str">
        <f>IF(mil06.40date="","",DATE(YEAR(mil06.40date)+2,MONTH(mil06.40date),DAY(mil06.40date)))</f>
        <v/>
      </c>
      <c r="E471" s="209"/>
      <c r="F471" s="209"/>
      <c r="G471" s="209"/>
      <c r="H471" s="209"/>
    </row>
    <row r="472" spans="1:8" x14ac:dyDescent="0.25">
      <c r="A472" s="148"/>
      <c r="B472" s="146" t="s">
        <v>2879</v>
      </c>
      <c r="C472" s="166"/>
      <c r="D472" s="209" t="str">
        <f>IF(mil06.40date="","",DATE(YEAR(mil06.40date)+3,MONTH(mil06.40date),DAY(mil06.40date)))</f>
        <v/>
      </c>
      <c r="E472" s="209"/>
      <c r="F472" s="209"/>
      <c r="G472" s="209"/>
      <c r="H472" s="209"/>
    </row>
    <row r="473" spans="1:8" ht="5.0999999999999996" customHeight="1" x14ac:dyDescent="0.25">
      <c r="A473" s="12"/>
      <c r="B473" s="3"/>
      <c r="C473" s="3"/>
      <c r="D473" s="3"/>
      <c r="E473" s="3"/>
      <c r="F473" s="3"/>
      <c r="G473" s="3"/>
      <c r="H473" s="3"/>
    </row>
    <row r="474" spans="1:8" x14ac:dyDescent="0.25">
      <c r="A474" s="12" t="s">
        <v>2878</v>
      </c>
      <c r="B474" s="146" t="s">
        <v>2877</v>
      </c>
      <c r="C474" s="166"/>
      <c r="D474" s="192"/>
      <c r="E474" s="192"/>
      <c r="F474" s="192"/>
      <c r="G474" s="192"/>
      <c r="H474" s="192"/>
    </row>
    <row r="475" spans="1:8" ht="5.0999999999999996" customHeight="1" x14ac:dyDescent="0.25">
      <c r="A475" s="12"/>
      <c r="B475" s="3"/>
      <c r="C475" s="3"/>
      <c r="D475" s="3"/>
      <c r="E475" s="3"/>
      <c r="F475" s="3"/>
      <c r="G475" s="3"/>
      <c r="H475" s="3"/>
    </row>
    <row r="476" spans="1:8" ht="45" customHeight="1" x14ac:dyDescent="0.25">
      <c r="A476" s="12" t="s">
        <v>2876</v>
      </c>
      <c r="B476" s="146" t="s">
        <v>2875</v>
      </c>
      <c r="C476" s="166"/>
      <c r="D476" s="193"/>
      <c r="E476" s="193"/>
      <c r="F476" s="193"/>
      <c r="G476" s="193"/>
      <c r="H476" s="193"/>
    </row>
    <row r="477" spans="1:8" ht="5.0999999999999996" customHeight="1" x14ac:dyDescent="0.25">
      <c r="A477" s="12"/>
      <c r="B477" s="3"/>
      <c r="C477" s="3"/>
      <c r="D477" s="3"/>
      <c r="E477" s="3"/>
      <c r="F477" s="3"/>
      <c r="G477" s="3"/>
      <c r="H477" s="3"/>
    </row>
    <row r="478" spans="1:8" ht="60" customHeight="1" x14ac:dyDescent="0.25">
      <c r="A478" s="148" t="s">
        <v>2874</v>
      </c>
      <c r="B478" s="146" t="s">
        <v>2873</v>
      </c>
      <c r="C478" s="166"/>
      <c r="D478" s="193" t="s">
        <v>2120</v>
      </c>
      <c r="E478" s="193"/>
      <c r="F478" s="193"/>
      <c r="G478" s="193"/>
      <c r="H478" s="193"/>
    </row>
    <row r="479" spans="1:8" ht="15" customHeight="1" x14ac:dyDescent="0.25">
      <c r="A479" s="148"/>
      <c r="B479" s="168" t="s">
        <v>6708</v>
      </c>
      <c r="C479" s="168"/>
      <c r="D479" s="168"/>
      <c r="E479" s="3"/>
      <c r="F479" s="3"/>
      <c r="G479" s="3"/>
      <c r="H479" s="3"/>
    </row>
    <row r="480" spans="1:8" ht="5.0999999999999996" customHeight="1" x14ac:dyDescent="0.25">
      <c r="A480" s="12"/>
      <c r="B480" s="3"/>
      <c r="C480" s="3"/>
      <c r="D480" s="3"/>
      <c r="E480" s="3"/>
      <c r="F480" s="3"/>
      <c r="G480" s="3"/>
      <c r="H480" s="3"/>
    </row>
    <row r="481" spans="1:8" ht="30" customHeight="1" x14ac:dyDescent="0.25">
      <c r="A481" s="12" t="s">
        <v>2872</v>
      </c>
      <c r="B481" s="146" t="s">
        <v>2871</v>
      </c>
      <c r="C481" s="166"/>
      <c r="D481" s="192"/>
      <c r="E481" s="192"/>
      <c r="F481" s="192"/>
      <c r="G481" s="192"/>
      <c r="H481" s="192"/>
    </row>
    <row r="482" spans="1:8" ht="5.0999999999999996" customHeight="1" x14ac:dyDescent="0.25">
      <c r="A482" s="12"/>
      <c r="B482" s="3"/>
      <c r="C482" s="3"/>
      <c r="D482" s="3"/>
      <c r="E482" s="3"/>
      <c r="F482" s="3"/>
      <c r="G482" s="3"/>
      <c r="H482" s="3"/>
    </row>
    <row r="483" spans="1:8" ht="45" customHeight="1" x14ac:dyDescent="0.25">
      <c r="A483" s="12" t="s">
        <v>2870</v>
      </c>
      <c r="B483" s="146" t="s">
        <v>7509</v>
      </c>
      <c r="C483" s="166"/>
      <c r="D483" s="162"/>
      <c r="E483" s="201"/>
      <c r="F483" s="201"/>
      <c r="G483" s="201"/>
      <c r="H483" s="163"/>
    </row>
    <row r="484" spans="1:8" ht="5.0999999999999996" customHeight="1" x14ac:dyDescent="0.25">
      <c r="A484" s="12"/>
      <c r="B484" s="3"/>
      <c r="C484" s="3"/>
      <c r="D484" s="3"/>
      <c r="E484" s="3"/>
      <c r="F484" s="3"/>
      <c r="G484" s="3"/>
      <c r="H484" s="3"/>
    </row>
    <row r="485" spans="1:8" ht="30" customHeight="1" x14ac:dyDescent="0.25">
      <c r="A485" s="12" t="s">
        <v>2869</v>
      </c>
      <c r="B485" s="146" t="s">
        <v>7510</v>
      </c>
      <c r="C485" s="166"/>
      <c r="D485" s="162"/>
      <c r="E485" s="201"/>
      <c r="F485" s="201"/>
      <c r="G485" s="201"/>
      <c r="H485" s="163"/>
    </row>
    <row r="486" spans="1:8" ht="5.0999999999999996" customHeight="1" x14ac:dyDescent="0.25">
      <c r="A486" s="12"/>
      <c r="B486" s="3"/>
      <c r="C486" s="3"/>
      <c r="D486" s="3"/>
      <c r="E486" s="3"/>
      <c r="F486" s="3"/>
      <c r="G486" s="3"/>
      <c r="H486" s="3"/>
    </row>
    <row r="487" spans="1:8" x14ac:dyDescent="0.25">
      <c r="A487" s="12" t="s">
        <v>2868</v>
      </c>
      <c r="B487" s="146" t="s">
        <v>949</v>
      </c>
      <c r="C487" s="146"/>
      <c r="D487" s="146"/>
      <c r="E487" s="146"/>
      <c r="F487" s="146"/>
      <c r="G487" s="146"/>
      <c r="H487" s="146"/>
    </row>
    <row r="488" spans="1:8" ht="5.0999999999999996" customHeight="1" x14ac:dyDescent="0.25">
      <c r="A488" s="12"/>
      <c r="B488" s="3"/>
      <c r="C488" s="3"/>
      <c r="D488" s="3"/>
      <c r="E488" s="3"/>
      <c r="F488" s="3"/>
      <c r="G488" s="3"/>
      <c r="H488" s="3"/>
    </row>
    <row r="489" spans="1:8" x14ac:dyDescent="0.25">
      <c r="A489" s="12" t="s">
        <v>2867</v>
      </c>
      <c r="B489" s="146" t="s">
        <v>949</v>
      </c>
      <c r="C489" s="146"/>
      <c r="D489" s="146"/>
      <c r="E489" s="146"/>
      <c r="F489" s="146"/>
      <c r="G489" s="146"/>
      <c r="H489" s="146"/>
    </row>
    <row r="490" spans="1:8" ht="5.0999999999999996" customHeight="1" x14ac:dyDescent="0.25">
      <c r="A490" s="12"/>
      <c r="B490" s="3"/>
      <c r="C490" s="3"/>
      <c r="D490" s="3"/>
      <c r="E490" s="3"/>
      <c r="F490" s="3"/>
      <c r="G490" s="3"/>
      <c r="H490" s="3"/>
    </row>
    <row r="491" spans="1:8" x14ac:dyDescent="0.25">
      <c r="A491" s="12" t="s">
        <v>2866</v>
      </c>
      <c r="B491" s="146" t="s">
        <v>949</v>
      </c>
      <c r="C491" s="146"/>
      <c r="D491" s="146"/>
      <c r="E491" s="146"/>
      <c r="F491" s="146"/>
      <c r="G491" s="146"/>
      <c r="H491" s="146"/>
    </row>
    <row r="492" spans="1:8" ht="5.0999999999999996" customHeight="1" x14ac:dyDescent="0.25">
      <c r="A492" s="12"/>
      <c r="B492" s="3"/>
      <c r="C492" s="3"/>
      <c r="D492" s="3"/>
      <c r="E492" s="3"/>
      <c r="F492" s="3"/>
      <c r="G492" s="3"/>
      <c r="H492" s="3"/>
    </row>
    <row r="493" spans="1:8" x14ac:dyDescent="0.25">
      <c r="A493" s="148" t="s">
        <v>2865</v>
      </c>
      <c r="B493" s="146" t="s">
        <v>2864</v>
      </c>
      <c r="C493" s="146"/>
      <c r="D493" s="146"/>
      <c r="E493" s="146"/>
      <c r="F493" s="146"/>
      <c r="G493" s="146"/>
      <c r="H493" s="146"/>
    </row>
    <row r="494" spans="1:8" x14ac:dyDescent="0.25">
      <c r="A494" s="148"/>
      <c r="B494" s="89"/>
      <c r="C494" s="144" t="s">
        <v>2135</v>
      </c>
      <c r="D494" s="145"/>
      <c r="E494" s="145"/>
      <c r="F494" s="145"/>
      <c r="G494" s="145"/>
      <c r="H494" s="145"/>
    </row>
    <row r="495" spans="1:8" x14ac:dyDescent="0.25">
      <c r="A495" s="148"/>
      <c r="B495" s="89"/>
      <c r="C495" s="144" t="s">
        <v>2134</v>
      </c>
      <c r="D495" s="145"/>
      <c r="E495" s="145"/>
      <c r="F495" s="145"/>
      <c r="G495" s="145"/>
      <c r="H495" s="145"/>
    </row>
    <row r="496" spans="1:8" ht="5.0999999999999996" customHeight="1" x14ac:dyDescent="0.25">
      <c r="A496" s="148"/>
      <c r="B496" s="3"/>
      <c r="C496" s="3"/>
      <c r="D496" s="3"/>
      <c r="E496" s="3"/>
      <c r="F496" s="3"/>
      <c r="G496" s="3"/>
      <c r="H496" s="3"/>
    </row>
    <row r="497" spans="1:8" x14ac:dyDescent="0.25">
      <c r="A497" s="148"/>
      <c r="B497" s="146" t="s">
        <v>2281</v>
      </c>
      <c r="C497" s="166"/>
      <c r="D497" s="193" t="s">
        <v>2120</v>
      </c>
      <c r="E497" s="193"/>
      <c r="F497" s="193"/>
      <c r="G497" s="193"/>
      <c r="H497" s="193"/>
    </row>
    <row r="498" spans="1:8" ht="5.0999999999999996" customHeight="1" x14ac:dyDescent="0.25">
      <c r="A498" s="12"/>
      <c r="B498" s="3"/>
      <c r="C498" s="3"/>
      <c r="D498" s="3"/>
      <c r="E498" s="3"/>
      <c r="F498" s="3"/>
      <c r="G498" s="3"/>
      <c r="H498" s="3"/>
    </row>
    <row r="499" spans="1:8" x14ac:dyDescent="0.25">
      <c r="A499" s="148" t="s">
        <v>2863</v>
      </c>
      <c r="B499" s="146" t="s">
        <v>2862</v>
      </c>
      <c r="C499" s="146"/>
      <c r="D499" s="146"/>
      <c r="E499" s="146"/>
      <c r="F499" s="146"/>
      <c r="G499" s="146"/>
      <c r="H499" s="146"/>
    </row>
    <row r="500" spans="1:8" x14ac:dyDescent="0.25">
      <c r="A500" s="148"/>
      <c r="B500" s="89"/>
      <c r="C500" s="144" t="s">
        <v>2135</v>
      </c>
      <c r="D500" s="145"/>
      <c r="E500" s="145"/>
      <c r="F500" s="145"/>
      <c r="G500" s="145"/>
      <c r="H500" s="145"/>
    </row>
    <row r="501" spans="1:8" x14ac:dyDescent="0.25">
      <c r="A501" s="148"/>
      <c r="B501" s="89"/>
      <c r="C501" s="144" t="s">
        <v>2134</v>
      </c>
      <c r="D501" s="145"/>
      <c r="E501" s="145"/>
      <c r="F501" s="145"/>
      <c r="G501" s="145"/>
      <c r="H501" s="145"/>
    </row>
    <row r="502" spans="1:8" ht="5.0999999999999996" customHeight="1" x14ac:dyDescent="0.25">
      <c r="A502" s="148"/>
      <c r="B502" s="3"/>
      <c r="C502" s="3"/>
      <c r="D502" s="3"/>
      <c r="E502" s="3"/>
      <c r="F502" s="3"/>
      <c r="G502" s="3"/>
      <c r="H502" s="3"/>
    </row>
    <row r="503" spans="1:8" x14ac:dyDescent="0.25">
      <c r="A503" s="148"/>
      <c r="B503" s="146" t="s">
        <v>2281</v>
      </c>
      <c r="C503" s="166"/>
      <c r="D503" s="193"/>
      <c r="E503" s="193"/>
      <c r="F503" s="193"/>
      <c r="G503" s="193"/>
      <c r="H503" s="193"/>
    </row>
  </sheetData>
  <mergeCells count="525">
    <mergeCell ref="B485:C485"/>
    <mergeCell ref="D483:H483"/>
    <mergeCell ref="D485:H485"/>
    <mergeCell ref="A111:A113"/>
    <mergeCell ref="A115:A117"/>
    <mergeCell ref="A62:A72"/>
    <mergeCell ref="A135:A137"/>
    <mergeCell ref="B135:H135"/>
    <mergeCell ref="A197:A200"/>
    <mergeCell ref="A155:A157"/>
    <mergeCell ref="A169:A173"/>
    <mergeCell ref="B177:H177"/>
    <mergeCell ref="A177:A181"/>
    <mergeCell ref="B169:H169"/>
    <mergeCell ref="B197:H197"/>
    <mergeCell ref="B181:H181"/>
    <mergeCell ref="B155:H155"/>
    <mergeCell ref="C136:H136"/>
    <mergeCell ref="C137:H137"/>
    <mergeCell ref="B139:C139"/>
    <mergeCell ref="B141:C141"/>
    <mergeCell ref="D70:H71"/>
    <mergeCell ref="B75:D75"/>
    <mergeCell ref="B81:D81"/>
    <mergeCell ref="B84:D84"/>
    <mergeCell ref="C54:E54"/>
    <mergeCell ref="C65:E65"/>
    <mergeCell ref="B129:C129"/>
    <mergeCell ref="D129:H129"/>
    <mergeCell ref="B483:C483"/>
    <mergeCell ref="A3:H3"/>
    <mergeCell ref="A18:A20"/>
    <mergeCell ref="A32:A38"/>
    <mergeCell ref="B32:H32"/>
    <mergeCell ref="B35:H35"/>
    <mergeCell ref="B37:H37"/>
    <mergeCell ref="B38:H38"/>
    <mergeCell ref="B18:H18"/>
    <mergeCell ref="B5:C5"/>
    <mergeCell ref="B6:E6"/>
    <mergeCell ref="B8:C8"/>
    <mergeCell ref="B10:C10"/>
    <mergeCell ref="B12:C12"/>
    <mergeCell ref="B14:C14"/>
    <mergeCell ref="B16:C16"/>
    <mergeCell ref="C19:H19"/>
    <mergeCell ref="C20:H20"/>
    <mergeCell ref="B22:C22"/>
    <mergeCell ref="B24:C24"/>
    <mergeCell ref="B26:C26"/>
    <mergeCell ref="B28:C28"/>
    <mergeCell ref="B30:C30"/>
    <mergeCell ref="D5:H5"/>
    <mergeCell ref="D8:H8"/>
    <mergeCell ref="A40:A44"/>
    <mergeCell ref="B40:H40"/>
    <mergeCell ref="A56:A60"/>
    <mergeCell ref="A48:A54"/>
    <mergeCell ref="B82:H82"/>
    <mergeCell ref="B83:H83"/>
    <mergeCell ref="B90:H90"/>
    <mergeCell ref="B115:H115"/>
    <mergeCell ref="B59:H59"/>
    <mergeCell ref="B62:H62"/>
    <mergeCell ref="B111:H111"/>
    <mergeCell ref="B74:H74"/>
    <mergeCell ref="C63:H63"/>
    <mergeCell ref="C64:H64"/>
    <mergeCell ref="C66:H66"/>
    <mergeCell ref="C85:H85"/>
    <mergeCell ref="C86:H86"/>
    <mergeCell ref="C87:H87"/>
    <mergeCell ref="C52:E52"/>
    <mergeCell ref="C67:E67"/>
    <mergeCell ref="C69:E69"/>
    <mergeCell ref="C72:E72"/>
    <mergeCell ref="A74:A88"/>
    <mergeCell ref="A90:A95"/>
    <mergeCell ref="D213:E213"/>
    <mergeCell ref="D215:E215"/>
    <mergeCell ref="D217:E217"/>
    <mergeCell ref="D173:H173"/>
    <mergeCell ref="D175:H175"/>
    <mergeCell ref="D139:H139"/>
    <mergeCell ref="D141:H141"/>
    <mergeCell ref="D143:H143"/>
    <mergeCell ref="D145:H145"/>
    <mergeCell ref="D147:H147"/>
    <mergeCell ref="D149:H149"/>
    <mergeCell ref="D151:H151"/>
    <mergeCell ref="D153:H153"/>
    <mergeCell ref="D342:H342"/>
    <mergeCell ref="A270:A274"/>
    <mergeCell ref="B270:H270"/>
    <mergeCell ref="B274:H274"/>
    <mergeCell ref="B211:H211"/>
    <mergeCell ref="C156:H156"/>
    <mergeCell ref="C157:H157"/>
    <mergeCell ref="B159:C159"/>
    <mergeCell ref="B161:C161"/>
    <mergeCell ref="B163:C163"/>
    <mergeCell ref="B165:C165"/>
    <mergeCell ref="B167:C167"/>
    <mergeCell ref="C170:H170"/>
    <mergeCell ref="C171:H171"/>
    <mergeCell ref="B173:C173"/>
    <mergeCell ref="B175:C175"/>
    <mergeCell ref="C178:H178"/>
    <mergeCell ref="C179:H179"/>
    <mergeCell ref="D183:E183"/>
    <mergeCell ref="F183:G183"/>
    <mergeCell ref="C203:H203"/>
    <mergeCell ref="C204:H204"/>
    <mergeCell ref="B209:C209"/>
    <mergeCell ref="B215:C215"/>
    <mergeCell ref="A493:A497"/>
    <mergeCell ref="B493:H493"/>
    <mergeCell ref="A468:A472"/>
    <mergeCell ref="B468:H468"/>
    <mergeCell ref="A478:A479"/>
    <mergeCell ref="B368:H368"/>
    <mergeCell ref="B420:H420"/>
    <mergeCell ref="A416:A420"/>
    <mergeCell ref="A440:A444"/>
    <mergeCell ref="B440:H440"/>
    <mergeCell ref="B444:H444"/>
    <mergeCell ref="A368:A372"/>
    <mergeCell ref="A400:A404"/>
    <mergeCell ref="D410:H410"/>
    <mergeCell ref="D412:H412"/>
    <mergeCell ref="D414:H414"/>
    <mergeCell ref="D432:H432"/>
    <mergeCell ref="D386:H386"/>
    <mergeCell ref="D390:H390"/>
    <mergeCell ref="C417:H417"/>
    <mergeCell ref="C418:H418"/>
    <mergeCell ref="B372:H372"/>
    <mergeCell ref="B400:H400"/>
    <mergeCell ref="B396:H396"/>
    <mergeCell ref="A462:A466"/>
    <mergeCell ref="B462:H462"/>
    <mergeCell ref="B338:C338"/>
    <mergeCell ref="B340:C340"/>
    <mergeCell ref="B342:C342"/>
    <mergeCell ref="B344:C344"/>
    <mergeCell ref="B346:C346"/>
    <mergeCell ref="B398:H398"/>
    <mergeCell ref="B406:C406"/>
    <mergeCell ref="B408:C408"/>
    <mergeCell ref="B410:C410"/>
    <mergeCell ref="B412:C412"/>
    <mergeCell ref="B414:C414"/>
    <mergeCell ref="C401:H401"/>
    <mergeCell ref="C402:H402"/>
    <mergeCell ref="D374:H374"/>
    <mergeCell ref="D406:H406"/>
    <mergeCell ref="B458:C458"/>
    <mergeCell ref="D456:H456"/>
    <mergeCell ref="D458:H458"/>
    <mergeCell ref="B460:H460"/>
    <mergeCell ref="D408:H408"/>
    <mergeCell ref="B416:H416"/>
    <mergeCell ref="D392:H392"/>
    <mergeCell ref="C57:H57"/>
    <mergeCell ref="C58:H58"/>
    <mergeCell ref="C43:C44"/>
    <mergeCell ref="B56:H56"/>
    <mergeCell ref="C70:C71"/>
    <mergeCell ref="C76:H77"/>
    <mergeCell ref="B36:D36"/>
    <mergeCell ref="A332:A336"/>
    <mergeCell ref="B332:H332"/>
    <mergeCell ref="B336:H336"/>
    <mergeCell ref="B217:C217"/>
    <mergeCell ref="B143:C143"/>
    <mergeCell ref="B145:C145"/>
    <mergeCell ref="B147:C147"/>
    <mergeCell ref="B149:C149"/>
    <mergeCell ref="B151:C151"/>
    <mergeCell ref="B153:C153"/>
    <mergeCell ref="D189:E189"/>
    <mergeCell ref="D191:E191"/>
    <mergeCell ref="D193:E193"/>
    <mergeCell ref="D195:E195"/>
    <mergeCell ref="B206:H206"/>
    <mergeCell ref="C200:H200"/>
    <mergeCell ref="F213:G213"/>
    <mergeCell ref="B127:C127"/>
    <mergeCell ref="C79:H80"/>
    <mergeCell ref="D99:H99"/>
    <mergeCell ref="D101:H101"/>
    <mergeCell ref="D103:H103"/>
    <mergeCell ref="D105:H105"/>
    <mergeCell ref="D107:H107"/>
    <mergeCell ref="B131:C131"/>
    <mergeCell ref="B133:C133"/>
    <mergeCell ref="B88:D88"/>
    <mergeCell ref="B91:D91"/>
    <mergeCell ref="D94:H95"/>
    <mergeCell ref="D97:H97"/>
    <mergeCell ref="B109:C109"/>
    <mergeCell ref="D109:H109"/>
    <mergeCell ref="C92:H92"/>
    <mergeCell ref="C93:H93"/>
    <mergeCell ref="C94:C95"/>
    <mergeCell ref="B97:C97"/>
    <mergeCell ref="B99:C99"/>
    <mergeCell ref="F185:G185"/>
    <mergeCell ref="F187:G187"/>
    <mergeCell ref="F189:G189"/>
    <mergeCell ref="F191:G191"/>
    <mergeCell ref="F193:G193"/>
    <mergeCell ref="F195:G195"/>
    <mergeCell ref="C198:H198"/>
    <mergeCell ref="C199:H199"/>
    <mergeCell ref="B202:H202"/>
    <mergeCell ref="B185:C185"/>
    <mergeCell ref="B187:C187"/>
    <mergeCell ref="B189:C189"/>
    <mergeCell ref="B191:C191"/>
    <mergeCell ref="B193:C193"/>
    <mergeCell ref="B195:C195"/>
    <mergeCell ref="D185:E185"/>
    <mergeCell ref="D187:E187"/>
    <mergeCell ref="B219:C219"/>
    <mergeCell ref="B221:C221"/>
    <mergeCell ref="B223:C223"/>
    <mergeCell ref="F215:G215"/>
    <mergeCell ref="F217:G217"/>
    <mergeCell ref="F219:G219"/>
    <mergeCell ref="F221:G221"/>
    <mergeCell ref="F223:G223"/>
    <mergeCell ref="D219:E219"/>
    <mergeCell ref="D221:E221"/>
    <mergeCell ref="D223:E223"/>
    <mergeCell ref="F225:G225"/>
    <mergeCell ref="F227:G227"/>
    <mergeCell ref="F229:G229"/>
    <mergeCell ref="F231:G231"/>
    <mergeCell ref="F233:G233"/>
    <mergeCell ref="B235:H235"/>
    <mergeCell ref="B237:H237"/>
    <mergeCell ref="B239:H239"/>
    <mergeCell ref="B241:H241"/>
    <mergeCell ref="B225:C225"/>
    <mergeCell ref="B227:C227"/>
    <mergeCell ref="B229:C229"/>
    <mergeCell ref="B231:C231"/>
    <mergeCell ref="B233:C233"/>
    <mergeCell ref="D233:E233"/>
    <mergeCell ref="D225:E225"/>
    <mergeCell ref="D227:E227"/>
    <mergeCell ref="D229:E229"/>
    <mergeCell ref="D231:E231"/>
    <mergeCell ref="D284:E284"/>
    <mergeCell ref="D286:E286"/>
    <mergeCell ref="D288:E288"/>
    <mergeCell ref="D290:E290"/>
    <mergeCell ref="F276:G276"/>
    <mergeCell ref="D251:E251"/>
    <mergeCell ref="F278:G278"/>
    <mergeCell ref="F280:G280"/>
    <mergeCell ref="F282:G282"/>
    <mergeCell ref="F284:G284"/>
    <mergeCell ref="F286:G286"/>
    <mergeCell ref="F288:G288"/>
    <mergeCell ref="D253:E253"/>
    <mergeCell ref="D255:E255"/>
    <mergeCell ref="D257:E257"/>
    <mergeCell ref="F315:G315"/>
    <mergeCell ref="F317:G317"/>
    <mergeCell ref="D292:E292"/>
    <mergeCell ref="D294:E294"/>
    <mergeCell ref="D296:E296"/>
    <mergeCell ref="D298:E298"/>
    <mergeCell ref="A322:A324"/>
    <mergeCell ref="D243:E243"/>
    <mergeCell ref="D245:E245"/>
    <mergeCell ref="D247:E247"/>
    <mergeCell ref="D249:E249"/>
    <mergeCell ref="F290:G290"/>
    <mergeCell ref="D276:E276"/>
    <mergeCell ref="B261:C261"/>
    <mergeCell ref="B278:C278"/>
    <mergeCell ref="B280:C280"/>
    <mergeCell ref="B282:C282"/>
    <mergeCell ref="B284:C284"/>
    <mergeCell ref="B286:C286"/>
    <mergeCell ref="B288:C288"/>
    <mergeCell ref="B290:C290"/>
    <mergeCell ref="D278:E278"/>
    <mergeCell ref="D280:E280"/>
    <mergeCell ref="D282:E282"/>
    <mergeCell ref="F308:G308"/>
    <mergeCell ref="D310:E310"/>
    <mergeCell ref="A264:A265"/>
    <mergeCell ref="D315:E315"/>
    <mergeCell ref="B350:C350"/>
    <mergeCell ref="B352:C352"/>
    <mergeCell ref="B354:C354"/>
    <mergeCell ref="A312:A313"/>
    <mergeCell ref="B312:C313"/>
    <mergeCell ref="B322:C322"/>
    <mergeCell ref="B292:C292"/>
    <mergeCell ref="B294:C294"/>
    <mergeCell ref="B296:C296"/>
    <mergeCell ref="B298:C298"/>
    <mergeCell ref="B300:C300"/>
    <mergeCell ref="B302:C302"/>
    <mergeCell ref="B304:C304"/>
    <mergeCell ref="B306:C306"/>
    <mergeCell ref="B308:C308"/>
    <mergeCell ref="B320:D320"/>
    <mergeCell ref="D322:H322"/>
    <mergeCell ref="A319:A320"/>
    <mergeCell ref="D319:H319"/>
    <mergeCell ref="F310:G310"/>
    <mergeCell ref="B434:C434"/>
    <mergeCell ref="B436:C436"/>
    <mergeCell ref="B446:C446"/>
    <mergeCell ref="B448:C448"/>
    <mergeCell ref="B450:C450"/>
    <mergeCell ref="B452:C452"/>
    <mergeCell ref="B454:C454"/>
    <mergeCell ref="A261:A262"/>
    <mergeCell ref="C333:H333"/>
    <mergeCell ref="C334:H334"/>
    <mergeCell ref="C369:H369"/>
    <mergeCell ref="C370:H370"/>
    <mergeCell ref="B360:H360"/>
    <mergeCell ref="B362:H362"/>
    <mergeCell ref="B364:H364"/>
    <mergeCell ref="B366:H366"/>
    <mergeCell ref="F292:G292"/>
    <mergeCell ref="F294:G294"/>
    <mergeCell ref="F296:G296"/>
    <mergeCell ref="F298:G298"/>
    <mergeCell ref="F300:G300"/>
    <mergeCell ref="F302:G302"/>
    <mergeCell ref="F304:G304"/>
    <mergeCell ref="F306:G306"/>
    <mergeCell ref="A202:A206"/>
    <mergeCell ref="A208:A209"/>
    <mergeCell ref="B487:H487"/>
    <mergeCell ref="B489:H489"/>
    <mergeCell ref="F243:G243"/>
    <mergeCell ref="F245:G245"/>
    <mergeCell ref="F247:G247"/>
    <mergeCell ref="D261:H261"/>
    <mergeCell ref="B262:D262"/>
    <mergeCell ref="F249:G249"/>
    <mergeCell ref="F251:G251"/>
    <mergeCell ref="F253:G253"/>
    <mergeCell ref="F255:G255"/>
    <mergeCell ref="F257:G257"/>
    <mergeCell ref="B243:C243"/>
    <mergeCell ref="B245:C245"/>
    <mergeCell ref="B247:C247"/>
    <mergeCell ref="B249:C249"/>
    <mergeCell ref="B251:C251"/>
    <mergeCell ref="B464:C464"/>
    <mergeCell ref="B422:C422"/>
    <mergeCell ref="B424:C424"/>
    <mergeCell ref="B426:C426"/>
    <mergeCell ref="B428:C428"/>
    <mergeCell ref="B471:C471"/>
    <mergeCell ref="B472:C472"/>
    <mergeCell ref="B438:H438"/>
    <mergeCell ref="C441:H441"/>
    <mergeCell ref="C442:H442"/>
    <mergeCell ref="B474:C474"/>
    <mergeCell ref="B476:C476"/>
    <mergeCell ref="B478:C478"/>
    <mergeCell ref="B481:C481"/>
    <mergeCell ref="D476:H476"/>
    <mergeCell ref="B479:D479"/>
    <mergeCell ref="D478:H478"/>
    <mergeCell ref="B456:C456"/>
    <mergeCell ref="D450:H450"/>
    <mergeCell ref="D452:H452"/>
    <mergeCell ref="D454:H454"/>
    <mergeCell ref="D10:H10"/>
    <mergeCell ref="D12:H12"/>
    <mergeCell ref="D14:H14"/>
    <mergeCell ref="D16:H16"/>
    <mergeCell ref="D22:H22"/>
    <mergeCell ref="D24:H24"/>
    <mergeCell ref="D26:H26"/>
    <mergeCell ref="C41:C42"/>
    <mergeCell ref="C78:H78"/>
    <mergeCell ref="B46:C46"/>
    <mergeCell ref="B48:H48"/>
    <mergeCell ref="C49:H49"/>
    <mergeCell ref="C51:H51"/>
    <mergeCell ref="C53:H53"/>
    <mergeCell ref="D41:H42"/>
    <mergeCell ref="D43:H44"/>
    <mergeCell ref="D46:H46"/>
    <mergeCell ref="B60:D60"/>
    <mergeCell ref="C50:E50"/>
    <mergeCell ref="C68:H68"/>
    <mergeCell ref="D28:H28"/>
    <mergeCell ref="D30:H30"/>
    <mergeCell ref="C33:H33"/>
    <mergeCell ref="C34:H34"/>
    <mergeCell ref="B101:C101"/>
    <mergeCell ref="B103:C103"/>
    <mergeCell ref="B105:C105"/>
    <mergeCell ref="B107:C107"/>
    <mergeCell ref="D159:H159"/>
    <mergeCell ref="D161:H161"/>
    <mergeCell ref="D163:H163"/>
    <mergeCell ref="D165:H165"/>
    <mergeCell ref="D167:H167"/>
    <mergeCell ref="D119:H119"/>
    <mergeCell ref="D121:H121"/>
    <mergeCell ref="D123:H123"/>
    <mergeCell ref="D125:H125"/>
    <mergeCell ref="D127:H127"/>
    <mergeCell ref="D131:H131"/>
    <mergeCell ref="D133:H133"/>
    <mergeCell ref="C112:H112"/>
    <mergeCell ref="C113:H113"/>
    <mergeCell ref="C116:H116"/>
    <mergeCell ref="C117:H117"/>
    <mergeCell ref="B119:C119"/>
    <mergeCell ref="B121:C121"/>
    <mergeCell ref="B123:C123"/>
    <mergeCell ref="B125:C125"/>
    <mergeCell ref="B253:C253"/>
    <mergeCell ref="B255:C255"/>
    <mergeCell ref="B257:C257"/>
    <mergeCell ref="B208:H208"/>
    <mergeCell ref="B259:H259"/>
    <mergeCell ref="D344:H344"/>
    <mergeCell ref="D346:H346"/>
    <mergeCell ref="D348:H348"/>
    <mergeCell ref="D350:H350"/>
    <mergeCell ref="D300:E300"/>
    <mergeCell ref="D302:E302"/>
    <mergeCell ref="D304:E304"/>
    <mergeCell ref="D306:E306"/>
    <mergeCell ref="D308:E308"/>
    <mergeCell ref="D326:H326"/>
    <mergeCell ref="D328:H328"/>
    <mergeCell ref="B310:C310"/>
    <mergeCell ref="B315:C315"/>
    <mergeCell ref="B317:C317"/>
    <mergeCell ref="B319:C319"/>
    <mergeCell ref="D317:E317"/>
    <mergeCell ref="B326:C326"/>
    <mergeCell ref="B328:C328"/>
    <mergeCell ref="B330:C330"/>
    <mergeCell ref="A499:A503"/>
    <mergeCell ref="B463:D463"/>
    <mergeCell ref="D464:H464"/>
    <mergeCell ref="D465:H465"/>
    <mergeCell ref="D466:H466"/>
    <mergeCell ref="B469:D469"/>
    <mergeCell ref="D470:H470"/>
    <mergeCell ref="D471:H471"/>
    <mergeCell ref="D472:H472"/>
    <mergeCell ref="D474:H474"/>
    <mergeCell ref="B497:C497"/>
    <mergeCell ref="B503:C503"/>
    <mergeCell ref="C494:H494"/>
    <mergeCell ref="C495:H495"/>
    <mergeCell ref="C500:H500"/>
    <mergeCell ref="C501:H501"/>
    <mergeCell ref="D497:H497"/>
    <mergeCell ref="D503:H503"/>
    <mergeCell ref="B499:H499"/>
    <mergeCell ref="D481:H481"/>
    <mergeCell ref="B491:H491"/>
    <mergeCell ref="B465:C465"/>
    <mergeCell ref="B466:C466"/>
    <mergeCell ref="B470:C470"/>
    <mergeCell ref="A267:A268"/>
    <mergeCell ref="D434:H434"/>
    <mergeCell ref="B404:H404"/>
    <mergeCell ref="B392:C392"/>
    <mergeCell ref="B374:C374"/>
    <mergeCell ref="B376:C376"/>
    <mergeCell ref="B378:C378"/>
    <mergeCell ref="B380:C380"/>
    <mergeCell ref="B382:C382"/>
    <mergeCell ref="B384:C384"/>
    <mergeCell ref="B386:C386"/>
    <mergeCell ref="B388:C388"/>
    <mergeCell ref="B390:C390"/>
    <mergeCell ref="B394:H394"/>
    <mergeCell ref="D380:H380"/>
    <mergeCell ref="D382:H382"/>
    <mergeCell ref="D352:H352"/>
    <mergeCell ref="D354:H354"/>
    <mergeCell ref="C271:H271"/>
    <mergeCell ref="C272:H272"/>
    <mergeCell ref="B323:D323"/>
    <mergeCell ref="B324:D324"/>
    <mergeCell ref="D384:H384"/>
    <mergeCell ref="D388:H388"/>
    <mergeCell ref="B264:C264"/>
    <mergeCell ref="D264:H264"/>
    <mergeCell ref="B265:D265"/>
    <mergeCell ref="B268:D268"/>
    <mergeCell ref="D267:H267"/>
    <mergeCell ref="B267:C267"/>
    <mergeCell ref="D436:H436"/>
    <mergeCell ref="D446:H446"/>
    <mergeCell ref="D448:H448"/>
    <mergeCell ref="D330:H330"/>
    <mergeCell ref="D338:H338"/>
    <mergeCell ref="D340:H340"/>
    <mergeCell ref="D376:H376"/>
    <mergeCell ref="D378:H378"/>
    <mergeCell ref="B356:H356"/>
    <mergeCell ref="B358:H358"/>
    <mergeCell ref="B348:C348"/>
    <mergeCell ref="D422:H422"/>
    <mergeCell ref="D424:H424"/>
    <mergeCell ref="D426:H426"/>
    <mergeCell ref="D428:H428"/>
    <mergeCell ref="D430:H430"/>
    <mergeCell ref="B430:C430"/>
    <mergeCell ref="B432:C432"/>
  </mergeCells>
  <hyperlinks>
    <hyperlink ref="B320" location="mil06.39" display="Click here to go to Item 6.39." xr:uid="{00000000-0004-0000-1500-000000000000}"/>
    <hyperlink ref="B479" location="mil06.05" display="Click here to go to Item 6.05." xr:uid="{00000000-0004-0000-1500-000001000000}"/>
    <hyperlink ref="B36" location="mil01.11" display="Click here to go to Item 1.11." xr:uid="{00000000-0004-0000-1500-000002000000}"/>
    <hyperlink ref="B60" location="mil02.03" display="Click here to go to Item 2.03." xr:uid="{00000000-0004-0000-1500-000003000000}"/>
    <hyperlink ref="B75" location="mil02.01" display="Click here to go to Item 2.01." xr:uid="{00000000-0004-0000-1500-000004000000}"/>
    <hyperlink ref="B81" location="mil03.20" display="Click here to go to Item 3.20." xr:uid="{00000000-0004-0000-1500-000005000000}"/>
    <hyperlink ref="B84" location="mil02.01" display="Click here to go to Item 2.01." xr:uid="{00000000-0004-0000-1500-000006000000}"/>
    <hyperlink ref="B88" location="mil03.20" display="Click here to go to Item 3.20." xr:uid="{00000000-0004-0000-1500-000007000000}"/>
    <hyperlink ref="B91" location="mil02.27" display="Click here to go to Item 2.27." xr:uid="{00000000-0004-0000-1500-000008000000}"/>
    <hyperlink ref="B209" location="mil02.02a" display="Click here to go to Item 2.02A." xr:uid="{00000000-0004-0000-1500-000009000000}"/>
    <hyperlink ref="B463" location="mil06.40" display="Click here to go to Item 6.40." xr:uid="{00000000-0004-0000-1500-00000A000000}"/>
    <hyperlink ref="B469" location="mil06.40" display="Click here to go to Item 6.40." xr:uid="{00000000-0004-0000-1500-00000B000000}"/>
    <hyperlink ref="B6:D6" location="mil00coverdocket" display="Click here to go to number on cover sheet." xr:uid="{00000000-0004-0000-1500-00000C000000}"/>
    <hyperlink ref="B262" location="sdl_31" display="Click here to go to SDL Item 31." xr:uid="{00000000-0004-0000-1500-00000D000000}"/>
    <hyperlink ref="B323" location="sdl_46a" display="Click here to go to SDL Item 46a." xr:uid="{00000000-0004-0000-1500-00000E000000}"/>
    <hyperlink ref="B324" location="sdl_46b" display="Click here to go to SDL Item 46b." xr:uid="{00000000-0004-0000-1500-00000F000000}"/>
    <hyperlink ref="C50:E50" location="mil02.01" display="Click here to go to Item 2.01." xr:uid="{00000000-0004-0000-1500-000010000000}"/>
    <hyperlink ref="C52:E52" location="mil02.04" display="Click here to go to Item 2.04." xr:uid="{00000000-0004-0000-1500-000011000000}"/>
    <hyperlink ref="C54:E54" location="mil02.10" display="Click here to go to Item 2.10." xr:uid="{00000000-0004-0000-1500-000012000000}"/>
    <hyperlink ref="C65:E65" location="mil03.35" display="Click here to go to Item 3.35." xr:uid="{00000000-0004-0000-1500-000013000000}"/>
    <hyperlink ref="C67:E67" location="mil03.36" display="Click here to go to Item 3.36." xr:uid="{00000000-0004-0000-1500-000014000000}"/>
    <hyperlink ref="C69:E69" location="mil03.36" display="Click here to go to Item 3.36." xr:uid="{00000000-0004-0000-1500-000015000000}"/>
    <hyperlink ref="C72:E72" location="mil03.52" display="Click here to go to Item 3.52." xr:uid="{00000000-0004-0000-1500-000016000000}"/>
    <hyperlink ref="B265" location="sdl_31" display="Click here to go to SDL Item 31." xr:uid="{4FA33ED6-95E9-41F6-B54B-C32D6A60F21A}"/>
    <hyperlink ref="B265:D265" location="sdl_32" display="Click here to go to SDL Item 32." xr:uid="{A34D0FA2-D1C8-428B-A9D2-C3AD9FF2FA45}"/>
    <hyperlink ref="B268" location="sdl_31" display="Click here to go to SDL Item 31." xr:uid="{6D2C0851-C477-4FD2-ACF9-DF2ED5D64705}"/>
    <hyperlink ref="B268:D268" location="sdl_33" display="Click here to go to SDL Item 33." xr:uid="{3542C083-E9DF-4710-B9CA-51828F48E93D}"/>
  </hyperlinks>
  <pageMargins left="0.7" right="0.7" top="0.75" bottom="0.75" header="0.3" footer="0.3"/>
  <pageSetup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8"/>
  <dimension ref="A3:D516"/>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3485</v>
      </c>
      <c r="B3" s="199"/>
      <c r="C3" s="199"/>
      <c r="D3" s="199"/>
    </row>
    <row r="4" spans="1:4" ht="15" customHeight="1" x14ac:dyDescent="0.25">
      <c r="A4" s="12"/>
      <c r="B4" s="3"/>
      <c r="C4" s="3"/>
      <c r="D4" s="3"/>
    </row>
    <row r="5" spans="1:4" x14ac:dyDescent="0.25">
      <c r="A5" s="148" t="s">
        <v>3484</v>
      </c>
      <c r="B5" s="146" t="s">
        <v>3483</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3"/>
      <c r="C8" s="3"/>
      <c r="D8" s="3"/>
    </row>
    <row r="9" spans="1:4" x14ac:dyDescent="0.25">
      <c r="A9" s="148"/>
      <c r="B9" s="146" t="s">
        <v>3482</v>
      </c>
      <c r="C9" s="146"/>
      <c r="D9" s="146"/>
    </row>
    <row r="10" spans="1:4" ht="5.0999999999999996" customHeight="1" x14ac:dyDescent="0.25">
      <c r="A10" s="12"/>
      <c r="B10" s="3"/>
      <c r="C10" s="3"/>
      <c r="D10" s="3"/>
    </row>
    <row r="11" spans="1:4" x14ac:dyDescent="0.25">
      <c r="A11" s="148" t="s">
        <v>3481</v>
      </c>
      <c r="B11" s="146" t="s">
        <v>3480</v>
      </c>
      <c r="C11" s="146"/>
      <c r="D11" s="146"/>
    </row>
    <row r="12" spans="1:4" x14ac:dyDescent="0.25">
      <c r="A12" s="148"/>
      <c r="B12" s="89"/>
      <c r="C12" s="144" t="s">
        <v>2135</v>
      </c>
      <c r="D12" s="145"/>
    </row>
    <row r="13" spans="1:4" x14ac:dyDescent="0.25">
      <c r="A13" s="148"/>
      <c r="B13" s="89"/>
      <c r="C13" s="144" t="s">
        <v>2134</v>
      </c>
      <c r="D13" s="145"/>
    </row>
    <row r="14" spans="1:4" ht="5.0999999999999996" customHeight="1" x14ac:dyDescent="0.25">
      <c r="A14" s="148"/>
      <c r="B14" s="3"/>
      <c r="C14" s="3"/>
      <c r="D14" s="3"/>
    </row>
    <row r="15" spans="1:4" x14ac:dyDescent="0.25">
      <c r="A15" s="148"/>
      <c r="B15" s="146" t="s">
        <v>3479</v>
      </c>
      <c r="C15" s="166"/>
      <c r="D15" s="42"/>
    </row>
    <row r="16" spans="1:4" ht="5.0999999999999996" customHeight="1" x14ac:dyDescent="0.25">
      <c r="A16" s="12"/>
      <c r="B16" s="3"/>
      <c r="C16" s="3"/>
      <c r="D16" s="3"/>
    </row>
    <row r="17" spans="1:4" ht="75" customHeight="1" x14ac:dyDescent="0.25">
      <c r="A17" s="12"/>
      <c r="B17" s="146" t="s">
        <v>3478</v>
      </c>
      <c r="C17" s="146"/>
      <c r="D17" s="146"/>
    </row>
    <row r="18" spans="1:4" ht="5.0999999999999996" customHeight="1" x14ac:dyDescent="0.25">
      <c r="A18" s="12"/>
      <c r="B18" s="3"/>
      <c r="C18" s="3"/>
      <c r="D18" s="3"/>
    </row>
    <row r="19" spans="1:4" ht="30" customHeight="1" x14ac:dyDescent="0.25">
      <c r="A19" s="12"/>
      <c r="B19" s="172" t="s">
        <v>3477</v>
      </c>
      <c r="C19" s="172"/>
      <c r="D19" s="172"/>
    </row>
    <row r="20" spans="1:4" ht="5.0999999999999996" customHeight="1" x14ac:dyDescent="0.25">
      <c r="A20" s="12"/>
      <c r="B20" s="3"/>
      <c r="C20" s="3"/>
      <c r="D20" s="3"/>
    </row>
    <row r="21" spans="1:4" ht="30" customHeight="1" x14ac:dyDescent="0.25">
      <c r="A21" s="12"/>
      <c r="B21" s="146" t="s">
        <v>3476</v>
      </c>
      <c r="C21" s="146"/>
      <c r="D21" s="146"/>
    </row>
    <row r="22" spans="1:4" ht="5.0999999999999996" customHeight="1" x14ac:dyDescent="0.25">
      <c r="A22" s="12"/>
      <c r="B22" s="3"/>
      <c r="C22" s="3"/>
      <c r="D22" s="3"/>
    </row>
    <row r="23" spans="1:4" x14ac:dyDescent="0.25">
      <c r="A23" s="148" t="s">
        <v>3475</v>
      </c>
      <c r="B23" s="146" t="s">
        <v>3474</v>
      </c>
      <c r="C23" s="146"/>
      <c r="D23" s="146"/>
    </row>
    <row r="24" spans="1:4" x14ac:dyDescent="0.25">
      <c r="A24" s="148"/>
      <c r="B24" s="89"/>
      <c r="C24" s="144" t="s">
        <v>3473</v>
      </c>
      <c r="D24" s="145"/>
    </row>
    <row r="25" spans="1:4" x14ac:dyDescent="0.25">
      <c r="A25" s="148"/>
      <c r="B25" s="89"/>
      <c r="C25" s="144" t="s">
        <v>3472</v>
      </c>
      <c r="D25" s="145"/>
    </row>
    <row r="26" spans="1:4" ht="5.0999999999999996" customHeight="1" x14ac:dyDescent="0.25">
      <c r="A26" s="12"/>
      <c r="B26" s="3"/>
      <c r="C26" s="3"/>
      <c r="D26" s="3"/>
    </row>
    <row r="27" spans="1:4" ht="30" customHeight="1" x14ac:dyDescent="0.25">
      <c r="A27" s="148" t="s">
        <v>3471</v>
      </c>
      <c r="B27" s="146" t="s">
        <v>3470</v>
      </c>
      <c r="C27" s="146"/>
      <c r="D27" s="146"/>
    </row>
    <row r="28" spans="1:4" x14ac:dyDescent="0.25">
      <c r="A28" s="148"/>
      <c r="B28" s="89"/>
      <c r="C28" s="144" t="s">
        <v>2135</v>
      </c>
      <c r="D28" s="145"/>
    </row>
    <row r="29" spans="1:4" x14ac:dyDescent="0.25">
      <c r="A29" s="148"/>
      <c r="B29" s="89"/>
      <c r="C29" s="144" t="s">
        <v>2134</v>
      </c>
      <c r="D29" s="145"/>
    </row>
    <row r="30" spans="1:4" ht="5.0999999999999996" customHeight="1" x14ac:dyDescent="0.25">
      <c r="A30" s="148"/>
      <c r="B30" s="3"/>
      <c r="C30" s="3"/>
      <c r="D30" s="3"/>
    </row>
    <row r="31" spans="1:4" x14ac:dyDescent="0.25">
      <c r="A31" s="148"/>
      <c r="B31" s="146" t="s">
        <v>3469</v>
      </c>
      <c r="C31" s="166"/>
      <c r="D31" s="42"/>
    </row>
    <row r="32" spans="1:4" ht="5.0999999999999996" customHeight="1" x14ac:dyDescent="0.25">
      <c r="A32" s="12"/>
      <c r="B32" s="3"/>
      <c r="C32" s="3"/>
      <c r="D32" s="3"/>
    </row>
    <row r="33" spans="1:4" x14ac:dyDescent="0.25">
      <c r="A33" s="148" t="s">
        <v>3468</v>
      </c>
      <c r="B33" s="146" t="s">
        <v>3467</v>
      </c>
      <c r="C33" s="146"/>
      <c r="D33" s="146"/>
    </row>
    <row r="34" spans="1:4" x14ac:dyDescent="0.25">
      <c r="A34" s="148"/>
      <c r="B34" s="89"/>
      <c r="C34" s="144" t="s">
        <v>3466</v>
      </c>
      <c r="D34" s="145"/>
    </row>
    <row r="35" spans="1:4" x14ac:dyDescent="0.25">
      <c r="A35" s="148"/>
      <c r="B35" s="89"/>
      <c r="C35" s="144" t="s">
        <v>3465</v>
      </c>
      <c r="D35" s="145"/>
    </row>
    <row r="36" spans="1:4" x14ac:dyDescent="0.25">
      <c r="A36" s="148"/>
      <c r="B36" s="89"/>
      <c r="C36" s="144" t="s">
        <v>3464</v>
      </c>
      <c r="D36" s="145"/>
    </row>
    <row r="37" spans="1:4" x14ac:dyDescent="0.25">
      <c r="A37" s="148"/>
      <c r="B37" s="89"/>
      <c r="C37" s="144" t="s">
        <v>3463</v>
      </c>
      <c r="D37" s="145"/>
    </row>
    <row r="38" spans="1:4" x14ac:dyDescent="0.25">
      <c r="A38" s="148"/>
      <c r="B38" s="89"/>
      <c r="C38" s="144" t="s">
        <v>3462</v>
      </c>
      <c r="D38" s="145"/>
    </row>
    <row r="39" spans="1:4" x14ac:dyDescent="0.25">
      <c r="A39" s="148"/>
      <c r="B39" s="89"/>
      <c r="C39" s="144" t="s">
        <v>3461</v>
      </c>
      <c r="D39" s="145"/>
    </row>
    <row r="40" spans="1:4" x14ac:dyDescent="0.25">
      <c r="A40" s="148"/>
      <c r="B40" s="89"/>
      <c r="C40" s="144" t="s">
        <v>3460</v>
      </c>
      <c r="D40" s="145"/>
    </row>
    <row r="41" spans="1:4" x14ac:dyDescent="0.25">
      <c r="A41" s="148"/>
      <c r="B41" s="89"/>
      <c r="C41" s="144" t="s">
        <v>3459</v>
      </c>
      <c r="D41" s="145"/>
    </row>
    <row r="42" spans="1:4" ht="5.0999999999999996" customHeight="1" x14ac:dyDescent="0.25">
      <c r="A42" s="12"/>
      <c r="B42" s="27"/>
      <c r="C42" s="27"/>
      <c r="D42" s="3"/>
    </row>
    <row r="43" spans="1:4" x14ac:dyDescent="0.25">
      <c r="A43" s="148" t="s">
        <v>3458</v>
      </c>
      <c r="B43" s="146" t="s">
        <v>3457</v>
      </c>
      <c r="C43" s="146"/>
      <c r="D43" s="146"/>
    </row>
    <row r="44" spans="1:4" x14ac:dyDescent="0.25">
      <c r="A44" s="148"/>
      <c r="B44" s="89"/>
      <c r="C44" s="144" t="s">
        <v>2135</v>
      </c>
      <c r="D44" s="145"/>
    </row>
    <row r="45" spans="1:4" x14ac:dyDescent="0.25">
      <c r="A45" s="148"/>
      <c r="B45" s="89"/>
      <c r="C45" s="144" t="s">
        <v>2134</v>
      </c>
      <c r="D45" s="145"/>
    </row>
    <row r="46" spans="1:4" ht="5.0999999999999996" customHeight="1" x14ac:dyDescent="0.25">
      <c r="A46" s="12"/>
      <c r="B46" s="3"/>
      <c r="C46" s="3"/>
      <c r="D46" s="3"/>
    </row>
    <row r="47" spans="1:4" x14ac:dyDescent="0.25">
      <c r="A47" s="148" t="s">
        <v>3456</v>
      </c>
      <c r="B47" s="146" t="s">
        <v>3455</v>
      </c>
      <c r="C47" s="146"/>
      <c r="D47" s="146"/>
    </row>
    <row r="48" spans="1:4" x14ac:dyDescent="0.25">
      <c r="A48" s="148"/>
      <c r="B48" s="89"/>
      <c r="C48" s="144" t="s">
        <v>2135</v>
      </c>
      <c r="D48" s="145"/>
    </row>
    <row r="49" spans="1:4" x14ac:dyDescent="0.25">
      <c r="A49" s="148"/>
      <c r="B49" s="89"/>
      <c r="C49" s="144" t="s">
        <v>2134</v>
      </c>
      <c r="D49" s="145"/>
    </row>
    <row r="50" spans="1:4" ht="5.0999999999999996" customHeight="1" x14ac:dyDescent="0.25">
      <c r="A50" s="12"/>
      <c r="B50" s="3"/>
      <c r="C50" s="3"/>
      <c r="D50" s="3"/>
    </row>
    <row r="51" spans="1:4" ht="30" customHeight="1" x14ac:dyDescent="0.25">
      <c r="A51" s="12" t="s">
        <v>3454</v>
      </c>
      <c r="B51" s="146" t="s">
        <v>3453</v>
      </c>
      <c r="C51" s="166"/>
      <c r="D51" s="42"/>
    </row>
    <row r="52" spans="1:4" ht="5.0999999999999996" customHeight="1" x14ac:dyDescent="0.25">
      <c r="A52" s="12"/>
      <c r="B52" s="3"/>
      <c r="C52" s="3"/>
      <c r="D52" s="3"/>
    </row>
    <row r="53" spans="1:4" x14ac:dyDescent="0.25">
      <c r="A53" s="12" t="s">
        <v>3452</v>
      </c>
      <c r="B53" s="146" t="s">
        <v>3451</v>
      </c>
      <c r="C53" s="166"/>
      <c r="D53" s="42"/>
    </row>
    <row r="54" spans="1:4" ht="5.0999999999999996" customHeight="1" x14ac:dyDescent="0.25">
      <c r="A54" s="12"/>
      <c r="B54" s="3"/>
      <c r="C54" s="3"/>
      <c r="D54" s="3"/>
    </row>
    <row r="55" spans="1:4" x14ac:dyDescent="0.25">
      <c r="A55" s="12" t="s">
        <v>3450</v>
      </c>
      <c r="B55" s="146" t="s">
        <v>3449</v>
      </c>
      <c r="C55" s="166"/>
      <c r="D55" s="42"/>
    </row>
    <row r="56" spans="1:4" ht="5.0999999999999996" customHeight="1" x14ac:dyDescent="0.25">
      <c r="A56" s="12"/>
      <c r="B56" s="3"/>
      <c r="C56" s="3"/>
      <c r="D56" s="3"/>
    </row>
    <row r="57" spans="1:4" x14ac:dyDescent="0.25">
      <c r="A57" s="12" t="s">
        <v>3448</v>
      </c>
      <c r="B57" s="146" t="s">
        <v>3447</v>
      </c>
      <c r="C57" s="166"/>
      <c r="D57" s="42"/>
    </row>
    <row r="58" spans="1:4" ht="5.0999999999999996" customHeight="1" x14ac:dyDescent="0.25">
      <c r="A58" s="12"/>
      <c r="B58" s="3"/>
      <c r="C58" s="3"/>
      <c r="D58" s="3"/>
    </row>
    <row r="59" spans="1:4" ht="45" customHeight="1" x14ac:dyDescent="0.25">
      <c r="A59" s="12" t="s">
        <v>3446</v>
      </c>
      <c r="B59" s="146" t="s">
        <v>3445</v>
      </c>
      <c r="C59" s="166"/>
      <c r="D59" s="42"/>
    </row>
    <row r="60" spans="1:4" ht="5.0999999999999996" customHeight="1" x14ac:dyDescent="0.25">
      <c r="A60" s="12"/>
      <c r="B60" s="3"/>
      <c r="C60" s="3"/>
      <c r="D60" s="3"/>
    </row>
    <row r="61" spans="1:4" x14ac:dyDescent="0.25">
      <c r="A61" s="12" t="s">
        <v>3444</v>
      </c>
      <c r="B61" s="146" t="s">
        <v>949</v>
      </c>
      <c r="C61" s="146"/>
      <c r="D61" s="146"/>
    </row>
    <row r="62" spans="1:4" ht="5.0999999999999996" customHeight="1" x14ac:dyDescent="0.25">
      <c r="A62" s="12"/>
      <c r="B62" s="3"/>
      <c r="C62" s="3"/>
      <c r="D62" s="3"/>
    </row>
    <row r="63" spans="1:4" x14ac:dyDescent="0.25">
      <c r="A63" s="12" t="s">
        <v>3443</v>
      </c>
      <c r="B63" s="146" t="s">
        <v>949</v>
      </c>
      <c r="C63" s="146"/>
      <c r="D63" s="146"/>
    </row>
    <row r="64" spans="1:4" ht="5.0999999999999996" customHeight="1" x14ac:dyDescent="0.25">
      <c r="A64" s="12"/>
      <c r="B64" s="3"/>
      <c r="C64" s="3"/>
      <c r="D64" s="3"/>
    </row>
    <row r="65" spans="1:4" x14ac:dyDescent="0.25">
      <c r="A65" s="148" t="s">
        <v>3442</v>
      </c>
      <c r="B65" s="146" t="s">
        <v>3441</v>
      </c>
      <c r="C65" s="146"/>
      <c r="D65" s="146"/>
    </row>
    <row r="66" spans="1:4" ht="15" customHeight="1" x14ac:dyDescent="0.25">
      <c r="A66" s="148"/>
      <c r="B66" s="9"/>
      <c r="C66" s="9" t="s">
        <v>3438</v>
      </c>
      <c r="D66" s="105"/>
    </row>
    <row r="67" spans="1:4" ht="15" customHeight="1" x14ac:dyDescent="0.25">
      <c r="A67" s="148"/>
      <c r="B67" s="9"/>
      <c r="C67" s="9" t="s">
        <v>3437</v>
      </c>
      <c r="D67" s="105"/>
    </row>
    <row r="68" spans="1:4" ht="15" customHeight="1" x14ac:dyDescent="0.25">
      <c r="A68" s="148"/>
      <c r="B68" s="9"/>
      <c r="C68" s="9" t="s">
        <v>3436</v>
      </c>
      <c r="D68" s="106" t="str">
        <f>IF(SUMPRODUCT(--ISNUMBER(D66:D67))&gt;0,SUM(D66:D67),"")</f>
        <v/>
      </c>
    </row>
    <row r="69" spans="1:4" ht="5.0999999999999996" customHeight="1" x14ac:dyDescent="0.25">
      <c r="A69" s="12"/>
      <c r="B69" s="23"/>
      <c r="C69" s="23"/>
      <c r="D69" s="3"/>
    </row>
    <row r="70" spans="1:4" x14ac:dyDescent="0.25">
      <c r="A70" s="148" t="s">
        <v>3440</v>
      </c>
      <c r="B70" s="146" t="s">
        <v>3439</v>
      </c>
      <c r="C70" s="146"/>
      <c r="D70" s="146"/>
    </row>
    <row r="71" spans="1:4" ht="15" customHeight="1" x14ac:dyDescent="0.25">
      <c r="A71" s="148"/>
      <c r="B71" s="9"/>
      <c r="C71" s="9" t="s">
        <v>3438</v>
      </c>
      <c r="D71" s="105"/>
    </row>
    <row r="72" spans="1:4" ht="15" customHeight="1" x14ac:dyDescent="0.25">
      <c r="A72" s="148"/>
      <c r="B72" s="9"/>
      <c r="C72" s="9" t="s">
        <v>3437</v>
      </c>
      <c r="D72" s="105"/>
    </row>
    <row r="73" spans="1:4" ht="15" customHeight="1" x14ac:dyDescent="0.25">
      <c r="A73" s="148"/>
      <c r="B73" s="9"/>
      <c r="C73" s="9" t="s">
        <v>3436</v>
      </c>
      <c r="D73" s="106" t="str">
        <f>IF(SUMPRODUCT(--ISNUMBER(D71:D72))&gt;0,SUM(D71:D72),"")</f>
        <v/>
      </c>
    </row>
    <row r="74" spans="1:4" ht="5.0999999999999996" customHeight="1" x14ac:dyDescent="0.25">
      <c r="A74" s="12"/>
      <c r="B74" s="3"/>
      <c r="C74" s="3"/>
      <c r="D74" s="3"/>
    </row>
    <row r="75" spans="1:4" ht="30" customHeight="1" x14ac:dyDescent="0.25">
      <c r="A75" s="148" t="s">
        <v>3435</v>
      </c>
      <c r="B75" s="146" t="s">
        <v>3434</v>
      </c>
      <c r="C75" s="146"/>
      <c r="D75" s="146"/>
    </row>
    <row r="76" spans="1:4" x14ac:dyDescent="0.25">
      <c r="A76" s="148"/>
      <c r="B76" s="89"/>
      <c r="C76" s="144" t="s">
        <v>2135</v>
      </c>
      <c r="D76" s="145"/>
    </row>
    <row r="77" spans="1:4" x14ac:dyDescent="0.25">
      <c r="A77" s="148"/>
      <c r="B77" s="89"/>
      <c r="C77" s="144" t="s">
        <v>2134</v>
      </c>
      <c r="D77" s="145"/>
    </row>
    <row r="78" spans="1:4" ht="5.0999999999999996" customHeight="1" x14ac:dyDescent="0.25">
      <c r="A78" s="12"/>
      <c r="B78" s="3"/>
      <c r="C78" s="3"/>
      <c r="D78" s="3"/>
    </row>
    <row r="79" spans="1:4" ht="30" customHeight="1" x14ac:dyDescent="0.25">
      <c r="A79" s="148" t="s">
        <v>3433</v>
      </c>
      <c r="B79" s="146" t="s">
        <v>3432</v>
      </c>
      <c r="C79" s="146"/>
      <c r="D79" s="146"/>
    </row>
    <row r="80" spans="1:4" x14ac:dyDescent="0.25">
      <c r="A80" s="148"/>
      <c r="B80" s="89"/>
      <c r="C80" s="144" t="s">
        <v>2135</v>
      </c>
      <c r="D80" s="145"/>
    </row>
    <row r="81" spans="1:4" x14ac:dyDescent="0.25">
      <c r="A81" s="148"/>
      <c r="B81" s="89"/>
      <c r="C81" s="144" t="s">
        <v>2134</v>
      </c>
      <c r="D81" s="145"/>
    </row>
    <row r="82" spans="1:4" ht="5.0999999999999996" customHeight="1" x14ac:dyDescent="0.25">
      <c r="A82" s="12"/>
      <c r="B82" s="3"/>
      <c r="C82" s="3"/>
      <c r="D82" s="3"/>
    </row>
    <row r="83" spans="1:4" ht="30" customHeight="1" x14ac:dyDescent="0.25">
      <c r="A83" s="148" t="s">
        <v>3431</v>
      </c>
      <c r="B83" s="146" t="s">
        <v>3430</v>
      </c>
      <c r="C83" s="146"/>
      <c r="D83" s="146"/>
    </row>
    <row r="84" spans="1:4" x14ac:dyDescent="0.25">
      <c r="A84" s="148"/>
      <c r="B84" s="89"/>
      <c r="C84" s="144" t="s">
        <v>2135</v>
      </c>
      <c r="D84" s="145"/>
    </row>
    <row r="85" spans="1:4" x14ac:dyDescent="0.25">
      <c r="A85" s="148"/>
      <c r="B85" s="89"/>
      <c r="C85" s="144" t="s">
        <v>2134</v>
      </c>
      <c r="D85" s="145"/>
    </row>
    <row r="86" spans="1:4" ht="5.0999999999999996" customHeight="1" x14ac:dyDescent="0.25">
      <c r="A86" s="12"/>
      <c r="B86" s="3"/>
      <c r="C86" s="3"/>
      <c r="D86" s="3"/>
    </row>
    <row r="87" spans="1:4" ht="30" customHeight="1" x14ac:dyDescent="0.25">
      <c r="A87" s="148" t="s">
        <v>3429</v>
      </c>
      <c r="B87" s="146" t="s">
        <v>3428</v>
      </c>
      <c r="C87" s="146"/>
      <c r="D87" s="146"/>
    </row>
    <row r="88" spans="1:4" x14ac:dyDescent="0.25">
      <c r="A88" s="148"/>
      <c r="B88" s="89"/>
      <c r="C88" s="144" t="s">
        <v>2135</v>
      </c>
      <c r="D88" s="145"/>
    </row>
    <row r="89" spans="1:4" x14ac:dyDescent="0.25">
      <c r="A89" s="148"/>
      <c r="B89" s="89"/>
      <c r="C89" s="144" t="s">
        <v>2134</v>
      </c>
      <c r="D89" s="145"/>
    </row>
    <row r="90" spans="1:4" ht="5.0999999999999996" customHeight="1" x14ac:dyDescent="0.25">
      <c r="A90" s="12"/>
      <c r="B90" s="3"/>
      <c r="C90" s="3"/>
      <c r="D90" s="3"/>
    </row>
    <row r="91" spans="1:4" x14ac:dyDescent="0.25">
      <c r="A91" s="12" t="s">
        <v>3427</v>
      </c>
      <c r="B91" s="146" t="s">
        <v>949</v>
      </c>
      <c r="C91" s="146"/>
      <c r="D91" s="146"/>
    </row>
    <row r="92" spans="1:4" ht="5.0999999999999996" customHeight="1" x14ac:dyDescent="0.25">
      <c r="A92" s="12"/>
      <c r="B92" s="3"/>
      <c r="C92" s="3"/>
      <c r="D92" s="3"/>
    </row>
    <row r="93" spans="1:4" x14ac:dyDescent="0.25">
      <c r="A93" s="12" t="s">
        <v>3426</v>
      </c>
      <c r="B93" s="146" t="s">
        <v>949</v>
      </c>
      <c r="C93" s="146"/>
      <c r="D93" s="146"/>
    </row>
    <row r="94" spans="1:4" ht="5.0999999999999996" customHeight="1" x14ac:dyDescent="0.25">
      <c r="A94" s="12"/>
      <c r="B94" s="3"/>
      <c r="C94" s="3"/>
      <c r="D94" s="3"/>
    </row>
    <row r="95" spans="1:4" x14ac:dyDescent="0.25">
      <c r="A95" s="12" t="s">
        <v>3425</v>
      </c>
      <c r="B95" s="146" t="s">
        <v>949</v>
      </c>
      <c r="C95" s="146"/>
      <c r="D95" s="146"/>
    </row>
    <row r="96" spans="1:4" ht="5.0999999999999996" customHeight="1" x14ac:dyDescent="0.25">
      <c r="A96" s="12"/>
      <c r="B96" s="3"/>
      <c r="C96" s="3"/>
      <c r="D96" s="3"/>
    </row>
    <row r="97" spans="1:4" x14ac:dyDescent="0.25">
      <c r="A97" s="12" t="s">
        <v>3424</v>
      </c>
      <c r="B97" s="146" t="s">
        <v>949</v>
      </c>
      <c r="C97" s="146"/>
      <c r="D97" s="146"/>
    </row>
    <row r="98" spans="1:4" ht="5.0999999999999996" customHeight="1" x14ac:dyDescent="0.25">
      <c r="A98" s="12"/>
      <c r="B98" s="3"/>
      <c r="C98" s="3"/>
      <c r="D98" s="3"/>
    </row>
    <row r="99" spans="1:4" x14ac:dyDescent="0.25">
      <c r="A99" s="12" t="s">
        <v>3423</v>
      </c>
      <c r="B99" s="146" t="s">
        <v>3422</v>
      </c>
      <c r="C99" s="166"/>
      <c r="D99" s="42"/>
    </row>
    <row r="100" spans="1:4" ht="5.0999999999999996" customHeight="1" x14ac:dyDescent="0.25">
      <c r="A100" s="12"/>
      <c r="B100" s="3"/>
      <c r="C100" s="3"/>
      <c r="D100" s="3"/>
    </row>
    <row r="101" spans="1:4" x14ac:dyDescent="0.25">
      <c r="A101" s="12" t="s">
        <v>3421</v>
      </c>
      <c r="B101" s="146" t="s">
        <v>2064</v>
      </c>
      <c r="C101" s="166"/>
      <c r="D101" s="42"/>
    </row>
    <row r="102" spans="1:4" ht="5.0999999999999996" customHeight="1" x14ac:dyDescent="0.25">
      <c r="A102" s="12"/>
      <c r="B102" s="3"/>
      <c r="C102" s="3"/>
      <c r="D102" s="3"/>
    </row>
    <row r="103" spans="1:4" x14ac:dyDescent="0.25">
      <c r="A103" s="12" t="s">
        <v>3420</v>
      </c>
      <c r="B103" s="146" t="s">
        <v>2062</v>
      </c>
      <c r="C103" s="166"/>
      <c r="D103" s="42"/>
    </row>
    <row r="104" spans="1:4" ht="5.0999999999999996" customHeight="1" x14ac:dyDescent="0.25">
      <c r="A104" s="12"/>
      <c r="B104" s="3"/>
      <c r="C104" s="3"/>
      <c r="D104" s="3"/>
    </row>
    <row r="105" spans="1:4" x14ac:dyDescent="0.25">
      <c r="A105" s="12" t="s">
        <v>3419</v>
      </c>
      <c r="B105" s="146" t="s">
        <v>3418</v>
      </c>
      <c r="C105" s="166"/>
      <c r="D105" s="42"/>
    </row>
    <row r="106" spans="1:4" ht="5.0999999999999996" customHeight="1" x14ac:dyDescent="0.25">
      <c r="A106" s="12"/>
      <c r="B106" s="3"/>
      <c r="C106" s="3"/>
      <c r="D106" s="3"/>
    </row>
    <row r="107" spans="1:4" ht="30" customHeight="1" x14ac:dyDescent="0.25">
      <c r="A107" s="12" t="s">
        <v>3417</v>
      </c>
      <c r="B107" s="146" t="s">
        <v>3416</v>
      </c>
      <c r="C107" s="166"/>
      <c r="D107" s="113"/>
    </row>
    <row r="108" spans="1:4" ht="5.0999999999999996" customHeight="1" x14ac:dyDescent="0.25">
      <c r="A108" s="12"/>
      <c r="B108" s="3"/>
      <c r="C108" s="3"/>
      <c r="D108" s="3"/>
    </row>
    <row r="109" spans="1:4" x14ac:dyDescent="0.25">
      <c r="A109" s="12" t="s">
        <v>3415</v>
      </c>
      <c r="B109" s="146" t="s">
        <v>3186</v>
      </c>
      <c r="C109" s="166"/>
      <c r="D109" s="115"/>
    </row>
    <row r="110" spans="1:4" ht="5.0999999999999996" customHeight="1" x14ac:dyDescent="0.25">
      <c r="A110" s="12"/>
      <c r="B110" s="3"/>
      <c r="C110" s="3"/>
      <c r="D110" s="3"/>
    </row>
    <row r="111" spans="1:4" x14ac:dyDescent="0.25">
      <c r="A111" s="12" t="s">
        <v>3414</v>
      </c>
      <c r="B111" s="146" t="s">
        <v>3413</v>
      </c>
      <c r="C111" s="166"/>
      <c r="D111" s="113"/>
    </row>
    <row r="112" spans="1:4" ht="5.0999999999999996" customHeight="1" x14ac:dyDescent="0.25">
      <c r="A112" s="12"/>
      <c r="B112" s="3"/>
      <c r="C112" s="3"/>
      <c r="D112" s="3"/>
    </row>
    <row r="113" spans="1:4" x14ac:dyDescent="0.25">
      <c r="A113" s="148" t="s">
        <v>3412</v>
      </c>
      <c r="B113" s="146" t="s">
        <v>3411</v>
      </c>
      <c r="C113" s="146"/>
      <c r="D113" s="146"/>
    </row>
    <row r="114" spans="1:4" x14ac:dyDescent="0.25">
      <c r="A114" s="148"/>
      <c r="B114" s="89"/>
      <c r="C114" s="145" t="s">
        <v>2135</v>
      </c>
      <c r="D114" s="145"/>
    </row>
    <row r="115" spans="1:4" x14ac:dyDescent="0.25">
      <c r="A115" s="148"/>
      <c r="B115" s="89"/>
      <c r="C115" s="145" t="s">
        <v>2134</v>
      </c>
      <c r="D115" s="145"/>
    </row>
    <row r="116" spans="1:4" ht="5.0999999999999996" customHeight="1" x14ac:dyDescent="0.25">
      <c r="A116" s="12"/>
      <c r="B116" s="3"/>
      <c r="C116" s="3"/>
      <c r="D116" s="3"/>
    </row>
    <row r="117" spans="1:4" ht="30" customHeight="1" x14ac:dyDescent="0.25">
      <c r="A117" s="148" t="s">
        <v>3410</v>
      </c>
      <c r="B117" s="146" t="s">
        <v>3409</v>
      </c>
      <c r="C117" s="146"/>
      <c r="D117" s="146"/>
    </row>
    <row r="118" spans="1:4" x14ac:dyDescent="0.25">
      <c r="A118" s="148"/>
      <c r="B118" s="89"/>
      <c r="C118" s="144" t="s">
        <v>2135</v>
      </c>
      <c r="D118" s="145"/>
    </row>
    <row r="119" spans="1:4" x14ac:dyDescent="0.25">
      <c r="A119" s="148"/>
      <c r="B119" s="89"/>
      <c r="C119" s="144" t="s">
        <v>2134</v>
      </c>
      <c r="D119" s="145"/>
    </row>
    <row r="120" spans="1:4" ht="5.0999999999999996" customHeight="1" x14ac:dyDescent="0.25">
      <c r="A120" s="12"/>
      <c r="B120" s="3"/>
      <c r="C120" s="3"/>
      <c r="D120" s="3"/>
    </row>
    <row r="121" spans="1:4" ht="30" customHeight="1" x14ac:dyDescent="0.25">
      <c r="A121" s="12" t="s">
        <v>3408</v>
      </c>
      <c r="B121" s="146" t="s">
        <v>3407</v>
      </c>
      <c r="C121" s="166"/>
      <c r="D121" s="113"/>
    </row>
    <row r="122" spans="1:4" ht="5.0999999999999996" customHeight="1" x14ac:dyDescent="0.25">
      <c r="A122" s="12"/>
      <c r="B122" s="3"/>
      <c r="C122" s="3"/>
      <c r="D122" s="3"/>
    </row>
    <row r="123" spans="1:4" x14ac:dyDescent="0.25">
      <c r="A123" s="148" t="s">
        <v>3406</v>
      </c>
      <c r="B123" s="146" t="s">
        <v>3405</v>
      </c>
      <c r="C123" s="166"/>
      <c r="D123" s="116" t="str">
        <f>IF(mil06.40date="","",DATE(YEAR(mil06.40date),MONTH(mil06.40date)+2,DAY(mil06.40date)))</f>
        <v/>
      </c>
    </row>
    <row r="124" spans="1:4" x14ac:dyDescent="0.25">
      <c r="A124" s="148"/>
      <c r="B124" s="153" t="s">
        <v>6621</v>
      </c>
      <c r="C124" s="153"/>
    </row>
    <row r="125" spans="1:4" ht="5.0999999999999996" customHeight="1" x14ac:dyDescent="0.25">
      <c r="A125" s="12"/>
      <c r="B125" s="3"/>
      <c r="C125" s="3"/>
      <c r="D125" s="3"/>
    </row>
    <row r="126" spans="1:4" x14ac:dyDescent="0.25">
      <c r="A126" s="12" t="s">
        <v>3404</v>
      </c>
      <c r="B126" s="146" t="s">
        <v>949</v>
      </c>
      <c r="C126" s="146"/>
      <c r="D126" s="146"/>
    </row>
    <row r="127" spans="1:4" ht="5.0999999999999996" customHeight="1" x14ac:dyDescent="0.25">
      <c r="A127" s="12"/>
      <c r="B127" s="3"/>
      <c r="C127" s="3"/>
      <c r="D127" s="3"/>
    </row>
    <row r="128" spans="1:4" x14ac:dyDescent="0.25">
      <c r="A128" s="12" t="s">
        <v>3403</v>
      </c>
      <c r="B128" s="146" t="s">
        <v>949</v>
      </c>
      <c r="C128" s="146"/>
      <c r="D128" s="146"/>
    </row>
    <row r="129" spans="1:4" ht="5.0999999999999996" customHeight="1" x14ac:dyDescent="0.25">
      <c r="A129" s="12"/>
      <c r="B129" s="3"/>
      <c r="C129" s="3"/>
      <c r="D129" s="3"/>
    </row>
    <row r="130" spans="1:4" x14ac:dyDescent="0.25">
      <c r="A130" s="12" t="s">
        <v>3402</v>
      </c>
      <c r="B130" s="146" t="s">
        <v>949</v>
      </c>
      <c r="C130" s="146"/>
      <c r="D130" s="146"/>
    </row>
    <row r="131" spans="1:4" ht="5.0999999999999996" customHeight="1" x14ac:dyDescent="0.25">
      <c r="A131" s="12"/>
      <c r="B131" s="3"/>
      <c r="C131" s="3"/>
      <c r="D131" s="3"/>
    </row>
    <row r="132" spans="1:4" x14ac:dyDescent="0.25">
      <c r="A132" s="12" t="s">
        <v>3401</v>
      </c>
      <c r="B132" s="146" t="s">
        <v>949</v>
      </c>
      <c r="C132" s="146"/>
      <c r="D132" s="146"/>
    </row>
    <row r="133" spans="1:4" ht="5.0999999999999996" customHeight="1" x14ac:dyDescent="0.25">
      <c r="A133" s="12"/>
      <c r="B133" s="3"/>
      <c r="C133" s="3"/>
      <c r="D133" s="3"/>
    </row>
    <row r="134" spans="1:4" x14ac:dyDescent="0.25">
      <c r="A134" s="12" t="s">
        <v>3400</v>
      </c>
      <c r="B134" s="146" t="s">
        <v>3399</v>
      </c>
      <c r="C134" s="166"/>
      <c r="D134" s="42"/>
    </row>
    <row r="135" spans="1:4" ht="5.0999999999999996" customHeight="1" x14ac:dyDescent="0.25">
      <c r="A135" s="12"/>
      <c r="B135" s="3"/>
      <c r="C135" s="3"/>
      <c r="D135" s="3"/>
    </row>
    <row r="136" spans="1:4" x14ac:dyDescent="0.25">
      <c r="A136" s="12" t="s">
        <v>3398</v>
      </c>
      <c r="B136" s="146" t="s">
        <v>2064</v>
      </c>
      <c r="C136" s="166"/>
      <c r="D136" s="42"/>
    </row>
    <row r="137" spans="1:4" ht="5.0999999999999996" customHeight="1" x14ac:dyDescent="0.25">
      <c r="A137" s="12"/>
      <c r="B137" s="3"/>
      <c r="C137" s="3"/>
      <c r="D137" s="3"/>
    </row>
    <row r="138" spans="1:4" x14ac:dyDescent="0.25">
      <c r="A138" s="12" t="s">
        <v>3397</v>
      </c>
      <c r="B138" s="146" t="s">
        <v>2062</v>
      </c>
      <c r="C138" s="166"/>
      <c r="D138" s="42"/>
    </row>
    <row r="139" spans="1:4" ht="5.0999999999999996" customHeight="1" x14ac:dyDescent="0.25">
      <c r="A139" s="12"/>
      <c r="B139" s="3"/>
      <c r="C139" s="3"/>
      <c r="D139" s="3"/>
    </row>
    <row r="140" spans="1:4" x14ac:dyDescent="0.25">
      <c r="A140" s="12" t="s">
        <v>3396</v>
      </c>
      <c r="B140" s="146" t="s">
        <v>3361</v>
      </c>
      <c r="C140" s="166"/>
      <c r="D140" s="42"/>
    </row>
    <row r="141" spans="1:4" ht="5.0999999999999996" customHeight="1" x14ac:dyDescent="0.25">
      <c r="A141" s="12"/>
      <c r="B141" s="3"/>
      <c r="C141" s="3"/>
      <c r="D141" s="3"/>
    </row>
    <row r="142" spans="1:4" x14ac:dyDescent="0.25">
      <c r="A142" s="12" t="s">
        <v>3395</v>
      </c>
      <c r="B142" s="146" t="s">
        <v>949</v>
      </c>
      <c r="C142" s="146"/>
      <c r="D142" s="146"/>
    </row>
    <row r="143" spans="1:4" ht="5.0999999999999996" customHeight="1" x14ac:dyDescent="0.25">
      <c r="A143" s="12"/>
      <c r="B143" s="3"/>
      <c r="C143" s="3"/>
      <c r="D143" s="3"/>
    </row>
    <row r="144" spans="1:4" x14ac:dyDescent="0.25">
      <c r="A144" s="12" t="s">
        <v>3394</v>
      </c>
      <c r="B144" s="146" t="s">
        <v>3393</v>
      </c>
      <c r="C144" s="166"/>
      <c r="D144" s="42"/>
    </row>
    <row r="145" spans="1:4" ht="5.0999999999999996" customHeight="1" x14ac:dyDescent="0.25">
      <c r="A145" s="12"/>
      <c r="B145" s="3"/>
      <c r="C145" s="3"/>
      <c r="D145" s="3"/>
    </row>
    <row r="146" spans="1:4" x14ac:dyDescent="0.25">
      <c r="A146" s="12" t="s">
        <v>3392</v>
      </c>
      <c r="B146" s="146" t="s">
        <v>3391</v>
      </c>
      <c r="C146" s="166"/>
      <c r="D146" s="42"/>
    </row>
    <row r="147" spans="1:4" ht="5.0999999999999996" customHeight="1" x14ac:dyDescent="0.25">
      <c r="A147" s="12"/>
      <c r="B147" s="3"/>
      <c r="C147" s="3"/>
      <c r="D147" s="3"/>
    </row>
    <row r="148" spans="1:4" x14ac:dyDescent="0.25">
      <c r="A148" s="12" t="s">
        <v>3390</v>
      </c>
      <c r="B148" s="146" t="s">
        <v>2064</v>
      </c>
      <c r="C148" s="166"/>
      <c r="D148" s="42"/>
    </row>
    <row r="149" spans="1:4" ht="5.0999999999999996" customHeight="1" x14ac:dyDescent="0.25">
      <c r="A149" s="12"/>
      <c r="B149" s="3"/>
      <c r="C149" s="3"/>
      <c r="D149" s="3"/>
    </row>
    <row r="150" spans="1:4" x14ac:dyDescent="0.25">
      <c r="A150" s="12" t="s">
        <v>3389</v>
      </c>
      <c r="B150" s="146" t="s">
        <v>2062</v>
      </c>
      <c r="C150" s="166"/>
      <c r="D150" s="42"/>
    </row>
    <row r="151" spans="1:4" ht="5.0999999999999996" customHeight="1" x14ac:dyDescent="0.25">
      <c r="A151" s="12"/>
      <c r="B151" s="3"/>
      <c r="C151" s="3"/>
      <c r="D151" s="3"/>
    </row>
    <row r="152" spans="1:4" x14ac:dyDescent="0.25">
      <c r="A152" s="12" t="s">
        <v>3388</v>
      </c>
      <c r="B152" s="146" t="s">
        <v>3361</v>
      </c>
      <c r="C152" s="166"/>
      <c r="D152" s="42"/>
    </row>
    <row r="153" spans="1:4" ht="5.0999999999999996" customHeight="1" x14ac:dyDescent="0.25">
      <c r="A153" s="12"/>
      <c r="B153" s="3"/>
      <c r="C153" s="3"/>
      <c r="D153" s="3"/>
    </row>
    <row r="154" spans="1:4" x14ac:dyDescent="0.25">
      <c r="A154" s="12" t="s">
        <v>3387</v>
      </c>
      <c r="B154" s="146" t="s">
        <v>949</v>
      </c>
      <c r="C154" s="146"/>
      <c r="D154" s="146"/>
    </row>
    <row r="155" spans="1:4" ht="5.0999999999999996" customHeight="1" x14ac:dyDescent="0.25">
      <c r="A155" s="12"/>
      <c r="B155" s="3"/>
      <c r="C155" s="3"/>
      <c r="D155" s="3"/>
    </row>
    <row r="156" spans="1:4" x14ac:dyDescent="0.25">
      <c r="A156" s="12" t="s">
        <v>3386</v>
      </c>
      <c r="B156" s="146" t="s">
        <v>949</v>
      </c>
      <c r="C156" s="146"/>
      <c r="D156" s="146"/>
    </row>
    <row r="157" spans="1:4" ht="5.0999999999999996" customHeight="1" x14ac:dyDescent="0.25">
      <c r="A157" s="12"/>
      <c r="B157" s="3"/>
      <c r="C157" s="3"/>
      <c r="D157" s="3"/>
    </row>
    <row r="158" spans="1:4" x14ac:dyDescent="0.25">
      <c r="A158" s="12" t="s">
        <v>3385</v>
      </c>
      <c r="B158" s="146" t="s">
        <v>949</v>
      </c>
      <c r="C158" s="146"/>
      <c r="D158" s="146"/>
    </row>
    <row r="159" spans="1:4" ht="5.0999999999999996" customHeight="1" x14ac:dyDescent="0.25">
      <c r="A159" s="12"/>
      <c r="B159" s="3"/>
      <c r="C159" s="3"/>
      <c r="D159" s="3"/>
    </row>
    <row r="160" spans="1:4" x14ac:dyDescent="0.25">
      <c r="A160" s="12" t="s">
        <v>3384</v>
      </c>
      <c r="B160" s="146" t="s">
        <v>949</v>
      </c>
      <c r="C160" s="146"/>
      <c r="D160" s="146"/>
    </row>
    <row r="161" spans="1:4" ht="5.0999999999999996" customHeight="1" x14ac:dyDescent="0.25">
      <c r="A161" s="12"/>
      <c r="B161" s="3"/>
      <c r="C161" s="3"/>
      <c r="D161" s="3"/>
    </row>
    <row r="162" spans="1:4" x14ac:dyDescent="0.25">
      <c r="A162" s="12" t="s">
        <v>3383</v>
      </c>
      <c r="B162" s="146" t="s">
        <v>949</v>
      </c>
      <c r="C162" s="146"/>
      <c r="D162" s="146"/>
    </row>
    <row r="163" spans="1:4" ht="5.0999999999999996" customHeight="1" x14ac:dyDescent="0.25">
      <c r="A163" s="12"/>
      <c r="B163" s="3"/>
      <c r="C163" s="3"/>
      <c r="D163" s="3"/>
    </row>
    <row r="164" spans="1:4" x14ac:dyDescent="0.25">
      <c r="A164" s="12" t="s">
        <v>3382</v>
      </c>
      <c r="B164" s="146" t="s">
        <v>3381</v>
      </c>
      <c r="C164" s="166"/>
      <c r="D164" s="42"/>
    </row>
    <row r="165" spans="1:4" ht="5.0999999999999996" customHeight="1" x14ac:dyDescent="0.25">
      <c r="A165" s="12"/>
      <c r="B165" s="3"/>
      <c r="C165" s="3"/>
      <c r="D165" s="3"/>
    </row>
    <row r="166" spans="1:4" x14ac:dyDescent="0.25">
      <c r="A166" s="12" t="s">
        <v>3380</v>
      </c>
      <c r="B166" s="146" t="s">
        <v>3379</v>
      </c>
      <c r="C166" s="166"/>
      <c r="D166" s="42"/>
    </row>
    <row r="167" spans="1:4" ht="5.0999999999999996" customHeight="1" x14ac:dyDescent="0.25">
      <c r="A167" s="12"/>
      <c r="B167" s="3"/>
      <c r="C167" s="3"/>
      <c r="D167" s="3"/>
    </row>
    <row r="168" spans="1:4" x14ac:dyDescent="0.25">
      <c r="A168" s="12" t="s">
        <v>3378</v>
      </c>
      <c r="B168" s="146" t="s">
        <v>2064</v>
      </c>
      <c r="C168" s="166"/>
      <c r="D168" s="42"/>
    </row>
    <row r="169" spans="1:4" ht="5.0999999999999996" customHeight="1" x14ac:dyDescent="0.25">
      <c r="A169" s="12"/>
      <c r="B169" s="3"/>
      <c r="C169" s="3"/>
      <c r="D169" s="3"/>
    </row>
    <row r="170" spans="1:4" x14ac:dyDescent="0.25">
      <c r="A170" s="12" t="s">
        <v>3377</v>
      </c>
      <c r="B170" s="146" t="s">
        <v>2062</v>
      </c>
      <c r="C170" s="166"/>
      <c r="D170" s="42"/>
    </row>
    <row r="171" spans="1:4" ht="5.0999999999999996" customHeight="1" x14ac:dyDescent="0.25">
      <c r="A171" s="12"/>
      <c r="B171" s="3"/>
      <c r="C171" s="3"/>
      <c r="D171" s="3"/>
    </row>
    <row r="172" spans="1:4" x14ac:dyDescent="0.25">
      <c r="A172" s="12" t="s">
        <v>3376</v>
      </c>
      <c r="B172" s="146" t="s">
        <v>3361</v>
      </c>
      <c r="C172" s="166"/>
      <c r="D172" s="42"/>
    </row>
    <row r="173" spans="1:4" ht="5.0999999999999996" customHeight="1" x14ac:dyDescent="0.25">
      <c r="A173" s="12"/>
      <c r="B173" s="3"/>
      <c r="C173" s="3"/>
      <c r="D173" s="3"/>
    </row>
    <row r="174" spans="1:4" x14ac:dyDescent="0.25">
      <c r="A174" s="12" t="s">
        <v>3375</v>
      </c>
      <c r="B174" s="146" t="s">
        <v>3374</v>
      </c>
      <c r="C174" s="166"/>
      <c r="D174" s="42"/>
    </row>
    <row r="175" spans="1:4" ht="5.0999999999999996" customHeight="1" x14ac:dyDescent="0.25">
      <c r="A175" s="12"/>
      <c r="B175" s="3"/>
      <c r="C175" s="3"/>
      <c r="D175" s="3"/>
    </row>
    <row r="176" spans="1:4" x14ac:dyDescent="0.25">
      <c r="A176" s="12" t="s">
        <v>3373</v>
      </c>
      <c r="B176" s="146" t="s">
        <v>3372</v>
      </c>
      <c r="C176" s="166"/>
      <c r="D176" s="42"/>
    </row>
    <row r="177" spans="1:4" ht="5.0999999999999996" customHeight="1" x14ac:dyDescent="0.25">
      <c r="A177" s="12"/>
      <c r="B177" s="3"/>
      <c r="C177" s="3"/>
      <c r="D177" s="3"/>
    </row>
    <row r="178" spans="1:4" x14ac:dyDescent="0.25">
      <c r="A178" s="12" t="s">
        <v>3371</v>
      </c>
      <c r="B178" s="146" t="s">
        <v>2064</v>
      </c>
      <c r="C178" s="166"/>
      <c r="D178" s="42"/>
    </row>
    <row r="179" spans="1:4" ht="5.0999999999999996" customHeight="1" x14ac:dyDescent="0.25">
      <c r="A179" s="12"/>
      <c r="B179" s="3"/>
      <c r="C179" s="3"/>
      <c r="D179" s="3"/>
    </row>
    <row r="180" spans="1:4" x14ac:dyDescent="0.25">
      <c r="A180" s="12" t="s">
        <v>3370</v>
      </c>
      <c r="B180" s="146" t="s">
        <v>2062</v>
      </c>
      <c r="C180" s="166"/>
      <c r="D180" s="42"/>
    </row>
    <row r="181" spans="1:4" ht="5.0999999999999996" customHeight="1" x14ac:dyDescent="0.25">
      <c r="A181" s="12"/>
      <c r="B181" s="3"/>
      <c r="C181" s="3"/>
      <c r="D181" s="3"/>
    </row>
    <row r="182" spans="1:4" x14ac:dyDescent="0.25">
      <c r="A182" s="12" t="s">
        <v>3369</v>
      </c>
      <c r="B182" s="146" t="s">
        <v>3361</v>
      </c>
      <c r="C182" s="166"/>
      <c r="D182" s="42"/>
    </row>
    <row r="183" spans="1:4" ht="5.0999999999999996" customHeight="1" x14ac:dyDescent="0.25">
      <c r="A183" s="12"/>
      <c r="B183" s="3"/>
      <c r="C183" s="3"/>
      <c r="D183" s="3"/>
    </row>
    <row r="184" spans="1:4" x14ac:dyDescent="0.25">
      <c r="A184" s="12" t="s">
        <v>3368</v>
      </c>
      <c r="B184" s="146" t="s">
        <v>3367</v>
      </c>
      <c r="C184" s="166"/>
      <c r="D184" s="42"/>
    </row>
    <row r="185" spans="1:4" ht="5.0999999999999996" customHeight="1" x14ac:dyDescent="0.25">
      <c r="A185" s="12"/>
      <c r="B185" s="3"/>
      <c r="C185" s="3"/>
      <c r="D185" s="3"/>
    </row>
    <row r="186" spans="1:4" x14ac:dyDescent="0.25">
      <c r="A186" s="12" t="s">
        <v>3366</v>
      </c>
      <c r="B186" s="146" t="s">
        <v>3365</v>
      </c>
      <c r="C186" s="166"/>
      <c r="D186" s="42"/>
    </row>
    <row r="187" spans="1:4" ht="5.0999999999999996" customHeight="1" x14ac:dyDescent="0.25">
      <c r="A187" s="12"/>
      <c r="B187" s="3"/>
      <c r="C187" s="3"/>
      <c r="D187" s="3"/>
    </row>
    <row r="188" spans="1:4" x14ac:dyDescent="0.25">
      <c r="A188" s="12" t="s">
        <v>3364</v>
      </c>
      <c r="B188" s="146" t="s">
        <v>2064</v>
      </c>
      <c r="C188" s="166"/>
      <c r="D188" s="42"/>
    </row>
    <row r="189" spans="1:4" ht="5.0999999999999996" customHeight="1" x14ac:dyDescent="0.25">
      <c r="A189" s="12"/>
      <c r="B189" s="3"/>
      <c r="C189" s="3"/>
      <c r="D189" s="3"/>
    </row>
    <row r="190" spans="1:4" x14ac:dyDescent="0.25">
      <c r="A190" s="12" t="s">
        <v>3363</v>
      </c>
      <c r="B190" s="146" t="s">
        <v>2062</v>
      </c>
      <c r="C190" s="166"/>
      <c r="D190" s="42"/>
    </row>
    <row r="191" spans="1:4" ht="5.0999999999999996" customHeight="1" x14ac:dyDescent="0.25">
      <c r="A191" s="12"/>
      <c r="B191" s="3"/>
      <c r="C191" s="3"/>
      <c r="D191" s="3"/>
    </row>
    <row r="192" spans="1:4" x14ac:dyDescent="0.25">
      <c r="A192" s="12" t="s">
        <v>3362</v>
      </c>
      <c r="B192" s="146" t="s">
        <v>3361</v>
      </c>
      <c r="C192" s="166"/>
      <c r="D192" s="42"/>
    </row>
    <row r="193" spans="1:4" ht="5.0999999999999996" customHeight="1" x14ac:dyDescent="0.25">
      <c r="A193" s="12"/>
      <c r="B193" s="3"/>
      <c r="C193" s="3"/>
      <c r="D193" s="3"/>
    </row>
    <row r="194" spans="1:4" x14ac:dyDescent="0.25">
      <c r="A194" s="12" t="s">
        <v>3360</v>
      </c>
      <c r="B194" s="146" t="s">
        <v>3359</v>
      </c>
      <c r="C194" s="166"/>
      <c r="D194" s="42"/>
    </row>
    <row r="195" spans="1:4" ht="5.0999999999999996" customHeight="1" x14ac:dyDescent="0.25">
      <c r="A195" s="12"/>
      <c r="B195" s="3"/>
      <c r="C195" s="3"/>
      <c r="D195" s="3"/>
    </row>
    <row r="196" spans="1:4" x14ac:dyDescent="0.25">
      <c r="A196" s="12" t="s">
        <v>3358</v>
      </c>
      <c r="B196" s="146" t="s">
        <v>949</v>
      </c>
      <c r="C196" s="146"/>
      <c r="D196" s="146"/>
    </row>
    <row r="197" spans="1:4" ht="5.0999999999999996" customHeight="1" x14ac:dyDescent="0.25">
      <c r="A197" s="12"/>
      <c r="B197" s="3"/>
      <c r="C197" s="3"/>
      <c r="D197" s="3"/>
    </row>
    <row r="198" spans="1:4" x14ac:dyDescent="0.25">
      <c r="A198" s="12" t="s">
        <v>3357</v>
      </c>
      <c r="B198" s="146" t="s">
        <v>949</v>
      </c>
      <c r="C198" s="146"/>
      <c r="D198" s="146"/>
    </row>
    <row r="199" spans="1:4" ht="5.0999999999999996" customHeight="1" x14ac:dyDescent="0.25">
      <c r="A199" s="12"/>
      <c r="B199" s="3"/>
      <c r="C199" s="3"/>
      <c r="D199" s="3"/>
    </row>
    <row r="200" spans="1:4" x14ac:dyDescent="0.25">
      <c r="A200" s="12" t="s">
        <v>3356</v>
      </c>
      <c r="B200" s="146" t="s">
        <v>949</v>
      </c>
      <c r="C200" s="146"/>
      <c r="D200" s="146"/>
    </row>
    <row r="201" spans="1:4" ht="5.0999999999999996" customHeight="1" x14ac:dyDescent="0.25">
      <c r="A201" s="12"/>
      <c r="B201" s="3"/>
      <c r="C201" s="3"/>
      <c r="D201" s="3"/>
    </row>
    <row r="202" spans="1:4" x14ac:dyDescent="0.25">
      <c r="A202" s="12" t="s">
        <v>3355</v>
      </c>
      <c r="B202" s="146" t="s">
        <v>949</v>
      </c>
      <c r="C202" s="146"/>
      <c r="D202" s="146"/>
    </row>
    <row r="203" spans="1:4" ht="15" customHeight="1" x14ac:dyDescent="0.25">
      <c r="A203" s="12"/>
      <c r="B203" s="3"/>
      <c r="C203" s="3"/>
      <c r="D203" s="3"/>
    </row>
    <row r="204" spans="1:4" x14ac:dyDescent="0.25">
      <c r="A204" s="205" t="s">
        <v>3354</v>
      </c>
      <c r="B204" s="205"/>
      <c r="C204" s="205"/>
      <c r="D204" s="205"/>
    </row>
    <row r="205" spans="1:4" ht="5.0999999999999996" customHeight="1" x14ac:dyDescent="0.25">
      <c r="A205" s="12"/>
      <c r="B205" s="3"/>
      <c r="C205" s="3"/>
      <c r="D205" s="3"/>
    </row>
    <row r="206" spans="1:4" x14ac:dyDescent="0.25">
      <c r="A206" s="148" t="s">
        <v>3353</v>
      </c>
      <c r="B206" s="146" t="s">
        <v>3352</v>
      </c>
      <c r="C206" s="146"/>
      <c r="D206" s="146"/>
    </row>
    <row r="207" spans="1:4" x14ac:dyDescent="0.25">
      <c r="A207" s="148"/>
      <c r="B207" s="89"/>
      <c r="C207" s="144" t="s">
        <v>2135</v>
      </c>
      <c r="D207" s="145"/>
    </row>
    <row r="208" spans="1:4" x14ac:dyDescent="0.25">
      <c r="A208" s="148"/>
      <c r="B208" s="89"/>
      <c r="C208" s="144" t="s">
        <v>2134</v>
      </c>
      <c r="D208" s="145"/>
    </row>
    <row r="209" spans="1:4" ht="5.0999999999999996" customHeight="1" x14ac:dyDescent="0.25">
      <c r="A209" s="12"/>
      <c r="B209" s="3"/>
      <c r="C209" s="3"/>
      <c r="D209" s="3"/>
    </row>
    <row r="210" spans="1:4" x14ac:dyDescent="0.25">
      <c r="A210" s="12" t="s">
        <v>3351</v>
      </c>
      <c r="B210" s="146" t="s">
        <v>3350</v>
      </c>
      <c r="C210" s="166"/>
      <c r="D210" s="42"/>
    </row>
    <row r="211" spans="1:4" ht="5.0999999999999996" customHeight="1" x14ac:dyDescent="0.25">
      <c r="A211" s="12"/>
      <c r="B211" s="3"/>
      <c r="C211" s="3"/>
      <c r="D211" s="3"/>
    </row>
    <row r="212" spans="1:4" x14ac:dyDescent="0.25">
      <c r="A212" s="12" t="s">
        <v>3349</v>
      </c>
      <c r="B212" s="146" t="s">
        <v>3348</v>
      </c>
      <c r="C212" s="166"/>
      <c r="D212" s="42"/>
    </row>
    <row r="213" spans="1:4" ht="5.0999999999999996" customHeight="1" x14ac:dyDescent="0.25">
      <c r="A213" s="12"/>
      <c r="B213" s="3"/>
      <c r="C213" s="3"/>
      <c r="D213" s="3"/>
    </row>
    <row r="214" spans="1:4" x14ac:dyDescent="0.25">
      <c r="A214" s="12" t="s">
        <v>3347</v>
      </c>
      <c r="B214" s="146" t="s">
        <v>3346</v>
      </c>
      <c r="C214" s="166"/>
      <c r="D214" s="42"/>
    </row>
    <row r="215" spans="1:4" ht="5.0999999999999996" customHeight="1" x14ac:dyDescent="0.25">
      <c r="A215" s="12"/>
      <c r="B215" s="3"/>
      <c r="C215" s="3"/>
      <c r="D215" s="3"/>
    </row>
    <row r="216" spans="1:4" x14ac:dyDescent="0.25">
      <c r="A216" s="12" t="s">
        <v>3345</v>
      </c>
      <c r="B216" s="146" t="s">
        <v>2064</v>
      </c>
      <c r="C216" s="166"/>
      <c r="D216" s="42"/>
    </row>
    <row r="217" spans="1:4" ht="5.0999999999999996" customHeight="1" x14ac:dyDescent="0.25">
      <c r="A217" s="12"/>
      <c r="B217" s="3"/>
      <c r="C217" s="3"/>
      <c r="D217" s="3"/>
    </row>
    <row r="218" spans="1:4" x14ac:dyDescent="0.25">
      <c r="A218" s="12" t="s">
        <v>3344</v>
      </c>
      <c r="B218" s="146" t="s">
        <v>2062</v>
      </c>
      <c r="C218" s="166"/>
      <c r="D218" s="42"/>
    </row>
    <row r="219" spans="1:4" ht="5.0999999999999996" customHeight="1" x14ac:dyDescent="0.25">
      <c r="A219" s="12"/>
      <c r="B219" s="3"/>
      <c r="C219" s="3"/>
      <c r="D219" s="3"/>
    </row>
    <row r="220" spans="1:4" x14ac:dyDescent="0.25">
      <c r="A220" s="12" t="s">
        <v>3343</v>
      </c>
      <c r="B220" s="146" t="s">
        <v>3342</v>
      </c>
      <c r="C220" s="166"/>
      <c r="D220" s="42"/>
    </row>
    <row r="221" spans="1:4" ht="5.0999999999999996" customHeight="1" x14ac:dyDescent="0.25">
      <c r="A221" s="12"/>
      <c r="B221" s="3"/>
      <c r="C221" s="3"/>
      <c r="D221" s="3"/>
    </row>
    <row r="222" spans="1:4" x14ac:dyDescent="0.25">
      <c r="A222" s="12" t="s">
        <v>3341</v>
      </c>
      <c r="B222" s="146" t="s">
        <v>2231</v>
      </c>
      <c r="C222" s="166"/>
      <c r="D222" s="42"/>
    </row>
    <row r="223" spans="1:4" ht="5.0999999999999996" customHeight="1" x14ac:dyDescent="0.25">
      <c r="A223" s="12"/>
      <c r="B223" s="3"/>
      <c r="C223" s="3"/>
      <c r="D223" s="3"/>
    </row>
    <row r="224" spans="1:4" x14ac:dyDescent="0.25">
      <c r="A224" s="12" t="s">
        <v>3340</v>
      </c>
      <c r="B224" s="146" t="s">
        <v>7506</v>
      </c>
      <c r="C224" s="166"/>
      <c r="D224" s="42"/>
    </row>
    <row r="225" spans="1:4" ht="5.0999999999999996" customHeight="1" x14ac:dyDescent="0.25">
      <c r="A225" s="12"/>
      <c r="B225" s="3"/>
      <c r="C225" s="3"/>
      <c r="D225" s="3"/>
    </row>
    <row r="226" spans="1:4" x14ac:dyDescent="0.25">
      <c r="A226" s="12" t="s">
        <v>3339</v>
      </c>
      <c r="B226" s="146" t="s">
        <v>3338</v>
      </c>
      <c r="C226" s="166"/>
      <c r="D226" s="42"/>
    </row>
    <row r="227" spans="1:4" ht="5.0999999999999996" customHeight="1" x14ac:dyDescent="0.25">
      <c r="A227" s="12"/>
      <c r="B227" s="3"/>
      <c r="C227" s="3"/>
      <c r="D227" s="3"/>
    </row>
    <row r="228" spans="1:4" x14ac:dyDescent="0.25">
      <c r="A228" s="148" t="s">
        <v>3337</v>
      </c>
      <c r="B228" s="146" t="s">
        <v>3336</v>
      </c>
      <c r="C228" s="146"/>
      <c r="D228" s="146"/>
    </row>
    <row r="229" spans="1:4" x14ac:dyDescent="0.25">
      <c r="A229" s="148"/>
      <c r="B229" s="89"/>
      <c r="C229" s="144" t="s">
        <v>2135</v>
      </c>
      <c r="D229" s="145"/>
    </row>
    <row r="230" spans="1:4" x14ac:dyDescent="0.25">
      <c r="A230" s="148"/>
      <c r="B230" s="89"/>
      <c r="C230" s="144" t="s">
        <v>2134</v>
      </c>
      <c r="D230" s="145"/>
    </row>
    <row r="231" spans="1:4" ht="5.0999999999999996" customHeight="1" x14ac:dyDescent="0.25">
      <c r="A231" s="12"/>
      <c r="B231" s="3"/>
      <c r="C231" s="3"/>
      <c r="D231" s="3"/>
    </row>
    <row r="232" spans="1:4" x14ac:dyDescent="0.25">
      <c r="A232" s="148" t="s">
        <v>3335</v>
      </c>
      <c r="B232" s="146" t="s">
        <v>3334</v>
      </c>
      <c r="C232" s="146"/>
      <c r="D232" s="146"/>
    </row>
    <row r="233" spans="1:4" x14ac:dyDescent="0.25">
      <c r="A233" s="148"/>
      <c r="B233" s="89"/>
      <c r="C233" s="144" t="s">
        <v>2135</v>
      </c>
      <c r="D233" s="145"/>
    </row>
    <row r="234" spans="1:4" x14ac:dyDescent="0.25">
      <c r="A234" s="148"/>
      <c r="B234" s="89"/>
      <c r="C234" s="144" t="s">
        <v>2134</v>
      </c>
      <c r="D234" s="145"/>
    </row>
    <row r="235" spans="1:4" ht="5.0999999999999996" customHeight="1" x14ac:dyDescent="0.25">
      <c r="A235" s="12"/>
      <c r="B235" s="3"/>
      <c r="C235" s="3"/>
      <c r="D235" s="3"/>
    </row>
    <row r="236" spans="1:4" x14ac:dyDescent="0.25">
      <c r="A236" s="12" t="s">
        <v>3333</v>
      </c>
      <c r="B236" s="146" t="s">
        <v>949</v>
      </c>
      <c r="C236" s="146"/>
      <c r="D236" s="146"/>
    </row>
    <row r="237" spans="1:4" ht="5.0999999999999996" customHeight="1" x14ac:dyDescent="0.25">
      <c r="A237" s="12"/>
      <c r="B237" s="3"/>
      <c r="C237" s="3"/>
      <c r="D237" s="3"/>
    </row>
    <row r="238" spans="1:4" x14ac:dyDescent="0.25">
      <c r="A238" s="12" t="s">
        <v>3332</v>
      </c>
      <c r="B238" s="146" t="s">
        <v>949</v>
      </c>
      <c r="C238" s="146"/>
      <c r="D238" s="146"/>
    </row>
    <row r="239" spans="1:4" ht="5.0999999999999996" customHeight="1" x14ac:dyDescent="0.25">
      <c r="A239" s="12"/>
      <c r="B239" s="3"/>
      <c r="C239" s="3"/>
      <c r="D239" s="3"/>
    </row>
    <row r="240" spans="1:4" x14ac:dyDescent="0.25">
      <c r="A240" s="12" t="s">
        <v>3331</v>
      </c>
      <c r="B240" s="146" t="s">
        <v>949</v>
      </c>
      <c r="C240" s="146"/>
      <c r="D240" s="146"/>
    </row>
    <row r="241" spans="1:4" ht="5.0999999999999996" customHeight="1" x14ac:dyDescent="0.25">
      <c r="A241" s="12"/>
      <c r="B241" s="3"/>
      <c r="C241" s="3"/>
      <c r="D241" s="3"/>
    </row>
    <row r="242" spans="1:4" x14ac:dyDescent="0.25">
      <c r="A242" s="12" t="s">
        <v>3330</v>
      </c>
      <c r="B242" s="146" t="s">
        <v>949</v>
      </c>
      <c r="C242" s="146"/>
      <c r="D242" s="146"/>
    </row>
    <row r="243" spans="1:4" ht="5.0999999999999996" customHeight="1" x14ac:dyDescent="0.25">
      <c r="A243" s="12"/>
      <c r="B243" s="3"/>
      <c r="C243" s="3"/>
      <c r="D243" s="3"/>
    </row>
    <row r="244" spans="1:4" x14ac:dyDescent="0.25">
      <c r="A244" s="12" t="s">
        <v>3329</v>
      </c>
      <c r="B244" s="146" t="s">
        <v>949</v>
      </c>
      <c r="C244" s="146"/>
      <c r="D244" s="146"/>
    </row>
    <row r="245" spans="1:4" ht="15" customHeight="1" x14ac:dyDescent="0.25">
      <c r="A245" s="12"/>
      <c r="B245" s="3"/>
      <c r="C245" s="3"/>
      <c r="D245" s="3"/>
    </row>
    <row r="246" spans="1:4" x14ac:dyDescent="0.25">
      <c r="A246" s="205" t="s">
        <v>3328</v>
      </c>
      <c r="B246" s="205"/>
      <c r="C246" s="205"/>
      <c r="D246" s="205"/>
    </row>
    <row r="247" spans="1:4" ht="5.0999999999999996" customHeight="1" x14ac:dyDescent="0.25">
      <c r="A247" s="12"/>
      <c r="B247" s="3"/>
      <c r="C247" s="3"/>
      <c r="D247" s="3"/>
    </row>
    <row r="248" spans="1:4" x14ac:dyDescent="0.25">
      <c r="A248" s="148" t="s">
        <v>3327</v>
      </c>
      <c r="B248" s="146" t="s">
        <v>3326</v>
      </c>
      <c r="C248" s="146"/>
      <c r="D248" s="146"/>
    </row>
    <row r="249" spans="1:4" x14ac:dyDescent="0.25">
      <c r="A249" s="148"/>
      <c r="B249" s="89"/>
      <c r="C249" s="144" t="s">
        <v>2135</v>
      </c>
      <c r="D249" s="145"/>
    </row>
    <row r="250" spans="1:4" x14ac:dyDescent="0.25">
      <c r="A250" s="148"/>
      <c r="B250" s="89"/>
      <c r="C250" s="144" t="s">
        <v>2134</v>
      </c>
      <c r="D250" s="145"/>
    </row>
    <row r="251" spans="1:4" ht="5.0999999999999996" customHeight="1" x14ac:dyDescent="0.25">
      <c r="A251" s="12"/>
      <c r="B251" s="3"/>
      <c r="C251" s="3"/>
      <c r="D251" s="3"/>
    </row>
    <row r="252" spans="1:4" x14ac:dyDescent="0.25">
      <c r="A252" s="12" t="s">
        <v>3325</v>
      </c>
      <c r="B252" s="146" t="s">
        <v>3324</v>
      </c>
      <c r="C252" s="166"/>
      <c r="D252" s="42"/>
    </row>
    <row r="253" spans="1:4" ht="5.0999999999999996" customHeight="1" x14ac:dyDescent="0.25">
      <c r="A253" s="12"/>
      <c r="B253" s="3"/>
      <c r="C253" s="3"/>
      <c r="D253" s="3"/>
    </row>
    <row r="254" spans="1:4" x14ac:dyDescent="0.25">
      <c r="A254" s="12" t="s">
        <v>3323</v>
      </c>
      <c r="B254" s="146" t="s">
        <v>3322</v>
      </c>
      <c r="C254" s="166"/>
      <c r="D254" s="42"/>
    </row>
    <row r="255" spans="1:4" ht="5.0999999999999996" customHeight="1" x14ac:dyDescent="0.25">
      <c r="A255" s="12"/>
      <c r="B255" s="3"/>
      <c r="C255" s="3"/>
      <c r="D255" s="3"/>
    </row>
    <row r="256" spans="1:4" x14ac:dyDescent="0.25">
      <c r="A256" s="12" t="s">
        <v>3321</v>
      </c>
      <c r="B256" s="146" t="s">
        <v>2062</v>
      </c>
      <c r="C256" s="166"/>
      <c r="D256" s="42"/>
    </row>
    <row r="257" spans="1:4" ht="5.0999999999999996" customHeight="1" x14ac:dyDescent="0.25">
      <c r="A257" s="12"/>
      <c r="B257" s="3"/>
      <c r="C257" s="3"/>
      <c r="D257" s="3"/>
    </row>
    <row r="258" spans="1:4" x14ac:dyDescent="0.25">
      <c r="A258" s="12" t="s">
        <v>3320</v>
      </c>
      <c r="B258" s="146" t="s">
        <v>2233</v>
      </c>
      <c r="C258" s="166"/>
      <c r="D258" s="42"/>
    </row>
    <row r="259" spans="1:4" ht="5.0999999999999996" customHeight="1" x14ac:dyDescent="0.25">
      <c r="A259" s="12"/>
      <c r="B259" s="3"/>
      <c r="C259" s="3"/>
      <c r="D259" s="3"/>
    </row>
    <row r="260" spans="1:4" ht="45" customHeight="1" x14ac:dyDescent="0.25">
      <c r="A260" s="12" t="s">
        <v>3319</v>
      </c>
      <c r="B260" s="146" t="s">
        <v>3318</v>
      </c>
      <c r="C260" s="166"/>
      <c r="D260" s="42"/>
    </row>
    <row r="261" spans="1:4" ht="5.0999999999999996" customHeight="1" x14ac:dyDescent="0.25">
      <c r="A261" s="12"/>
      <c r="B261" s="3"/>
      <c r="C261" s="3"/>
      <c r="D261" s="3"/>
    </row>
    <row r="262" spans="1:4" ht="30" customHeight="1" x14ac:dyDescent="0.25">
      <c r="A262" s="12" t="s">
        <v>3317</v>
      </c>
      <c r="B262" s="146" t="s">
        <v>3316</v>
      </c>
      <c r="C262" s="166"/>
      <c r="D262" s="113"/>
    </row>
    <row r="263" spans="1:4" ht="5.0999999999999996" customHeight="1" x14ac:dyDescent="0.25">
      <c r="A263" s="12"/>
      <c r="B263" s="3"/>
      <c r="C263" s="3"/>
      <c r="D263" s="3"/>
    </row>
    <row r="264" spans="1:4" ht="30" customHeight="1" x14ac:dyDescent="0.25">
      <c r="A264" s="148" t="s">
        <v>3315</v>
      </c>
      <c r="B264" s="146" t="s">
        <v>3314</v>
      </c>
      <c r="C264" s="166"/>
      <c r="D264" s="42"/>
    </row>
    <row r="265" spans="1:4" x14ac:dyDescent="0.25">
      <c r="A265" s="148"/>
      <c r="B265" s="194" t="s">
        <v>7082</v>
      </c>
      <c r="C265" s="194"/>
      <c r="D265" s="194"/>
    </row>
    <row r="266" spans="1:4" ht="5.0999999999999996" customHeight="1" x14ac:dyDescent="0.25">
      <c r="A266" s="12"/>
      <c r="B266" s="3"/>
      <c r="C266" s="3"/>
      <c r="D266" s="3"/>
    </row>
    <row r="267" spans="1:4" x14ac:dyDescent="0.25">
      <c r="A267" s="12" t="s">
        <v>3313</v>
      </c>
      <c r="B267" s="146" t="s">
        <v>2064</v>
      </c>
      <c r="C267" s="166"/>
      <c r="D267" s="42"/>
    </row>
    <row r="268" spans="1:4" ht="5.0999999999999996" customHeight="1" x14ac:dyDescent="0.25">
      <c r="A268" s="12"/>
      <c r="B268" s="3"/>
      <c r="C268" s="3"/>
      <c r="D268" s="3"/>
    </row>
    <row r="269" spans="1:4" x14ac:dyDescent="0.25">
      <c r="A269" s="12" t="s">
        <v>3312</v>
      </c>
      <c r="B269" s="146" t="s">
        <v>2062</v>
      </c>
      <c r="C269" s="166"/>
      <c r="D269" s="42"/>
    </row>
    <row r="270" spans="1:4" ht="5.0999999999999996" customHeight="1" x14ac:dyDescent="0.25">
      <c r="A270" s="12"/>
      <c r="B270" s="3"/>
      <c r="C270" s="3"/>
      <c r="D270" s="3"/>
    </row>
    <row r="271" spans="1:4" x14ac:dyDescent="0.25">
      <c r="A271" s="148" t="s">
        <v>3311</v>
      </c>
      <c r="B271" s="146" t="s">
        <v>3310</v>
      </c>
      <c r="C271" s="166"/>
      <c r="D271" s="42"/>
    </row>
    <row r="272" spans="1:4" x14ac:dyDescent="0.25">
      <c r="A272" s="148"/>
      <c r="B272" s="194" t="s">
        <v>7081</v>
      </c>
      <c r="C272" s="194"/>
      <c r="D272" s="194"/>
    </row>
    <row r="273" spans="1:4" ht="5.0999999999999996" customHeight="1" x14ac:dyDescent="0.25">
      <c r="A273" s="12"/>
      <c r="B273" s="3"/>
      <c r="C273" s="3"/>
      <c r="D273" s="3"/>
    </row>
    <row r="274" spans="1:4" x14ac:dyDescent="0.25">
      <c r="A274" s="148" t="s">
        <v>3309</v>
      </c>
      <c r="B274" s="146" t="s">
        <v>3308</v>
      </c>
      <c r="C274" s="166"/>
      <c r="D274" s="42"/>
    </row>
    <row r="275" spans="1:4" x14ac:dyDescent="0.25">
      <c r="A275" s="148"/>
      <c r="B275" s="194" t="s">
        <v>7090</v>
      </c>
      <c r="C275" s="194"/>
      <c r="D275" s="194"/>
    </row>
    <row r="276" spans="1:4" ht="5.0999999999999996" customHeight="1" x14ac:dyDescent="0.25">
      <c r="A276" s="12"/>
      <c r="B276" s="3"/>
      <c r="C276" s="3"/>
      <c r="D276" s="3"/>
    </row>
    <row r="277" spans="1:4" x14ac:dyDescent="0.25">
      <c r="A277" s="148" t="s">
        <v>3307</v>
      </c>
      <c r="B277" s="146" t="s">
        <v>3306</v>
      </c>
      <c r="C277" s="166"/>
      <c r="D277" s="42"/>
    </row>
    <row r="278" spans="1:4" x14ac:dyDescent="0.25">
      <c r="A278" s="148"/>
      <c r="B278" s="168" t="s">
        <v>7083</v>
      </c>
      <c r="C278" s="168"/>
      <c r="D278" s="168"/>
    </row>
    <row r="279" spans="1:4" ht="5.0999999999999996" customHeight="1" x14ac:dyDescent="0.25">
      <c r="A279" s="12"/>
      <c r="B279" s="3"/>
      <c r="C279" s="3"/>
      <c r="D279" s="3"/>
    </row>
    <row r="280" spans="1:4" ht="30" customHeight="1" x14ac:dyDescent="0.25">
      <c r="A280" s="12" t="s">
        <v>3305</v>
      </c>
      <c r="B280" s="146" t="s">
        <v>3304</v>
      </c>
      <c r="C280" s="166"/>
      <c r="D280" s="113"/>
    </row>
    <row r="281" spans="1:4" ht="5.0999999999999996" customHeight="1" x14ac:dyDescent="0.25">
      <c r="A281" s="12"/>
      <c r="B281" s="3"/>
      <c r="C281" s="3"/>
      <c r="D281" s="3"/>
    </row>
    <row r="282" spans="1:4" ht="45" customHeight="1" x14ac:dyDescent="0.25">
      <c r="A282" s="148" t="s">
        <v>3303</v>
      </c>
      <c r="B282" s="146" t="s">
        <v>3302</v>
      </c>
      <c r="C282" s="166"/>
      <c r="D282" s="117" t="str">
        <f>IF(worksheet07royaltytotal="","",worksheet07royaltytotal)</f>
        <v/>
      </c>
    </row>
    <row r="283" spans="1:4" x14ac:dyDescent="0.25">
      <c r="A283" s="148"/>
      <c r="B283" s="194" t="s">
        <v>7084</v>
      </c>
      <c r="C283" s="194"/>
      <c r="D283" s="194"/>
    </row>
    <row r="284" spans="1:4" ht="5.0999999999999996" customHeight="1" x14ac:dyDescent="0.25">
      <c r="A284" s="12"/>
      <c r="B284" s="3"/>
      <c r="C284" s="3"/>
      <c r="D284" s="3"/>
    </row>
    <row r="285" spans="1:4" x14ac:dyDescent="0.25">
      <c r="A285" s="12" t="s">
        <v>3301</v>
      </c>
      <c r="B285" s="146" t="s">
        <v>949</v>
      </c>
      <c r="C285" s="146"/>
      <c r="D285" s="146"/>
    </row>
    <row r="286" spans="1:4" ht="5.0999999999999996" customHeight="1" x14ac:dyDescent="0.25">
      <c r="A286" s="12"/>
      <c r="B286" s="3"/>
      <c r="C286" s="3"/>
      <c r="D286" s="3"/>
    </row>
    <row r="287" spans="1:4" x14ac:dyDescent="0.25">
      <c r="A287" s="12" t="s">
        <v>3300</v>
      </c>
      <c r="B287" s="146" t="s">
        <v>949</v>
      </c>
      <c r="C287" s="146"/>
      <c r="D287" s="146"/>
    </row>
    <row r="288" spans="1:4" ht="15" customHeight="1" x14ac:dyDescent="0.25">
      <c r="A288" s="12"/>
      <c r="B288" s="3"/>
      <c r="C288" s="3"/>
      <c r="D288" s="3"/>
    </row>
    <row r="289" spans="1:4" x14ac:dyDescent="0.25">
      <c r="A289" s="205" t="s">
        <v>3299</v>
      </c>
      <c r="B289" s="205"/>
      <c r="C289" s="205"/>
      <c r="D289" s="205"/>
    </row>
    <row r="290" spans="1:4" ht="5.0999999999999996" customHeight="1" x14ac:dyDescent="0.25">
      <c r="A290" s="12"/>
      <c r="B290" s="3"/>
      <c r="C290" s="3"/>
      <c r="D290" s="3"/>
    </row>
    <row r="291" spans="1:4" x14ac:dyDescent="0.25">
      <c r="A291" s="148" t="s">
        <v>3298</v>
      </c>
      <c r="B291" s="146" t="s">
        <v>3297</v>
      </c>
      <c r="C291" s="146"/>
      <c r="D291" s="146"/>
    </row>
    <row r="292" spans="1:4" x14ac:dyDescent="0.25">
      <c r="A292" s="148"/>
      <c r="B292" s="89"/>
      <c r="C292" s="144" t="s">
        <v>2135</v>
      </c>
      <c r="D292" s="145"/>
    </row>
    <row r="293" spans="1:4" x14ac:dyDescent="0.25">
      <c r="A293" s="148"/>
      <c r="B293" s="89"/>
      <c r="C293" s="144" t="s">
        <v>2134</v>
      </c>
      <c r="D293" s="145"/>
    </row>
    <row r="294" spans="1:4" ht="5.0999999999999996" customHeight="1" x14ac:dyDescent="0.25">
      <c r="A294" s="12"/>
      <c r="B294" s="3"/>
      <c r="C294" s="3"/>
      <c r="D294" s="3"/>
    </row>
    <row r="295" spans="1:4" x14ac:dyDescent="0.25">
      <c r="A295" s="148" t="s">
        <v>3296</v>
      </c>
      <c r="B295" s="146" t="s">
        <v>3295</v>
      </c>
      <c r="C295" s="146"/>
      <c r="D295" s="146"/>
    </row>
    <row r="296" spans="1:4" x14ac:dyDescent="0.25">
      <c r="A296" s="148"/>
      <c r="B296" s="89"/>
      <c r="C296" s="144" t="s">
        <v>2135</v>
      </c>
      <c r="D296" s="145"/>
    </row>
    <row r="297" spans="1:4" x14ac:dyDescent="0.25">
      <c r="A297" s="148"/>
      <c r="B297" s="89"/>
      <c r="C297" s="144" t="s">
        <v>2134</v>
      </c>
      <c r="D297" s="145"/>
    </row>
    <row r="298" spans="1:4" ht="5.0999999999999996" customHeight="1" x14ac:dyDescent="0.25">
      <c r="A298" s="148"/>
      <c r="B298" s="3"/>
      <c r="C298" s="3"/>
      <c r="D298" s="3"/>
    </row>
    <row r="299" spans="1:4" x14ac:dyDescent="0.25">
      <c r="A299" s="148"/>
      <c r="B299" s="146" t="s">
        <v>3294</v>
      </c>
      <c r="C299" s="166"/>
      <c r="D299" s="42"/>
    </row>
    <row r="300" spans="1:4" ht="5.0999999999999996" customHeight="1" x14ac:dyDescent="0.25">
      <c r="A300" s="12"/>
      <c r="B300" s="3"/>
      <c r="C300" s="3"/>
      <c r="D300" s="3"/>
    </row>
    <row r="301" spans="1:4" ht="45" customHeight="1" x14ac:dyDescent="0.25">
      <c r="A301" s="148" t="s">
        <v>3293</v>
      </c>
      <c r="B301" s="146" t="s">
        <v>3292</v>
      </c>
      <c r="C301" s="146"/>
      <c r="D301" s="146"/>
    </row>
    <row r="302" spans="1:4" x14ac:dyDescent="0.25">
      <c r="A302" s="148"/>
      <c r="B302" s="89"/>
      <c r="C302" s="144" t="s">
        <v>2135</v>
      </c>
      <c r="D302" s="145"/>
    </row>
    <row r="303" spans="1:4" x14ac:dyDescent="0.25">
      <c r="A303" s="148"/>
      <c r="B303" s="89"/>
      <c r="C303" s="144" t="s">
        <v>2134</v>
      </c>
      <c r="D303" s="145"/>
    </row>
    <row r="304" spans="1:4" ht="5.0999999999999996" customHeight="1" x14ac:dyDescent="0.25">
      <c r="A304" s="12"/>
      <c r="B304" s="3"/>
      <c r="C304" s="3"/>
      <c r="D304" s="3"/>
    </row>
    <row r="305" spans="1:4" ht="30" customHeight="1" x14ac:dyDescent="0.25">
      <c r="A305" s="148" t="s">
        <v>3291</v>
      </c>
      <c r="B305" s="146" t="s">
        <v>3290</v>
      </c>
      <c r="C305" s="146"/>
      <c r="D305" s="146"/>
    </row>
    <row r="306" spans="1:4" x14ac:dyDescent="0.25">
      <c r="A306" s="148"/>
      <c r="B306" s="89"/>
      <c r="C306" s="144" t="s">
        <v>2135</v>
      </c>
      <c r="D306" s="145"/>
    </row>
    <row r="307" spans="1:4" x14ac:dyDescent="0.25">
      <c r="A307" s="148"/>
      <c r="B307" s="89"/>
      <c r="C307" s="144" t="s">
        <v>2134</v>
      </c>
      <c r="D307" s="145"/>
    </row>
    <row r="308" spans="1:4" ht="5.0999999999999996" customHeight="1" x14ac:dyDescent="0.25">
      <c r="A308" s="148"/>
      <c r="B308" s="3"/>
      <c r="C308" s="3"/>
      <c r="D308" s="3"/>
    </row>
    <row r="309" spans="1:4" ht="30" customHeight="1" x14ac:dyDescent="0.25">
      <c r="A309" s="148"/>
      <c r="B309" s="146" t="s">
        <v>3289</v>
      </c>
      <c r="C309" s="166"/>
      <c r="D309" s="42"/>
    </row>
    <row r="310" spans="1:4" ht="5.0999999999999996" customHeight="1" x14ac:dyDescent="0.25">
      <c r="A310" s="12"/>
      <c r="B310" s="3"/>
      <c r="C310" s="3"/>
      <c r="D310" s="3"/>
    </row>
    <row r="311" spans="1:4" x14ac:dyDescent="0.25">
      <c r="A311" s="148" t="s">
        <v>3288</v>
      </c>
      <c r="B311" s="146" t="s">
        <v>3287</v>
      </c>
      <c r="C311" s="146"/>
      <c r="D311" s="146"/>
    </row>
    <row r="312" spans="1:4" x14ac:dyDescent="0.25">
      <c r="A312" s="148"/>
      <c r="B312" s="89"/>
      <c r="C312" s="144" t="s">
        <v>2135</v>
      </c>
      <c r="D312" s="145"/>
    </row>
    <row r="313" spans="1:4" x14ac:dyDescent="0.25">
      <c r="A313" s="148"/>
      <c r="B313" s="89"/>
      <c r="C313" s="144" t="s">
        <v>2134</v>
      </c>
      <c r="D313" s="145"/>
    </row>
    <row r="314" spans="1:4" ht="5.0999999999999996" customHeight="1" x14ac:dyDescent="0.25">
      <c r="A314" s="12"/>
      <c r="B314" s="3"/>
      <c r="C314" s="3"/>
      <c r="D314" s="3"/>
    </row>
    <row r="315" spans="1:4" x14ac:dyDescent="0.25">
      <c r="A315" s="148" t="s">
        <v>3286</v>
      </c>
      <c r="B315" s="146" t="s">
        <v>3285</v>
      </c>
      <c r="C315" s="146"/>
      <c r="D315" s="146"/>
    </row>
    <row r="316" spans="1:4" x14ac:dyDescent="0.25">
      <c r="A316" s="148"/>
      <c r="B316" s="89"/>
      <c r="C316" s="144" t="s">
        <v>2135</v>
      </c>
      <c r="D316" s="145"/>
    </row>
    <row r="317" spans="1:4" x14ac:dyDescent="0.25">
      <c r="A317" s="148"/>
      <c r="B317" s="89"/>
      <c r="C317" s="144" t="s">
        <v>2134</v>
      </c>
      <c r="D317" s="145"/>
    </row>
    <row r="318" spans="1:4" ht="5.0999999999999996" customHeight="1" x14ac:dyDescent="0.25">
      <c r="A318" s="12"/>
      <c r="B318" s="3"/>
      <c r="C318" s="3"/>
      <c r="D318" s="3"/>
    </row>
    <row r="319" spans="1:4" ht="30" customHeight="1" x14ac:dyDescent="0.25">
      <c r="A319" s="148" t="s">
        <v>3284</v>
      </c>
      <c r="B319" s="146" t="s">
        <v>3283</v>
      </c>
      <c r="C319" s="146"/>
      <c r="D319" s="146"/>
    </row>
    <row r="320" spans="1:4" ht="5.0999999999999996" customHeight="1" x14ac:dyDescent="0.25">
      <c r="A320" s="148"/>
      <c r="B320" s="3"/>
      <c r="C320" s="3"/>
      <c r="D320" s="3"/>
    </row>
    <row r="321" spans="1:4" x14ac:dyDescent="0.25">
      <c r="A321" s="148"/>
      <c r="B321" s="215" t="s">
        <v>3282</v>
      </c>
      <c r="C321" s="215"/>
      <c r="D321" s="215"/>
    </row>
    <row r="322" spans="1:4" x14ac:dyDescent="0.25">
      <c r="A322" s="148"/>
      <c r="B322" s="89"/>
      <c r="C322" s="144" t="s">
        <v>2135</v>
      </c>
      <c r="D322" s="145"/>
    </row>
    <row r="323" spans="1:4" x14ac:dyDescent="0.25">
      <c r="A323" s="148"/>
      <c r="B323" s="89"/>
      <c r="C323" s="144" t="s">
        <v>2134</v>
      </c>
      <c r="D323" s="145"/>
    </row>
    <row r="324" spans="1:4" ht="5.0999999999999996" customHeight="1" x14ac:dyDescent="0.25">
      <c r="A324" s="148"/>
      <c r="B324" s="58"/>
      <c r="C324" s="3"/>
      <c r="D324" s="3"/>
    </row>
    <row r="325" spans="1:4" x14ac:dyDescent="0.25">
      <c r="A325" s="148"/>
      <c r="B325" s="215" t="s">
        <v>3281</v>
      </c>
      <c r="C325" s="215"/>
      <c r="D325" s="215"/>
    </row>
    <row r="326" spans="1:4" x14ac:dyDescent="0.25">
      <c r="A326" s="148"/>
      <c r="B326" s="89"/>
      <c r="C326" s="144" t="s">
        <v>2135</v>
      </c>
      <c r="D326" s="145"/>
    </row>
    <row r="327" spans="1:4" x14ac:dyDescent="0.25">
      <c r="A327" s="148"/>
      <c r="B327" s="89"/>
      <c r="C327" s="144" t="s">
        <v>2134</v>
      </c>
      <c r="D327" s="145"/>
    </row>
    <row r="328" spans="1:4" ht="5.0999999999999996" customHeight="1" x14ac:dyDescent="0.25">
      <c r="A328" s="148"/>
      <c r="B328" s="58"/>
      <c r="C328" s="3"/>
      <c r="D328" s="3"/>
    </row>
    <row r="329" spans="1:4" x14ac:dyDescent="0.25">
      <c r="A329" s="148"/>
      <c r="B329" s="215" t="s">
        <v>3280</v>
      </c>
      <c r="C329" s="215"/>
      <c r="D329" s="215"/>
    </row>
    <row r="330" spans="1:4" x14ac:dyDescent="0.25">
      <c r="A330" s="148"/>
      <c r="B330" s="89"/>
      <c r="C330" s="144" t="s">
        <v>2135</v>
      </c>
      <c r="D330" s="145"/>
    </row>
    <row r="331" spans="1:4" x14ac:dyDescent="0.25">
      <c r="A331" s="148"/>
      <c r="B331" s="89"/>
      <c r="C331" s="144" t="s">
        <v>2134</v>
      </c>
      <c r="D331" s="145"/>
    </row>
    <row r="332" spans="1:4" ht="5.0999999999999996" customHeight="1" x14ac:dyDescent="0.25">
      <c r="A332" s="148"/>
      <c r="B332" s="3"/>
      <c r="C332" s="3"/>
      <c r="D332" s="3"/>
    </row>
    <row r="333" spans="1:4" ht="90" customHeight="1" x14ac:dyDescent="0.25">
      <c r="A333" s="148"/>
      <c r="B333" s="146" t="s">
        <v>3279</v>
      </c>
      <c r="C333" s="166"/>
      <c r="D333" s="42"/>
    </row>
    <row r="334" spans="1:4" ht="5.0999999999999996" customHeight="1" x14ac:dyDescent="0.25">
      <c r="A334" s="12"/>
      <c r="B334" s="3"/>
      <c r="C334" s="3"/>
      <c r="D334" s="3"/>
    </row>
    <row r="335" spans="1:4" ht="30" customHeight="1" x14ac:dyDescent="0.25">
      <c r="A335" s="12" t="s">
        <v>3278</v>
      </c>
      <c r="B335" s="146" t="s">
        <v>3277</v>
      </c>
      <c r="C335" s="146"/>
      <c r="D335" s="146"/>
    </row>
    <row r="336" spans="1:4" ht="5.0999999999999996" customHeight="1" x14ac:dyDescent="0.25">
      <c r="A336" s="12"/>
      <c r="B336" s="3"/>
      <c r="C336" s="3"/>
      <c r="D336" s="3"/>
    </row>
    <row r="337" spans="1:4" x14ac:dyDescent="0.25">
      <c r="A337" s="12" t="s">
        <v>3276</v>
      </c>
      <c r="B337" s="146" t="s">
        <v>2239</v>
      </c>
      <c r="C337" s="166"/>
      <c r="D337" s="42"/>
    </row>
    <row r="338" spans="1:4" ht="5.0999999999999996" customHeight="1" x14ac:dyDescent="0.25">
      <c r="A338" s="12"/>
      <c r="B338" s="3"/>
      <c r="C338" s="3"/>
      <c r="D338" s="3"/>
    </row>
    <row r="339" spans="1:4" x14ac:dyDescent="0.25">
      <c r="A339" s="12" t="s">
        <v>3275</v>
      </c>
      <c r="B339" s="146" t="s">
        <v>2064</v>
      </c>
      <c r="C339" s="166"/>
      <c r="D339" s="42"/>
    </row>
    <row r="340" spans="1:4" ht="5.0999999999999996" customHeight="1" x14ac:dyDescent="0.25">
      <c r="A340" s="12"/>
      <c r="B340" s="3"/>
      <c r="C340" s="3"/>
      <c r="D340" s="3"/>
    </row>
    <row r="341" spans="1:4" x14ac:dyDescent="0.25">
      <c r="A341" s="12" t="s">
        <v>3274</v>
      </c>
      <c r="B341" s="146" t="s">
        <v>2062</v>
      </c>
      <c r="C341" s="166"/>
      <c r="D341" s="42"/>
    </row>
    <row r="342" spans="1:4" ht="5.0999999999999996" customHeight="1" x14ac:dyDescent="0.25">
      <c r="A342" s="12"/>
      <c r="B342" s="3"/>
      <c r="C342" s="3"/>
      <c r="D342" s="3"/>
    </row>
    <row r="343" spans="1:4" x14ac:dyDescent="0.25">
      <c r="A343" s="12" t="s">
        <v>3273</v>
      </c>
      <c r="B343" s="146" t="s">
        <v>2233</v>
      </c>
      <c r="C343" s="166"/>
      <c r="D343" s="42"/>
    </row>
    <row r="344" spans="1:4" ht="5.0999999999999996" customHeight="1" x14ac:dyDescent="0.25">
      <c r="A344" s="12"/>
      <c r="B344" s="3"/>
      <c r="C344" s="3"/>
      <c r="D344" s="3"/>
    </row>
    <row r="345" spans="1:4" x14ac:dyDescent="0.25">
      <c r="A345" s="12" t="s">
        <v>3272</v>
      </c>
      <c r="B345" s="146" t="s">
        <v>2231</v>
      </c>
      <c r="C345" s="166"/>
      <c r="D345" s="42"/>
    </row>
    <row r="346" spans="1:4" ht="5.0999999999999996" customHeight="1" x14ac:dyDescent="0.25">
      <c r="A346" s="12"/>
      <c r="B346" s="3"/>
      <c r="C346" s="3"/>
      <c r="D346" s="3"/>
    </row>
    <row r="347" spans="1:4" x14ac:dyDescent="0.25">
      <c r="A347" s="12" t="s">
        <v>3271</v>
      </c>
      <c r="B347" s="146" t="s">
        <v>7506</v>
      </c>
      <c r="C347" s="166"/>
      <c r="D347" s="42"/>
    </row>
    <row r="348" spans="1:4" ht="5.0999999999999996" customHeight="1" x14ac:dyDescent="0.25">
      <c r="A348" s="12"/>
      <c r="B348" s="3"/>
      <c r="C348" s="3"/>
      <c r="D348" s="3"/>
    </row>
    <row r="349" spans="1:4" x14ac:dyDescent="0.25">
      <c r="A349" s="12" t="s">
        <v>3270</v>
      </c>
      <c r="B349" s="146" t="s">
        <v>2313</v>
      </c>
      <c r="C349" s="166"/>
      <c r="D349" s="42"/>
    </row>
    <row r="350" spans="1:4" ht="5.0999999999999996" customHeight="1" x14ac:dyDescent="0.25">
      <c r="A350" s="12"/>
      <c r="B350" s="3"/>
      <c r="C350" s="3"/>
      <c r="D350" s="3"/>
    </row>
    <row r="351" spans="1:4" x14ac:dyDescent="0.25">
      <c r="A351" s="12" t="s">
        <v>3269</v>
      </c>
      <c r="B351" s="146" t="s">
        <v>2315</v>
      </c>
      <c r="C351" s="166"/>
      <c r="D351" s="42"/>
    </row>
    <row r="352" spans="1:4" ht="5.0999999999999996" customHeight="1" x14ac:dyDescent="0.25">
      <c r="A352" s="12"/>
      <c r="B352" s="3"/>
      <c r="C352" s="3"/>
      <c r="D352" s="3"/>
    </row>
    <row r="353" spans="1:4" x14ac:dyDescent="0.25">
      <c r="A353" s="148" t="s">
        <v>3268</v>
      </c>
      <c r="B353" s="146" t="s">
        <v>3267</v>
      </c>
      <c r="C353" s="146"/>
      <c r="D353" s="146"/>
    </row>
    <row r="354" spans="1:4" x14ac:dyDescent="0.25">
      <c r="A354" s="148"/>
      <c r="B354" s="89"/>
      <c r="C354" s="144" t="s">
        <v>2135</v>
      </c>
      <c r="D354" s="145"/>
    </row>
    <row r="355" spans="1:4" x14ac:dyDescent="0.25">
      <c r="A355" s="148"/>
      <c r="B355" s="89"/>
      <c r="C355" s="144" t="s">
        <v>2134</v>
      </c>
      <c r="D355" s="145"/>
    </row>
    <row r="356" spans="1:4" ht="5.0999999999999996" customHeight="1" x14ac:dyDescent="0.25">
      <c r="A356" s="12"/>
      <c r="B356" s="3"/>
      <c r="C356" s="3"/>
      <c r="D356" s="3"/>
    </row>
    <row r="357" spans="1:4" x14ac:dyDescent="0.25">
      <c r="A357" s="12" t="s">
        <v>3266</v>
      </c>
      <c r="B357" s="146" t="s">
        <v>3265</v>
      </c>
      <c r="C357" s="166"/>
      <c r="D357" s="42"/>
    </row>
    <row r="358" spans="1:4" ht="5.0999999999999996" customHeight="1" x14ac:dyDescent="0.25">
      <c r="A358" s="12"/>
      <c r="B358" s="3"/>
      <c r="C358" s="3"/>
      <c r="D358" s="3"/>
    </row>
    <row r="359" spans="1:4" ht="30" customHeight="1" x14ac:dyDescent="0.25">
      <c r="A359" s="12" t="s">
        <v>3264</v>
      </c>
      <c r="B359" s="146" t="s">
        <v>3263</v>
      </c>
      <c r="C359" s="166"/>
      <c r="D359" s="42"/>
    </row>
    <row r="360" spans="1:4" ht="5.0999999999999996" customHeight="1" x14ac:dyDescent="0.25">
      <c r="A360" s="12"/>
      <c r="B360" s="3"/>
      <c r="C360" s="3"/>
      <c r="D360" s="3"/>
    </row>
    <row r="361" spans="1:4" x14ac:dyDescent="0.25">
      <c r="A361" s="148" t="s">
        <v>3262</v>
      </c>
      <c r="B361" s="146" t="s">
        <v>3261</v>
      </c>
      <c r="C361" s="146"/>
      <c r="D361" s="146"/>
    </row>
    <row r="362" spans="1:4" x14ac:dyDescent="0.25">
      <c r="A362" s="148"/>
      <c r="B362" s="89"/>
      <c r="C362" s="144" t="s">
        <v>2135</v>
      </c>
      <c r="D362" s="145"/>
    </row>
    <row r="363" spans="1:4" x14ac:dyDescent="0.25">
      <c r="A363" s="148"/>
      <c r="B363" s="89"/>
      <c r="C363" s="144" t="s">
        <v>2134</v>
      </c>
      <c r="D363" s="145"/>
    </row>
    <row r="364" spans="1:4" ht="5.0999999999999996" customHeight="1" x14ac:dyDescent="0.25">
      <c r="A364" s="12"/>
      <c r="B364" s="3"/>
      <c r="C364" s="3"/>
      <c r="D364" s="3"/>
    </row>
    <row r="365" spans="1:4" ht="30" customHeight="1" x14ac:dyDescent="0.25">
      <c r="A365" s="12" t="s">
        <v>3260</v>
      </c>
      <c r="B365" s="146" t="s">
        <v>3259</v>
      </c>
      <c r="C365" s="146"/>
      <c r="D365" s="146"/>
    </row>
    <row r="366" spans="1:4" ht="5.0999999999999996" customHeight="1" x14ac:dyDescent="0.25">
      <c r="A366" s="12"/>
      <c r="B366" s="3"/>
      <c r="C366" s="3"/>
      <c r="D366" s="3"/>
    </row>
    <row r="367" spans="1:4" x14ac:dyDescent="0.25">
      <c r="A367" s="12" t="s">
        <v>3258</v>
      </c>
      <c r="B367" s="146" t="s">
        <v>2239</v>
      </c>
      <c r="C367" s="166"/>
      <c r="D367" s="42"/>
    </row>
    <row r="368" spans="1:4" ht="5.0999999999999996" customHeight="1" x14ac:dyDescent="0.25">
      <c r="A368" s="12"/>
      <c r="B368" s="3"/>
      <c r="C368" s="3"/>
      <c r="D368" s="3"/>
    </row>
    <row r="369" spans="1:4" x14ac:dyDescent="0.25">
      <c r="A369" s="12" t="s">
        <v>3257</v>
      </c>
      <c r="B369" s="146" t="s">
        <v>2064</v>
      </c>
      <c r="C369" s="166"/>
      <c r="D369" s="42"/>
    </row>
    <row r="370" spans="1:4" ht="5.0999999999999996" customHeight="1" x14ac:dyDescent="0.25">
      <c r="A370" s="12"/>
      <c r="B370" s="3"/>
      <c r="C370" s="3"/>
      <c r="D370" s="3"/>
    </row>
    <row r="371" spans="1:4" x14ac:dyDescent="0.25">
      <c r="A371" s="12" t="s">
        <v>3256</v>
      </c>
      <c r="B371" s="146" t="s">
        <v>2062</v>
      </c>
      <c r="C371" s="166"/>
      <c r="D371" s="42"/>
    </row>
    <row r="372" spans="1:4" ht="5.0999999999999996" customHeight="1" x14ac:dyDescent="0.25">
      <c r="A372" s="12"/>
      <c r="B372" s="3"/>
      <c r="C372" s="3"/>
      <c r="D372" s="3"/>
    </row>
    <row r="373" spans="1:4" x14ac:dyDescent="0.25">
      <c r="A373" s="12" t="s">
        <v>3255</v>
      </c>
      <c r="B373" s="146" t="s">
        <v>2233</v>
      </c>
      <c r="C373" s="166"/>
      <c r="D373" s="42"/>
    </row>
    <row r="374" spans="1:4" ht="5.0999999999999996" customHeight="1" x14ac:dyDescent="0.25">
      <c r="A374" s="12"/>
      <c r="B374" s="3"/>
      <c r="C374" s="3"/>
      <c r="D374" s="3"/>
    </row>
    <row r="375" spans="1:4" x14ac:dyDescent="0.25">
      <c r="A375" s="12" t="s">
        <v>3254</v>
      </c>
      <c r="B375" s="146" t="s">
        <v>2231</v>
      </c>
      <c r="C375" s="166"/>
      <c r="D375" s="42"/>
    </row>
    <row r="376" spans="1:4" ht="5.0999999999999996" customHeight="1" x14ac:dyDescent="0.25">
      <c r="A376" s="12"/>
      <c r="B376" s="3"/>
      <c r="C376" s="3"/>
      <c r="D376" s="3"/>
    </row>
    <row r="377" spans="1:4" x14ac:dyDescent="0.25">
      <c r="A377" s="12" t="s">
        <v>3253</v>
      </c>
      <c r="B377" s="146" t="s">
        <v>7506</v>
      </c>
      <c r="C377" s="166"/>
      <c r="D377" s="42"/>
    </row>
    <row r="378" spans="1:4" ht="5.0999999999999996" customHeight="1" x14ac:dyDescent="0.25">
      <c r="A378" s="12"/>
      <c r="B378" s="3"/>
      <c r="C378" s="3"/>
      <c r="D378" s="3"/>
    </row>
    <row r="379" spans="1:4" x14ac:dyDescent="0.25">
      <c r="A379" s="12" t="s">
        <v>3252</v>
      </c>
      <c r="B379" s="146" t="s">
        <v>2313</v>
      </c>
      <c r="C379" s="166"/>
      <c r="D379" s="42"/>
    </row>
    <row r="380" spans="1:4" ht="5.0999999999999996" customHeight="1" x14ac:dyDescent="0.25">
      <c r="A380" s="12"/>
      <c r="B380" s="3"/>
      <c r="C380" s="3"/>
      <c r="D380" s="3"/>
    </row>
    <row r="381" spans="1:4" x14ac:dyDescent="0.25">
      <c r="A381" s="12" t="s">
        <v>3251</v>
      </c>
      <c r="B381" s="146" t="s">
        <v>2315</v>
      </c>
      <c r="C381" s="166"/>
      <c r="D381" s="42"/>
    </row>
    <row r="382" spans="1:4" ht="5.0999999999999996" customHeight="1" x14ac:dyDescent="0.25">
      <c r="A382" s="12"/>
      <c r="B382" s="3"/>
      <c r="C382" s="3"/>
      <c r="D382" s="3"/>
    </row>
    <row r="383" spans="1:4" x14ac:dyDescent="0.25">
      <c r="A383" s="12" t="s">
        <v>3250</v>
      </c>
      <c r="B383" s="146" t="s">
        <v>949</v>
      </c>
      <c r="C383" s="146"/>
      <c r="D383" s="146"/>
    </row>
    <row r="384" spans="1:4" ht="5.0999999999999996" customHeight="1" x14ac:dyDescent="0.25">
      <c r="A384" s="12"/>
      <c r="B384" s="3"/>
      <c r="C384" s="3"/>
      <c r="D384" s="3"/>
    </row>
    <row r="385" spans="1:4" x14ac:dyDescent="0.25">
      <c r="A385" s="12" t="s">
        <v>3249</v>
      </c>
      <c r="B385" s="146" t="s">
        <v>949</v>
      </c>
      <c r="C385" s="146"/>
      <c r="D385" s="146"/>
    </row>
    <row r="386" spans="1:4" ht="5.0999999999999996" customHeight="1" x14ac:dyDescent="0.25">
      <c r="A386" s="12"/>
      <c r="B386" s="3"/>
      <c r="C386" s="3"/>
      <c r="D386" s="3"/>
    </row>
    <row r="387" spans="1:4" x14ac:dyDescent="0.25">
      <c r="A387" s="12" t="s">
        <v>3248</v>
      </c>
      <c r="B387" s="146" t="s">
        <v>949</v>
      </c>
      <c r="C387" s="146"/>
      <c r="D387" s="146"/>
    </row>
    <row r="388" spans="1:4" ht="5.0999999999999996" customHeight="1" x14ac:dyDescent="0.25">
      <c r="A388" s="12"/>
      <c r="B388" s="3"/>
      <c r="C388" s="3"/>
      <c r="D388" s="3"/>
    </row>
    <row r="389" spans="1:4" x14ac:dyDescent="0.25">
      <c r="A389" s="12" t="s">
        <v>3247</v>
      </c>
      <c r="B389" s="146" t="s">
        <v>949</v>
      </c>
      <c r="C389" s="146"/>
      <c r="D389" s="146"/>
    </row>
    <row r="390" spans="1:4" ht="5.0999999999999996" customHeight="1" x14ac:dyDescent="0.25">
      <c r="A390" s="12"/>
      <c r="B390" s="3"/>
      <c r="C390" s="3"/>
      <c r="D390" s="3"/>
    </row>
    <row r="391" spans="1:4" x14ac:dyDescent="0.25">
      <c r="A391" s="12" t="s">
        <v>3246</v>
      </c>
      <c r="B391" s="146" t="s">
        <v>949</v>
      </c>
      <c r="C391" s="146"/>
      <c r="D391" s="146"/>
    </row>
    <row r="392" spans="1:4" ht="5.0999999999999996" customHeight="1" x14ac:dyDescent="0.25">
      <c r="A392" s="12"/>
      <c r="B392" s="3"/>
      <c r="C392" s="3"/>
      <c r="D392" s="3"/>
    </row>
    <row r="393" spans="1:4" x14ac:dyDescent="0.25">
      <c r="A393" s="12" t="s">
        <v>3245</v>
      </c>
      <c r="B393" s="146" t="s">
        <v>949</v>
      </c>
      <c r="C393" s="146"/>
      <c r="D393" s="146"/>
    </row>
    <row r="394" spans="1:4" ht="5.0999999999999996" customHeight="1" x14ac:dyDescent="0.25">
      <c r="A394" s="12"/>
      <c r="B394" s="3"/>
      <c r="C394" s="3"/>
      <c r="D394" s="3"/>
    </row>
    <row r="395" spans="1:4" x14ac:dyDescent="0.25">
      <c r="A395" s="12" t="s">
        <v>3244</v>
      </c>
      <c r="B395" s="146" t="s">
        <v>949</v>
      </c>
      <c r="C395" s="146"/>
      <c r="D395" s="146"/>
    </row>
    <row r="396" spans="1:4" ht="5.0999999999999996" customHeight="1" x14ac:dyDescent="0.25">
      <c r="A396" s="12"/>
      <c r="B396" s="3"/>
      <c r="C396" s="3"/>
      <c r="D396" s="3"/>
    </row>
    <row r="397" spans="1:4" x14ac:dyDescent="0.25">
      <c r="A397" s="12" t="s">
        <v>3243</v>
      </c>
      <c r="B397" s="146" t="s">
        <v>949</v>
      </c>
      <c r="C397" s="146"/>
      <c r="D397" s="146"/>
    </row>
    <row r="398" spans="1:4" ht="5.0999999999999996" customHeight="1" x14ac:dyDescent="0.25">
      <c r="A398" s="12"/>
      <c r="B398" s="3"/>
      <c r="C398" s="3"/>
      <c r="D398" s="3"/>
    </row>
    <row r="399" spans="1:4" x14ac:dyDescent="0.25">
      <c r="A399" s="12" t="s">
        <v>3242</v>
      </c>
      <c r="B399" s="146" t="s">
        <v>949</v>
      </c>
      <c r="C399" s="146"/>
      <c r="D399" s="146"/>
    </row>
    <row r="400" spans="1:4" ht="5.0999999999999996" customHeight="1" x14ac:dyDescent="0.25">
      <c r="A400" s="12"/>
      <c r="B400" s="3"/>
      <c r="C400" s="3"/>
      <c r="D400" s="3"/>
    </row>
    <row r="401" spans="1:4" x14ac:dyDescent="0.25">
      <c r="A401" s="12" t="s">
        <v>3241</v>
      </c>
      <c r="B401" s="146" t="s">
        <v>949</v>
      </c>
      <c r="C401" s="146"/>
      <c r="D401" s="146"/>
    </row>
    <row r="402" spans="1:4" ht="5.0999999999999996" customHeight="1" x14ac:dyDescent="0.25">
      <c r="A402" s="12"/>
      <c r="B402" s="3"/>
      <c r="C402" s="3"/>
      <c r="D402" s="3"/>
    </row>
    <row r="403" spans="1:4" x14ac:dyDescent="0.25">
      <c r="A403" s="12" t="s">
        <v>3240</v>
      </c>
      <c r="B403" s="146" t="s">
        <v>949</v>
      </c>
      <c r="C403" s="146"/>
      <c r="D403" s="146"/>
    </row>
    <row r="404" spans="1:4" ht="5.0999999999999996" customHeight="1" x14ac:dyDescent="0.25">
      <c r="A404" s="12"/>
      <c r="B404" s="3"/>
      <c r="C404" s="3"/>
      <c r="D404" s="3"/>
    </row>
    <row r="405" spans="1:4" ht="30" customHeight="1" x14ac:dyDescent="0.25">
      <c r="A405" s="12" t="s">
        <v>3239</v>
      </c>
      <c r="B405" s="146" t="s">
        <v>3238</v>
      </c>
      <c r="C405" s="146"/>
      <c r="D405" s="146"/>
    </row>
    <row r="406" spans="1:4" ht="5.0999999999999996" customHeight="1" x14ac:dyDescent="0.25">
      <c r="A406" s="12"/>
      <c r="B406" s="3"/>
      <c r="C406" s="3"/>
      <c r="D406" s="3"/>
    </row>
    <row r="407" spans="1:4" ht="60" customHeight="1" x14ac:dyDescent="0.25">
      <c r="A407" s="12"/>
      <c r="B407" s="146" t="s">
        <v>3237</v>
      </c>
      <c r="C407" s="146"/>
      <c r="D407" s="146"/>
    </row>
    <row r="408" spans="1:4" ht="5.0999999999999996" customHeight="1" x14ac:dyDescent="0.25">
      <c r="A408" s="12"/>
      <c r="B408" s="3"/>
      <c r="C408" s="3"/>
      <c r="D408" s="3"/>
    </row>
    <row r="409" spans="1:4" ht="15" customHeight="1" x14ac:dyDescent="0.25">
      <c r="A409" s="12"/>
      <c r="B409" s="9"/>
      <c r="C409" s="9" t="s">
        <v>2239</v>
      </c>
      <c r="D409" s="42"/>
    </row>
    <row r="410" spans="1:4" ht="15" customHeight="1" x14ac:dyDescent="0.25">
      <c r="A410" s="12"/>
      <c r="B410" s="9"/>
      <c r="C410" s="9" t="s">
        <v>2064</v>
      </c>
      <c r="D410" s="42"/>
    </row>
    <row r="411" spans="1:4" ht="15" customHeight="1" x14ac:dyDescent="0.25">
      <c r="A411" s="12"/>
      <c r="B411" s="9"/>
      <c r="C411" s="9" t="s">
        <v>2062</v>
      </c>
      <c r="D411" s="42"/>
    </row>
    <row r="412" spans="1:4" ht="15" customHeight="1" x14ac:dyDescent="0.25">
      <c r="A412" s="12"/>
      <c r="B412" s="9"/>
      <c r="C412" s="9" t="s">
        <v>2233</v>
      </c>
      <c r="D412" s="42"/>
    </row>
    <row r="413" spans="1:4" ht="15" customHeight="1" x14ac:dyDescent="0.25">
      <c r="A413" s="12"/>
      <c r="B413" s="9"/>
      <c r="C413" s="9" t="s">
        <v>2313</v>
      </c>
      <c r="D413" s="47"/>
    </row>
    <row r="414" spans="1:4" ht="15" customHeight="1" x14ac:dyDescent="0.25">
      <c r="A414" s="12"/>
      <c r="B414" s="9"/>
      <c r="C414" s="9" t="s">
        <v>2315</v>
      </c>
      <c r="D414" s="42"/>
    </row>
    <row r="415" spans="1:4" ht="5.0999999999999996" customHeight="1" x14ac:dyDescent="0.25">
      <c r="A415" s="12"/>
      <c r="B415" s="3"/>
      <c r="C415" s="3"/>
      <c r="D415" s="3"/>
    </row>
    <row r="416" spans="1:4" ht="15" customHeight="1" x14ac:dyDescent="0.25">
      <c r="A416" s="12"/>
      <c r="B416" s="146" t="s">
        <v>7238</v>
      </c>
      <c r="C416" s="146"/>
      <c r="D416" s="146"/>
    </row>
    <row r="417" spans="1:4" ht="15" customHeight="1" x14ac:dyDescent="0.25">
      <c r="A417" s="12"/>
      <c r="B417" s="9"/>
      <c r="C417" s="9" t="s">
        <v>5833</v>
      </c>
      <c r="D417" s="113"/>
    </row>
    <row r="418" spans="1:4" ht="15" customHeight="1" x14ac:dyDescent="0.25">
      <c r="A418" s="12"/>
      <c r="B418" s="9"/>
      <c r="C418" s="9" t="s">
        <v>3236</v>
      </c>
      <c r="D418" s="118"/>
    </row>
    <row r="419" spans="1:4" ht="5.0999999999999996" customHeight="1" x14ac:dyDescent="0.25">
      <c r="A419" s="12"/>
      <c r="B419" s="23"/>
      <c r="C419" s="23"/>
      <c r="D419" s="3"/>
    </row>
    <row r="420" spans="1:4" x14ac:dyDescent="0.25">
      <c r="A420" s="12" t="s">
        <v>3235</v>
      </c>
      <c r="B420" s="146" t="s">
        <v>949</v>
      </c>
      <c r="C420" s="146"/>
      <c r="D420" s="146"/>
    </row>
    <row r="421" spans="1:4" ht="5.0999999999999996" customHeight="1" x14ac:dyDescent="0.25">
      <c r="A421" s="12"/>
      <c r="B421" s="3"/>
      <c r="C421" s="3"/>
      <c r="D421" s="3"/>
    </row>
    <row r="422" spans="1:4" x14ac:dyDescent="0.25">
      <c r="A422" s="12" t="s">
        <v>3234</v>
      </c>
      <c r="B422" s="146" t="s">
        <v>949</v>
      </c>
      <c r="C422" s="146"/>
      <c r="D422" s="146"/>
    </row>
    <row r="423" spans="1:4" ht="5.0999999999999996" customHeight="1" x14ac:dyDescent="0.25">
      <c r="A423" s="12"/>
      <c r="B423" s="3"/>
      <c r="C423" s="3"/>
      <c r="D423" s="3"/>
    </row>
    <row r="424" spans="1:4" x14ac:dyDescent="0.25">
      <c r="A424" s="12" t="s">
        <v>3233</v>
      </c>
      <c r="B424" s="146" t="s">
        <v>949</v>
      </c>
      <c r="C424" s="146"/>
      <c r="D424" s="146"/>
    </row>
    <row r="425" spans="1:4" ht="5.0999999999999996" customHeight="1" x14ac:dyDescent="0.25">
      <c r="A425" s="12"/>
      <c r="B425" s="3"/>
      <c r="C425" s="3"/>
      <c r="D425" s="3"/>
    </row>
    <row r="426" spans="1:4" x14ac:dyDescent="0.25">
      <c r="A426" s="12" t="s">
        <v>3232</v>
      </c>
      <c r="B426" s="146" t="s">
        <v>949</v>
      </c>
      <c r="C426" s="146"/>
      <c r="D426" s="146"/>
    </row>
    <row r="427" spans="1:4" ht="5.0999999999999996" customHeight="1" x14ac:dyDescent="0.25">
      <c r="A427" s="12"/>
      <c r="B427" s="3"/>
      <c r="C427" s="3"/>
      <c r="D427" s="3"/>
    </row>
    <row r="428" spans="1:4" x14ac:dyDescent="0.25">
      <c r="A428" s="12" t="s">
        <v>3231</v>
      </c>
      <c r="B428" s="146" t="s">
        <v>949</v>
      </c>
      <c r="C428" s="146"/>
      <c r="D428" s="146"/>
    </row>
    <row r="429" spans="1:4" ht="5.0999999999999996" customHeight="1" x14ac:dyDescent="0.25">
      <c r="A429" s="12"/>
      <c r="B429" s="3"/>
      <c r="C429" s="3"/>
      <c r="D429" s="3"/>
    </row>
    <row r="430" spans="1:4" x14ac:dyDescent="0.25">
      <c r="A430" s="12" t="s">
        <v>3230</v>
      </c>
      <c r="B430" s="146" t="s">
        <v>949</v>
      </c>
      <c r="C430" s="146"/>
      <c r="D430" s="146"/>
    </row>
    <row r="431" spans="1:4" ht="5.0999999999999996" customHeight="1" x14ac:dyDescent="0.25">
      <c r="A431" s="12"/>
      <c r="B431" s="3"/>
      <c r="C431" s="3"/>
      <c r="D431" s="3"/>
    </row>
    <row r="432" spans="1:4" x14ac:dyDescent="0.25">
      <c r="A432" s="12" t="s">
        <v>3229</v>
      </c>
      <c r="B432" s="146" t="s">
        <v>949</v>
      </c>
      <c r="C432" s="146"/>
      <c r="D432" s="146"/>
    </row>
    <row r="433" spans="1:4" ht="5.0999999999999996" customHeight="1" x14ac:dyDescent="0.25">
      <c r="A433" s="12"/>
      <c r="B433" s="3"/>
      <c r="C433" s="3"/>
      <c r="D433" s="3"/>
    </row>
    <row r="434" spans="1:4" x14ac:dyDescent="0.25">
      <c r="A434" s="12" t="s">
        <v>3228</v>
      </c>
      <c r="B434" s="146" t="s">
        <v>949</v>
      </c>
      <c r="C434" s="146"/>
      <c r="D434" s="146"/>
    </row>
    <row r="435" spans="1:4" ht="5.0999999999999996" customHeight="1" x14ac:dyDescent="0.25">
      <c r="A435" s="12"/>
      <c r="B435" s="3"/>
      <c r="C435" s="3"/>
      <c r="D435" s="3"/>
    </row>
    <row r="436" spans="1:4" x14ac:dyDescent="0.25">
      <c r="A436" s="148" t="s">
        <v>3227</v>
      </c>
      <c r="B436" s="146" t="s">
        <v>3226</v>
      </c>
      <c r="C436" s="146"/>
      <c r="D436" s="146"/>
    </row>
    <row r="437" spans="1:4" x14ac:dyDescent="0.25">
      <c r="A437" s="148"/>
      <c r="B437" s="89"/>
      <c r="C437" s="144" t="s">
        <v>2135</v>
      </c>
      <c r="D437" s="145"/>
    </row>
    <row r="438" spans="1:4" x14ac:dyDescent="0.25">
      <c r="A438" s="148"/>
      <c r="B438" s="89"/>
      <c r="C438" s="144" t="s">
        <v>2134</v>
      </c>
      <c r="D438" s="145"/>
    </row>
    <row r="439" spans="1:4" ht="5.0999999999999996" customHeight="1" x14ac:dyDescent="0.25">
      <c r="A439" s="148"/>
      <c r="B439" s="3"/>
      <c r="C439" s="3"/>
      <c r="D439" s="3"/>
    </row>
    <row r="440" spans="1:4" ht="45" customHeight="1" x14ac:dyDescent="0.25">
      <c r="A440" s="148"/>
      <c r="B440" s="146" t="s">
        <v>3225</v>
      </c>
      <c r="C440" s="166"/>
      <c r="D440" s="42"/>
    </row>
    <row r="441" spans="1:4" ht="15" customHeight="1" x14ac:dyDescent="0.25">
      <c r="A441" s="12"/>
      <c r="B441" s="3"/>
      <c r="C441" s="3"/>
      <c r="D441" s="3"/>
    </row>
    <row r="442" spans="1:4" x14ac:dyDescent="0.25">
      <c r="A442" s="205" t="s">
        <v>3224</v>
      </c>
      <c r="B442" s="205"/>
      <c r="C442" s="205"/>
      <c r="D442" s="205"/>
    </row>
    <row r="443" spans="1:4" ht="5.0999999999999996" customHeight="1" x14ac:dyDescent="0.25">
      <c r="A443" s="12"/>
      <c r="B443" s="3"/>
      <c r="C443" s="3"/>
      <c r="D443" s="3"/>
    </row>
    <row r="444" spans="1:4" ht="75" customHeight="1" x14ac:dyDescent="0.25">
      <c r="A444" s="12" t="s">
        <v>3223</v>
      </c>
      <c r="B444" s="146" t="s">
        <v>3222</v>
      </c>
      <c r="C444" s="166"/>
      <c r="D444" s="42"/>
    </row>
    <row r="445" spans="1:4" ht="5.0999999999999996" customHeight="1" x14ac:dyDescent="0.25">
      <c r="A445" s="12"/>
      <c r="B445" s="3"/>
      <c r="C445" s="3"/>
      <c r="D445" s="3"/>
    </row>
    <row r="446" spans="1:4" x14ac:dyDescent="0.25">
      <c r="A446" s="12" t="s">
        <v>3221</v>
      </c>
      <c r="B446" s="146" t="s">
        <v>3220</v>
      </c>
      <c r="C446" s="166"/>
      <c r="D446" s="113"/>
    </row>
    <row r="447" spans="1:4" ht="5.0999999999999996" customHeight="1" x14ac:dyDescent="0.25">
      <c r="A447" s="12"/>
      <c r="B447" s="3"/>
      <c r="C447" s="3"/>
      <c r="D447" s="3"/>
    </row>
    <row r="448" spans="1:4" x14ac:dyDescent="0.25">
      <c r="A448" s="12" t="s">
        <v>3219</v>
      </c>
      <c r="B448" s="146" t="s">
        <v>949</v>
      </c>
      <c r="C448" s="146"/>
      <c r="D448" s="146"/>
    </row>
    <row r="449" spans="1:4" ht="5.0999999999999996" customHeight="1" x14ac:dyDescent="0.25">
      <c r="A449" s="12"/>
      <c r="B449" s="3"/>
      <c r="C449" s="3"/>
      <c r="D449" s="3"/>
    </row>
    <row r="450" spans="1:4" x14ac:dyDescent="0.25">
      <c r="A450" s="12" t="s">
        <v>3218</v>
      </c>
      <c r="B450" s="146" t="s">
        <v>949</v>
      </c>
      <c r="C450" s="146"/>
      <c r="D450" s="146"/>
    </row>
    <row r="451" spans="1:4" ht="5.0999999999999996" customHeight="1" x14ac:dyDescent="0.25">
      <c r="A451" s="12"/>
      <c r="B451" s="3"/>
      <c r="C451" s="3"/>
      <c r="D451" s="3"/>
    </row>
    <row r="452" spans="1:4" x14ac:dyDescent="0.25">
      <c r="A452" s="12" t="s">
        <v>3217</v>
      </c>
      <c r="B452" s="146" t="s">
        <v>949</v>
      </c>
      <c r="C452" s="146"/>
      <c r="D452" s="146"/>
    </row>
    <row r="453" spans="1:4" ht="5.0999999999999996" customHeight="1" x14ac:dyDescent="0.25">
      <c r="A453" s="12"/>
      <c r="B453" s="3"/>
      <c r="C453" s="3"/>
      <c r="D453" s="3"/>
    </row>
    <row r="454" spans="1:4" ht="30" customHeight="1" x14ac:dyDescent="0.25">
      <c r="A454" s="148" t="s">
        <v>3216</v>
      </c>
      <c r="B454" s="146" t="s">
        <v>3215</v>
      </c>
      <c r="C454" s="146"/>
      <c r="D454" s="146"/>
    </row>
    <row r="455" spans="1:4" x14ac:dyDescent="0.25">
      <c r="A455" s="148"/>
      <c r="B455" s="89"/>
      <c r="C455" s="144" t="s">
        <v>2135</v>
      </c>
      <c r="D455" s="145"/>
    </row>
    <row r="456" spans="1:4" x14ac:dyDescent="0.25">
      <c r="A456" s="148"/>
      <c r="B456" s="89"/>
      <c r="C456" s="144" t="s">
        <v>2134</v>
      </c>
      <c r="D456" s="145"/>
    </row>
    <row r="457" spans="1:4" ht="5.0999999999999996" customHeight="1" x14ac:dyDescent="0.25">
      <c r="A457" s="148"/>
      <c r="B457" s="3"/>
      <c r="C457" s="3"/>
      <c r="D457" s="3"/>
    </row>
    <row r="458" spans="1:4" x14ac:dyDescent="0.25">
      <c r="A458" s="148"/>
      <c r="B458" s="146" t="s">
        <v>2281</v>
      </c>
      <c r="C458" s="166"/>
      <c r="D458" s="42"/>
    </row>
    <row r="459" spans="1:4" ht="5.0999999999999996" customHeight="1" x14ac:dyDescent="0.25">
      <c r="A459" s="12"/>
      <c r="B459" s="3"/>
      <c r="C459" s="3"/>
      <c r="D459" s="3"/>
    </row>
    <row r="460" spans="1:4" x14ac:dyDescent="0.25">
      <c r="A460" s="12" t="s">
        <v>3214</v>
      </c>
      <c r="B460" s="146" t="s">
        <v>949</v>
      </c>
      <c r="C460" s="146"/>
      <c r="D460" s="146"/>
    </row>
    <row r="461" spans="1:4" ht="5.0999999999999996" customHeight="1" x14ac:dyDescent="0.25">
      <c r="A461" s="12"/>
      <c r="B461" s="3"/>
      <c r="C461" s="3"/>
      <c r="D461" s="3"/>
    </row>
    <row r="462" spans="1:4" x14ac:dyDescent="0.25">
      <c r="A462" s="12" t="s">
        <v>3213</v>
      </c>
      <c r="B462" s="146" t="s">
        <v>949</v>
      </c>
      <c r="C462" s="146"/>
      <c r="D462" s="146"/>
    </row>
    <row r="463" spans="1:4" ht="5.0999999999999996" customHeight="1" x14ac:dyDescent="0.25">
      <c r="A463" s="12"/>
      <c r="B463" s="3"/>
      <c r="C463" s="3"/>
      <c r="D463" s="3"/>
    </row>
    <row r="464" spans="1:4" x14ac:dyDescent="0.25">
      <c r="A464" s="12" t="s">
        <v>3212</v>
      </c>
      <c r="B464" s="146" t="s">
        <v>949</v>
      </c>
      <c r="C464" s="146"/>
      <c r="D464" s="146"/>
    </row>
    <row r="465" spans="1:4" ht="5.0999999999999996" customHeight="1" x14ac:dyDescent="0.25">
      <c r="A465" s="12"/>
      <c r="B465" s="3"/>
      <c r="C465" s="3"/>
      <c r="D465" s="3"/>
    </row>
    <row r="466" spans="1:4" x14ac:dyDescent="0.25">
      <c r="A466" s="12" t="s">
        <v>3211</v>
      </c>
      <c r="B466" s="146" t="s">
        <v>949</v>
      </c>
      <c r="C466" s="146"/>
      <c r="D466" s="146"/>
    </row>
    <row r="467" spans="1:4" ht="5.0999999999999996" customHeight="1" x14ac:dyDescent="0.25">
      <c r="A467" s="12"/>
      <c r="B467" s="3"/>
      <c r="C467" s="3"/>
      <c r="D467" s="3"/>
    </row>
    <row r="468" spans="1:4" x14ac:dyDescent="0.25">
      <c r="A468" s="12" t="s">
        <v>3210</v>
      </c>
      <c r="B468" s="146" t="s">
        <v>949</v>
      </c>
      <c r="C468" s="146"/>
      <c r="D468" s="146"/>
    </row>
    <row r="469" spans="1:4" ht="5.0999999999999996" customHeight="1" x14ac:dyDescent="0.25">
      <c r="A469" s="12"/>
      <c r="B469" s="3"/>
      <c r="C469" s="3"/>
      <c r="D469" s="3"/>
    </row>
    <row r="470" spans="1:4" x14ac:dyDescent="0.25">
      <c r="A470" s="12" t="s">
        <v>3209</v>
      </c>
      <c r="B470" s="146" t="s">
        <v>949</v>
      </c>
      <c r="C470" s="146"/>
      <c r="D470" s="146"/>
    </row>
    <row r="471" spans="1:4" ht="5.0999999999999996" customHeight="1" x14ac:dyDescent="0.25">
      <c r="A471" s="12"/>
      <c r="B471" s="3"/>
      <c r="C471" s="3"/>
      <c r="D471" s="3"/>
    </row>
    <row r="472" spans="1:4" x14ac:dyDescent="0.25">
      <c r="A472" s="12" t="s">
        <v>3208</v>
      </c>
      <c r="B472" s="146" t="s">
        <v>949</v>
      </c>
      <c r="C472" s="146"/>
      <c r="D472" s="146"/>
    </row>
    <row r="473" spans="1:4" ht="5.0999999999999996" customHeight="1" x14ac:dyDescent="0.25">
      <c r="A473" s="12"/>
      <c r="B473" s="3"/>
      <c r="C473" s="3"/>
      <c r="D473" s="3"/>
    </row>
    <row r="474" spans="1:4" x14ac:dyDescent="0.25">
      <c r="A474" s="12" t="s">
        <v>3207</v>
      </c>
      <c r="B474" s="146" t="s">
        <v>949</v>
      </c>
      <c r="C474" s="146"/>
      <c r="D474" s="146"/>
    </row>
    <row r="475" spans="1:4" ht="5.0999999999999996" customHeight="1" x14ac:dyDescent="0.25">
      <c r="A475" s="12"/>
      <c r="B475" s="3"/>
      <c r="C475" s="3"/>
      <c r="D475" s="3"/>
    </row>
    <row r="476" spans="1:4" x14ac:dyDescent="0.25">
      <c r="A476" s="12" t="s">
        <v>3206</v>
      </c>
      <c r="B476" s="146" t="s">
        <v>949</v>
      </c>
      <c r="C476" s="146"/>
      <c r="D476" s="146"/>
    </row>
    <row r="477" spans="1:4" ht="5.0999999999999996" customHeight="1" x14ac:dyDescent="0.25">
      <c r="A477" s="12"/>
      <c r="B477" s="3"/>
      <c r="C477" s="3"/>
      <c r="D477" s="3"/>
    </row>
    <row r="478" spans="1:4" x14ac:dyDescent="0.25">
      <c r="A478" s="148" t="s">
        <v>3205</v>
      </c>
      <c r="B478" s="146" t="s">
        <v>3204</v>
      </c>
      <c r="C478" s="146"/>
      <c r="D478" s="146"/>
    </row>
    <row r="479" spans="1:4" x14ac:dyDescent="0.25">
      <c r="A479" s="148"/>
      <c r="B479" s="89"/>
      <c r="C479" s="144" t="s">
        <v>2135</v>
      </c>
      <c r="D479" s="145"/>
    </row>
    <row r="480" spans="1:4" x14ac:dyDescent="0.25">
      <c r="A480" s="148"/>
      <c r="B480" s="89"/>
      <c r="C480" s="144" t="s">
        <v>2134</v>
      </c>
      <c r="D480" s="145"/>
    </row>
    <row r="481" spans="1:4" ht="5.0999999999999996" customHeight="1" x14ac:dyDescent="0.25">
      <c r="A481" s="148"/>
      <c r="B481" s="146"/>
      <c r="C481" s="146"/>
      <c r="D481" s="146"/>
    </row>
    <row r="482" spans="1:4" x14ac:dyDescent="0.25">
      <c r="A482" s="148"/>
      <c r="B482" s="146" t="s">
        <v>3203</v>
      </c>
      <c r="C482" s="146"/>
      <c r="D482" s="146"/>
    </row>
    <row r="483" spans="1:4" ht="5.0999999999999996" customHeight="1" x14ac:dyDescent="0.25">
      <c r="A483" s="12"/>
      <c r="B483" s="3"/>
      <c r="C483" s="3"/>
      <c r="D483" s="3"/>
    </row>
    <row r="484" spans="1:4" x14ac:dyDescent="0.25">
      <c r="A484" s="12" t="s">
        <v>3202</v>
      </c>
      <c r="B484" s="146" t="s">
        <v>2934</v>
      </c>
      <c r="C484" s="166"/>
      <c r="D484" s="42"/>
    </row>
    <row r="485" spans="1:4" ht="5.0999999999999996" customHeight="1" x14ac:dyDescent="0.25">
      <c r="A485" s="12"/>
      <c r="B485" s="3"/>
      <c r="C485" s="3"/>
      <c r="D485" s="3"/>
    </row>
    <row r="486" spans="1:4" x14ac:dyDescent="0.25">
      <c r="A486" s="12" t="s">
        <v>3201</v>
      </c>
      <c r="B486" s="146" t="s">
        <v>3200</v>
      </c>
      <c r="C486" s="166"/>
      <c r="D486" s="42"/>
    </row>
    <row r="487" spans="1:4" ht="5.0999999999999996" customHeight="1" x14ac:dyDescent="0.25">
      <c r="A487" s="12"/>
      <c r="B487" s="3"/>
      <c r="C487" s="3"/>
      <c r="D487" s="3"/>
    </row>
    <row r="488" spans="1:4" x14ac:dyDescent="0.25">
      <c r="A488" s="12" t="s">
        <v>3199</v>
      </c>
      <c r="B488" s="146" t="s">
        <v>3198</v>
      </c>
      <c r="C488" s="166"/>
      <c r="D488" s="112"/>
    </row>
    <row r="489" spans="1:4" ht="5.0999999999999996" customHeight="1" x14ac:dyDescent="0.25">
      <c r="A489" s="12"/>
      <c r="B489" s="3"/>
      <c r="C489" s="3"/>
      <c r="D489" s="3"/>
    </row>
    <row r="490" spans="1:4" x14ac:dyDescent="0.25">
      <c r="A490" s="12" t="s">
        <v>3197</v>
      </c>
      <c r="B490" s="146" t="s">
        <v>3196</v>
      </c>
      <c r="C490" s="166"/>
      <c r="D490" s="42"/>
    </row>
    <row r="491" spans="1:4" ht="5.0999999999999996" customHeight="1" x14ac:dyDescent="0.25">
      <c r="A491" s="12"/>
      <c r="B491" s="3"/>
      <c r="C491" s="3"/>
      <c r="D491" s="3"/>
    </row>
    <row r="492" spans="1:4" x14ac:dyDescent="0.25">
      <c r="A492" s="12" t="s">
        <v>3195</v>
      </c>
      <c r="B492" s="146" t="s">
        <v>3194</v>
      </c>
      <c r="C492" s="166"/>
      <c r="D492" s="105"/>
    </row>
    <row r="493" spans="1:4" ht="5.0999999999999996" customHeight="1" x14ac:dyDescent="0.25">
      <c r="A493" s="12"/>
      <c r="B493" s="3"/>
      <c r="C493" s="3"/>
      <c r="D493" s="3"/>
    </row>
    <row r="494" spans="1:4" x14ac:dyDescent="0.25">
      <c r="A494" s="12" t="s">
        <v>3193</v>
      </c>
      <c r="B494" s="146" t="s">
        <v>3192</v>
      </c>
      <c r="C494" s="166"/>
      <c r="D494" s="105"/>
    </row>
    <row r="495" spans="1:4" ht="5.0999999999999996" customHeight="1" x14ac:dyDescent="0.25">
      <c r="A495" s="12"/>
      <c r="B495" s="3"/>
      <c r="C495" s="3"/>
      <c r="D495" s="3"/>
    </row>
    <row r="496" spans="1:4" x14ac:dyDescent="0.25">
      <c r="A496" s="12" t="s">
        <v>3191</v>
      </c>
      <c r="B496" s="146" t="s">
        <v>3190</v>
      </c>
      <c r="C496" s="166"/>
      <c r="D496" s="105"/>
    </row>
    <row r="497" spans="1:4" ht="5.0999999999999996" customHeight="1" x14ac:dyDescent="0.25">
      <c r="A497" s="12"/>
      <c r="B497" s="3"/>
      <c r="C497" s="3"/>
      <c r="D497" s="3"/>
    </row>
    <row r="498" spans="1:4" ht="30" customHeight="1" x14ac:dyDescent="0.25">
      <c r="A498" s="12" t="s">
        <v>3189</v>
      </c>
      <c r="B498" s="146" t="s">
        <v>3188</v>
      </c>
      <c r="C498" s="166"/>
      <c r="D498" s="105"/>
    </row>
    <row r="499" spans="1:4" ht="5.0999999999999996" customHeight="1" x14ac:dyDescent="0.25">
      <c r="A499" s="12"/>
      <c r="B499" s="3"/>
      <c r="C499" s="3"/>
      <c r="D499" s="3"/>
    </row>
    <row r="500" spans="1:4" x14ac:dyDescent="0.25">
      <c r="A500" s="12" t="s">
        <v>3187</v>
      </c>
      <c r="B500" s="146" t="s">
        <v>3186</v>
      </c>
      <c r="C500" s="166"/>
      <c r="D500" s="107"/>
    </row>
    <row r="501" spans="1:4" ht="5.0999999999999996" customHeight="1" x14ac:dyDescent="0.25">
      <c r="A501" s="12"/>
      <c r="B501" s="3"/>
      <c r="C501" s="3"/>
      <c r="D501" s="3"/>
    </row>
    <row r="502" spans="1:4" x14ac:dyDescent="0.25">
      <c r="A502" s="12" t="s">
        <v>3185</v>
      </c>
      <c r="B502" s="146" t="s">
        <v>3184</v>
      </c>
      <c r="C502" s="166"/>
      <c r="D502" s="112"/>
    </row>
    <row r="503" spans="1:4" ht="5.0999999999999996" customHeight="1" x14ac:dyDescent="0.25">
      <c r="A503" s="12"/>
      <c r="B503" s="3"/>
      <c r="C503" s="3"/>
      <c r="D503" s="3"/>
    </row>
    <row r="504" spans="1:4" ht="30" customHeight="1" x14ac:dyDescent="0.25">
      <c r="A504" s="12" t="s">
        <v>3183</v>
      </c>
      <c r="B504" s="146" t="s">
        <v>3182</v>
      </c>
      <c r="C504" s="166"/>
      <c r="D504" s="112"/>
    </row>
    <row r="505" spans="1:4" ht="5.0999999999999996" customHeight="1" x14ac:dyDescent="0.25">
      <c r="A505" s="12"/>
      <c r="B505" s="3"/>
      <c r="C505" s="3"/>
      <c r="D505" s="3"/>
    </row>
    <row r="506" spans="1:4" x14ac:dyDescent="0.25">
      <c r="A506" s="12" t="s">
        <v>3181</v>
      </c>
      <c r="B506" s="146" t="s">
        <v>3180</v>
      </c>
      <c r="C506" s="166"/>
      <c r="D506" s="105"/>
    </row>
    <row r="507" spans="1:4" ht="5.0999999999999996" customHeight="1" x14ac:dyDescent="0.25">
      <c r="A507" s="12"/>
      <c r="B507" s="3"/>
      <c r="C507" s="3"/>
      <c r="D507" s="3"/>
    </row>
    <row r="508" spans="1:4" x14ac:dyDescent="0.25">
      <c r="A508" s="12" t="s">
        <v>3179</v>
      </c>
      <c r="B508" s="146" t="s">
        <v>3178</v>
      </c>
      <c r="C508" s="166"/>
      <c r="D508" s="105"/>
    </row>
    <row r="509" spans="1:4" ht="5.0999999999999996" customHeight="1" x14ac:dyDescent="0.25">
      <c r="A509" s="12"/>
      <c r="B509" s="3"/>
      <c r="C509" s="3"/>
      <c r="D509" s="3"/>
    </row>
    <row r="510" spans="1:4" x14ac:dyDescent="0.25">
      <c r="A510" s="12" t="s">
        <v>3177</v>
      </c>
      <c r="B510" s="146" t="s">
        <v>3176</v>
      </c>
      <c r="C510" s="166"/>
      <c r="D510" s="105"/>
    </row>
    <row r="511" spans="1:4" ht="5.0999999999999996" customHeight="1" x14ac:dyDescent="0.25">
      <c r="A511" s="12"/>
      <c r="B511" s="3"/>
      <c r="C511" s="3"/>
      <c r="D511" s="3"/>
    </row>
    <row r="512" spans="1:4" ht="30" customHeight="1" x14ac:dyDescent="0.25">
      <c r="A512" s="12" t="s">
        <v>3175</v>
      </c>
      <c r="B512" s="146" t="s">
        <v>3174</v>
      </c>
      <c r="C512" s="166"/>
      <c r="D512" s="106" t="str">
        <f>IF(OR(mil07.184="",mil07.178=""),"",(mil07.184-mil07.178))</f>
        <v/>
      </c>
    </row>
    <row r="513" spans="1:4" ht="5.0999999999999996" customHeight="1" x14ac:dyDescent="0.25">
      <c r="A513" s="12"/>
      <c r="B513" s="3"/>
      <c r="C513" s="3"/>
      <c r="D513" s="3"/>
    </row>
    <row r="514" spans="1:4" ht="30" customHeight="1" x14ac:dyDescent="0.25">
      <c r="A514" s="12" t="s">
        <v>3173</v>
      </c>
      <c r="B514" s="146" t="s">
        <v>3172</v>
      </c>
      <c r="C514" s="166"/>
      <c r="D514" s="105"/>
    </row>
    <row r="515" spans="1:4" ht="5.0999999999999996" customHeight="1" x14ac:dyDescent="0.25">
      <c r="A515" s="12"/>
      <c r="B515" s="3"/>
      <c r="C515" s="3"/>
      <c r="D515" s="3"/>
    </row>
    <row r="516" spans="1:4" ht="45" customHeight="1" x14ac:dyDescent="0.25">
      <c r="A516" s="12" t="s">
        <v>3171</v>
      </c>
      <c r="B516" s="146" t="s">
        <v>3170</v>
      </c>
      <c r="C516" s="166"/>
      <c r="D516" s="106" t="str">
        <f>IF(OR(mil07.186="",mil07.178=""),"",(mil07.186-mil07.178))</f>
        <v/>
      </c>
    </row>
  </sheetData>
  <mergeCells count="325">
    <mergeCell ref="B514:C514"/>
    <mergeCell ref="B516:C516"/>
    <mergeCell ref="B496:C496"/>
    <mergeCell ref="B498:C498"/>
    <mergeCell ref="B500:C500"/>
    <mergeCell ref="B502:C502"/>
    <mergeCell ref="B504:C504"/>
    <mergeCell ref="B506:C506"/>
    <mergeCell ref="B508:C508"/>
    <mergeCell ref="B510:C510"/>
    <mergeCell ref="B512:C512"/>
    <mergeCell ref="B476:D476"/>
    <mergeCell ref="C479:D479"/>
    <mergeCell ref="C480:D480"/>
    <mergeCell ref="B484:C484"/>
    <mergeCell ref="B486:C486"/>
    <mergeCell ref="B488:C488"/>
    <mergeCell ref="B490:C490"/>
    <mergeCell ref="B492:C492"/>
    <mergeCell ref="B494:C494"/>
    <mergeCell ref="B458:C458"/>
    <mergeCell ref="B460:D460"/>
    <mergeCell ref="B462:D462"/>
    <mergeCell ref="B464:D464"/>
    <mergeCell ref="B466:D466"/>
    <mergeCell ref="B468:D468"/>
    <mergeCell ref="B470:D470"/>
    <mergeCell ref="B472:D472"/>
    <mergeCell ref="B474:D474"/>
    <mergeCell ref="C438:D438"/>
    <mergeCell ref="B440:C440"/>
    <mergeCell ref="B444:C444"/>
    <mergeCell ref="B446:C446"/>
    <mergeCell ref="B448:D448"/>
    <mergeCell ref="B450:D450"/>
    <mergeCell ref="B452:D452"/>
    <mergeCell ref="C455:D455"/>
    <mergeCell ref="C456:D456"/>
    <mergeCell ref="B420:D420"/>
    <mergeCell ref="B422:D422"/>
    <mergeCell ref="B424:D424"/>
    <mergeCell ref="B426:D426"/>
    <mergeCell ref="B428:D428"/>
    <mergeCell ref="B430:D430"/>
    <mergeCell ref="B432:D432"/>
    <mergeCell ref="B434:D434"/>
    <mergeCell ref="C437:D437"/>
    <mergeCell ref="B403:D403"/>
    <mergeCell ref="B416:D416"/>
    <mergeCell ref="B385:D385"/>
    <mergeCell ref="B387:D387"/>
    <mergeCell ref="B389:D389"/>
    <mergeCell ref="B391:D391"/>
    <mergeCell ref="B393:D393"/>
    <mergeCell ref="B395:D395"/>
    <mergeCell ref="B397:D397"/>
    <mergeCell ref="B399:D399"/>
    <mergeCell ref="B401:D401"/>
    <mergeCell ref="B367:C367"/>
    <mergeCell ref="B369:C369"/>
    <mergeCell ref="B371:C371"/>
    <mergeCell ref="B373:C373"/>
    <mergeCell ref="B375:C375"/>
    <mergeCell ref="B377:C377"/>
    <mergeCell ref="B379:C379"/>
    <mergeCell ref="B381:C381"/>
    <mergeCell ref="B383:D383"/>
    <mergeCell ref="B347:C347"/>
    <mergeCell ref="B349:C349"/>
    <mergeCell ref="B351:C351"/>
    <mergeCell ref="C354:D354"/>
    <mergeCell ref="C355:D355"/>
    <mergeCell ref="B357:C357"/>
    <mergeCell ref="B359:C359"/>
    <mergeCell ref="C362:D362"/>
    <mergeCell ref="C363:D363"/>
    <mergeCell ref="B285:D285"/>
    <mergeCell ref="B287:D287"/>
    <mergeCell ref="C292:D292"/>
    <mergeCell ref="C293:D293"/>
    <mergeCell ref="C296:D296"/>
    <mergeCell ref="C297:D297"/>
    <mergeCell ref="A289:D289"/>
    <mergeCell ref="A291:A293"/>
    <mergeCell ref="B291:D291"/>
    <mergeCell ref="B198:D198"/>
    <mergeCell ref="B200:D200"/>
    <mergeCell ref="B202:D202"/>
    <mergeCell ref="B236:D236"/>
    <mergeCell ref="B238:D238"/>
    <mergeCell ref="B240:D240"/>
    <mergeCell ref="B242:D242"/>
    <mergeCell ref="B244:D244"/>
    <mergeCell ref="C207:D207"/>
    <mergeCell ref="C208:D208"/>
    <mergeCell ref="B210:C210"/>
    <mergeCell ref="B212:C212"/>
    <mergeCell ref="B214:C214"/>
    <mergeCell ref="B216:C216"/>
    <mergeCell ref="B218:C218"/>
    <mergeCell ref="B220:C220"/>
    <mergeCell ref="B222:C222"/>
    <mergeCell ref="B224:C224"/>
    <mergeCell ref="B226:C226"/>
    <mergeCell ref="C229:D229"/>
    <mergeCell ref="C230:D230"/>
    <mergeCell ref="C233:D233"/>
    <mergeCell ref="C234:D234"/>
    <mergeCell ref="A204:D204"/>
    <mergeCell ref="B180:C180"/>
    <mergeCell ref="B182:C182"/>
    <mergeCell ref="B184:C184"/>
    <mergeCell ref="B186:C186"/>
    <mergeCell ref="B188:C188"/>
    <mergeCell ref="B190:C190"/>
    <mergeCell ref="B192:C192"/>
    <mergeCell ref="B194:C194"/>
    <mergeCell ref="B196:D196"/>
    <mergeCell ref="B162:D162"/>
    <mergeCell ref="B164:C164"/>
    <mergeCell ref="B166:C166"/>
    <mergeCell ref="B168:C168"/>
    <mergeCell ref="B170:C170"/>
    <mergeCell ref="B172:C172"/>
    <mergeCell ref="B174:C174"/>
    <mergeCell ref="B176:C176"/>
    <mergeCell ref="B178:C178"/>
    <mergeCell ref="B144:C144"/>
    <mergeCell ref="B146:C146"/>
    <mergeCell ref="B148:C148"/>
    <mergeCell ref="B150:C150"/>
    <mergeCell ref="B152:C152"/>
    <mergeCell ref="B154:D154"/>
    <mergeCell ref="B156:D156"/>
    <mergeCell ref="B158:D158"/>
    <mergeCell ref="B160:D160"/>
    <mergeCell ref="B126:D126"/>
    <mergeCell ref="B128:D128"/>
    <mergeCell ref="B130:D130"/>
    <mergeCell ref="B132:D132"/>
    <mergeCell ref="B134:C134"/>
    <mergeCell ref="B136:C136"/>
    <mergeCell ref="B138:C138"/>
    <mergeCell ref="B140:C140"/>
    <mergeCell ref="B142:D142"/>
    <mergeCell ref="B121:C121"/>
    <mergeCell ref="B123:C123"/>
    <mergeCell ref="B124:C124"/>
    <mergeCell ref="C84:D84"/>
    <mergeCell ref="C85:D85"/>
    <mergeCell ref="C88:D88"/>
    <mergeCell ref="C89:D89"/>
    <mergeCell ref="C114:D114"/>
    <mergeCell ref="C115:D115"/>
    <mergeCell ref="C118:D118"/>
    <mergeCell ref="C119:D119"/>
    <mergeCell ref="A3:D3"/>
    <mergeCell ref="B5:D5"/>
    <mergeCell ref="B9:D9"/>
    <mergeCell ref="B11:D11"/>
    <mergeCell ref="A23:A25"/>
    <mergeCell ref="A5:A9"/>
    <mergeCell ref="A11:A15"/>
    <mergeCell ref="B17:D17"/>
    <mergeCell ref="B19:D19"/>
    <mergeCell ref="B21:D21"/>
    <mergeCell ref="B15:C15"/>
    <mergeCell ref="C6:D6"/>
    <mergeCell ref="C7:D7"/>
    <mergeCell ref="C12:D12"/>
    <mergeCell ref="C13:D13"/>
    <mergeCell ref="C24:D24"/>
    <mergeCell ref="C25:D25"/>
    <mergeCell ref="B23:D23"/>
    <mergeCell ref="A27:A31"/>
    <mergeCell ref="B33:D33"/>
    <mergeCell ref="A33:A41"/>
    <mergeCell ref="B27:D27"/>
    <mergeCell ref="B31:C31"/>
    <mergeCell ref="C28:D28"/>
    <mergeCell ref="C29:D29"/>
    <mergeCell ref="C34:D34"/>
    <mergeCell ref="C35:D35"/>
    <mergeCell ref="C36:D36"/>
    <mergeCell ref="C37:D37"/>
    <mergeCell ref="C38:D38"/>
    <mergeCell ref="C39:D39"/>
    <mergeCell ref="C40:D40"/>
    <mergeCell ref="C41:D41"/>
    <mergeCell ref="A43:A45"/>
    <mergeCell ref="B43:D43"/>
    <mergeCell ref="A47:A49"/>
    <mergeCell ref="B47:D47"/>
    <mergeCell ref="A65:A68"/>
    <mergeCell ref="B65:D65"/>
    <mergeCell ref="B51:C51"/>
    <mergeCell ref="B53:C53"/>
    <mergeCell ref="B55:C55"/>
    <mergeCell ref="B57:C57"/>
    <mergeCell ref="B59:C59"/>
    <mergeCell ref="B61:D61"/>
    <mergeCell ref="B63:D63"/>
    <mergeCell ref="C44:D44"/>
    <mergeCell ref="C45:D45"/>
    <mergeCell ref="C48:D48"/>
    <mergeCell ref="C49:D49"/>
    <mergeCell ref="A70:A73"/>
    <mergeCell ref="B70:D70"/>
    <mergeCell ref="A75:A77"/>
    <mergeCell ref="B75:D75"/>
    <mergeCell ref="A79:A81"/>
    <mergeCell ref="A83:A85"/>
    <mergeCell ref="B79:D79"/>
    <mergeCell ref="B83:D83"/>
    <mergeCell ref="C80:D80"/>
    <mergeCell ref="C81:D81"/>
    <mergeCell ref="C76:D76"/>
    <mergeCell ref="C77:D77"/>
    <mergeCell ref="A87:A89"/>
    <mergeCell ref="B87:D87"/>
    <mergeCell ref="A113:A115"/>
    <mergeCell ref="B113:D113"/>
    <mergeCell ref="A117:A119"/>
    <mergeCell ref="B117:D117"/>
    <mergeCell ref="B91:D91"/>
    <mergeCell ref="B93:D93"/>
    <mergeCell ref="B95:D95"/>
    <mergeCell ref="B97:D97"/>
    <mergeCell ref="B99:C99"/>
    <mergeCell ref="B101:C101"/>
    <mergeCell ref="B103:C103"/>
    <mergeCell ref="B105:C105"/>
    <mergeCell ref="B107:C107"/>
    <mergeCell ref="B109:C109"/>
    <mergeCell ref="B111:C111"/>
    <mergeCell ref="A206:A208"/>
    <mergeCell ref="B206:D206"/>
    <mergeCell ref="A228:A230"/>
    <mergeCell ref="A232:A234"/>
    <mergeCell ref="B228:D228"/>
    <mergeCell ref="B232:D232"/>
    <mergeCell ref="A246:D246"/>
    <mergeCell ref="A248:A250"/>
    <mergeCell ref="B248:D248"/>
    <mergeCell ref="C249:D249"/>
    <mergeCell ref="C250:D250"/>
    <mergeCell ref="B252:C252"/>
    <mergeCell ref="B254:C254"/>
    <mergeCell ref="B256:C256"/>
    <mergeCell ref="B258:C258"/>
    <mergeCell ref="B260:C260"/>
    <mergeCell ref="B262:C262"/>
    <mergeCell ref="B264:C264"/>
    <mergeCell ref="A264:A265"/>
    <mergeCell ref="B265:D265"/>
    <mergeCell ref="B267:C267"/>
    <mergeCell ref="B269:C269"/>
    <mergeCell ref="A295:A299"/>
    <mergeCell ref="B295:D295"/>
    <mergeCell ref="A301:A303"/>
    <mergeCell ref="B301:D301"/>
    <mergeCell ref="A305:A309"/>
    <mergeCell ref="B305:D305"/>
    <mergeCell ref="C302:D302"/>
    <mergeCell ref="C303:D303"/>
    <mergeCell ref="C306:D306"/>
    <mergeCell ref="C307:D307"/>
    <mergeCell ref="B299:C299"/>
    <mergeCell ref="B309:C309"/>
    <mergeCell ref="B271:C271"/>
    <mergeCell ref="A271:A272"/>
    <mergeCell ref="B274:C274"/>
    <mergeCell ref="A274:A275"/>
    <mergeCell ref="B277:C277"/>
    <mergeCell ref="A277:A278"/>
    <mergeCell ref="B280:C280"/>
    <mergeCell ref="B278:D278"/>
    <mergeCell ref="B282:C282"/>
    <mergeCell ref="A282:A283"/>
    <mergeCell ref="A319:A333"/>
    <mergeCell ref="B319:D319"/>
    <mergeCell ref="B321:D321"/>
    <mergeCell ref="B345:C345"/>
    <mergeCell ref="A311:A313"/>
    <mergeCell ref="A315:A317"/>
    <mergeCell ref="B311:D311"/>
    <mergeCell ref="B315:D315"/>
    <mergeCell ref="C312:D312"/>
    <mergeCell ref="C313:D313"/>
    <mergeCell ref="C316:D316"/>
    <mergeCell ref="C317:D317"/>
    <mergeCell ref="C322:D322"/>
    <mergeCell ref="C326:D326"/>
    <mergeCell ref="C327:D327"/>
    <mergeCell ref="C330:D330"/>
    <mergeCell ref="C331:D331"/>
    <mergeCell ref="B333:C333"/>
    <mergeCell ref="B337:C337"/>
    <mergeCell ref="B339:C339"/>
    <mergeCell ref="B341:C341"/>
    <mergeCell ref="B343:C343"/>
    <mergeCell ref="B272:D272"/>
    <mergeCell ref="B275:D275"/>
    <mergeCell ref="B283:D283"/>
    <mergeCell ref="A123:A124"/>
    <mergeCell ref="A442:D442"/>
    <mergeCell ref="A454:A458"/>
    <mergeCell ref="B454:D454"/>
    <mergeCell ref="A478:A482"/>
    <mergeCell ref="B478:D478"/>
    <mergeCell ref="B481:D481"/>
    <mergeCell ref="B482:D482"/>
    <mergeCell ref="A361:A363"/>
    <mergeCell ref="B361:D361"/>
    <mergeCell ref="B365:D365"/>
    <mergeCell ref="B405:D405"/>
    <mergeCell ref="B407:D407"/>
    <mergeCell ref="A436:A440"/>
    <mergeCell ref="B436:D436"/>
    <mergeCell ref="B325:D325"/>
    <mergeCell ref="C323:D323"/>
    <mergeCell ref="B329:D329"/>
    <mergeCell ref="B335:D335"/>
    <mergeCell ref="A353:A355"/>
    <mergeCell ref="B353:D353"/>
  </mergeCells>
  <hyperlinks>
    <hyperlink ref="B124" location="mil06.40" display="Click here to go to Item 6.40." xr:uid="{00000000-0004-0000-1600-000000000000}"/>
    <hyperlink ref="B278:D278" location="Worksheet07unit" display="Click here to go to name and description on Worksheet 7." xr:uid="{00000000-0004-0000-1600-000001000000}"/>
    <hyperlink ref="B265" location="Worksheet07payor" display="Click here to go to payor on Worksheet 7." xr:uid="{00000000-0004-0000-1600-000002000000}"/>
    <hyperlink ref="B272" location="Worksheet07divordnum" display="Click here to go to number on Worksheet 7." xr:uid="{00000000-0004-0000-1600-000003000000}"/>
    <hyperlink ref="B275" location="Worksheet07field" display="Click here to go to field on Worksheet 7." xr:uid="{00000000-0004-0000-1600-000004000000}"/>
    <hyperlink ref="B283" location="Worksheet07royaltytotal" display="Click here to go to total on Worksheet 7." xr:uid="{00000000-0004-0000-1600-000005000000}"/>
  </hyperlink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9"/>
  <dimension ref="A3:D94"/>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3.7109375" customWidth="1"/>
    <col min="4" max="4" width="35.7109375" customWidth="1"/>
  </cols>
  <sheetData>
    <row r="3" spans="1:4" ht="15.75" thickBot="1" x14ac:dyDescent="0.3">
      <c r="A3" s="199" t="s">
        <v>3534</v>
      </c>
      <c r="B3" s="199"/>
      <c r="C3" s="199"/>
      <c r="D3" s="199"/>
    </row>
    <row r="4" spans="1:4" x14ac:dyDescent="0.25">
      <c r="A4" s="12"/>
      <c r="B4" s="3"/>
      <c r="C4" s="3"/>
      <c r="D4" s="3"/>
    </row>
    <row r="5" spans="1:4" x14ac:dyDescent="0.25">
      <c r="A5" s="148" t="s">
        <v>3533</v>
      </c>
      <c r="B5" s="146" t="s">
        <v>3532</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45" customHeight="1" x14ac:dyDescent="0.25">
      <c r="A9" s="148"/>
      <c r="B9" s="146" t="s">
        <v>3531</v>
      </c>
      <c r="C9" s="146"/>
      <c r="D9" s="146"/>
    </row>
    <row r="10" spans="1:4" ht="5.0999999999999996" customHeight="1" x14ac:dyDescent="0.25">
      <c r="A10" s="12"/>
      <c r="B10" s="3"/>
      <c r="C10" s="3"/>
      <c r="D10" s="3"/>
    </row>
    <row r="11" spans="1:4" ht="30" customHeight="1" x14ac:dyDescent="0.25">
      <c r="A11" s="12"/>
      <c r="B11" s="172" t="s">
        <v>3530</v>
      </c>
      <c r="C11" s="172"/>
      <c r="D11" s="172"/>
    </row>
    <row r="12" spans="1:4" ht="5.0999999999999996" customHeight="1" x14ac:dyDescent="0.25">
      <c r="A12" s="12"/>
      <c r="B12" s="3"/>
      <c r="C12" s="3"/>
      <c r="D12" s="3"/>
    </row>
    <row r="13" spans="1:4" x14ac:dyDescent="0.25">
      <c r="A13" s="12" t="s">
        <v>3529</v>
      </c>
      <c r="B13" s="146" t="s">
        <v>3528</v>
      </c>
      <c r="C13" s="166"/>
      <c r="D13" s="42"/>
    </row>
    <row r="14" spans="1:4" ht="5.0999999999999996" customHeight="1" x14ac:dyDescent="0.25">
      <c r="A14" s="12"/>
      <c r="B14" s="3"/>
      <c r="C14" s="3"/>
      <c r="D14" s="3"/>
    </row>
    <row r="15" spans="1:4" x14ac:dyDescent="0.25">
      <c r="A15" s="12" t="s">
        <v>3527</v>
      </c>
      <c r="B15" s="146" t="s">
        <v>3526</v>
      </c>
      <c r="C15" s="166"/>
      <c r="D15" s="112"/>
    </row>
    <row r="16" spans="1:4" ht="5.0999999999999996" customHeight="1" x14ac:dyDescent="0.25">
      <c r="A16" s="12"/>
      <c r="B16" s="3"/>
      <c r="C16" s="3"/>
      <c r="D16" s="3"/>
    </row>
    <row r="17" spans="1:4" x14ac:dyDescent="0.25">
      <c r="A17" s="12" t="s">
        <v>3525</v>
      </c>
      <c r="B17" s="146" t="s">
        <v>3524</v>
      </c>
      <c r="C17" s="166"/>
      <c r="D17" s="42"/>
    </row>
    <row r="18" spans="1:4" ht="5.0999999999999996" customHeight="1" x14ac:dyDescent="0.25">
      <c r="A18" s="12"/>
      <c r="B18" s="3"/>
      <c r="C18" s="3"/>
      <c r="D18" s="3"/>
    </row>
    <row r="19" spans="1:4" x14ac:dyDescent="0.25">
      <c r="A19" s="12" t="s">
        <v>3523</v>
      </c>
      <c r="B19" s="146" t="s">
        <v>3522</v>
      </c>
      <c r="C19" s="166"/>
      <c r="D19" s="42"/>
    </row>
    <row r="20" spans="1:4" ht="5.0999999999999996" customHeight="1" x14ac:dyDescent="0.25">
      <c r="A20" s="12"/>
      <c r="B20" s="3"/>
      <c r="C20" s="3"/>
      <c r="D20" s="3"/>
    </row>
    <row r="21" spans="1:4" x14ac:dyDescent="0.25">
      <c r="A21" s="12" t="s">
        <v>3521</v>
      </c>
      <c r="B21" s="146" t="s">
        <v>3520</v>
      </c>
      <c r="C21" s="166"/>
      <c r="D21" s="42"/>
    </row>
    <row r="22" spans="1:4" ht="5.0999999999999996" customHeight="1" x14ac:dyDescent="0.25">
      <c r="A22" s="12"/>
      <c r="B22" s="3"/>
      <c r="C22" s="3"/>
      <c r="D22" s="3"/>
    </row>
    <row r="23" spans="1:4" x14ac:dyDescent="0.25">
      <c r="A23" s="148" t="s">
        <v>3519</v>
      </c>
      <c r="B23" s="146" t="s">
        <v>3518</v>
      </c>
      <c r="C23" s="146"/>
      <c r="D23" s="146"/>
    </row>
    <row r="24" spans="1:4" x14ac:dyDescent="0.25">
      <c r="A24" s="148"/>
      <c r="B24" s="89"/>
      <c r="C24" s="144" t="s">
        <v>3473</v>
      </c>
      <c r="D24" s="145"/>
    </row>
    <row r="25" spans="1:4" x14ac:dyDescent="0.25">
      <c r="A25" s="148"/>
      <c r="B25" s="89"/>
      <c r="C25" s="144" t="s">
        <v>3472</v>
      </c>
      <c r="D25" s="145"/>
    </row>
    <row r="26" spans="1:4" ht="5.0999999999999996" customHeight="1" x14ac:dyDescent="0.25">
      <c r="A26" s="12"/>
      <c r="B26" s="3"/>
      <c r="C26" s="3"/>
      <c r="D26" s="3"/>
    </row>
    <row r="27" spans="1:4" ht="30" customHeight="1" x14ac:dyDescent="0.25">
      <c r="A27" s="148" t="s">
        <v>3517</v>
      </c>
      <c r="B27" s="146" t="s">
        <v>3516</v>
      </c>
      <c r="C27" s="146"/>
      <c r="D27" s="146"/>
    </row>
    <row r="28" spans="1:4" x14ac:dyDescent="0.25">
      <c r="A28" s="148"/>
      <c r="B28" s="89"/>
      <c r="C28" s="144" t="s">
        <v>2135</v>
      </c>
      <c r="D28" s="145"/>
    </row>
    <row r="29" spans="1:4" x14ac:dyDescent="0.25">
      <c r="A29" s="148"/>
      <c r="B29" s="89"/>
      <c r="C29" s="144" t="s">
        <v>2134</v>
      </c>
      <c r="D29" s="145"/>
    </row>
    <row r="30" spans="1:4" ht="5.0999999999999996" customHeight="1" x14ac:dyDescent="0.25">
      <c r="A30" s="148"/>
      <c r="B30" s="3"/>
      <c r="C30" s="3"/>
      <c r="D30" s="3"/>
    </row>
    <row r="31" spans="1:4" x14ac:dyDescent="0.25">
      <c r="A31" s="148"/>
      <c r="B31" s="146" t="s">
        <v>3469</v>
      </c>
      <c r="C31" s="166"/>
      <c r="D31" s="42"/>
    </row>
    <row r="32" spans="1:4" ht="5.0999999999999996" customHeight="1" x14ac:dyDescent="0.25">
      <c r="A32" s="12"/>
      <c r="B32" s="3"/>
      <c r="C32" s="3"/>
      <c r="D32" s="3"/>
    </row>
    <row r="33" spans="1:4" x14ac:dyDescent="0.25">
      <c r="A33" s="205" t="s">
        <v>3515</v>
      </c>
      <c r="B33" s="205"/>
      <c r="C33" s="205"/>
      <c r="D33" s="205"/>
    </row>
    <row r="34" spans="1:4" ht="5.0999999999999996" customHeight="1" x14ac:dyDescent="0.25">
      <c r="A34" s="12"/>
      <c r="B34" s="3"/>
      <c r="C34" s="3"/>
      <c r="D34" s="3"/>
    </row>
    <row r="35" spans="1:4" x14ac:dyDescent="0.25">
      <c r="A35" s="12" t="s">
        <v>3514</v>
      </c>
      <c r="B35" s="146" t="s">
        <v>3513</v>
      </c>
      <c r="C35" s="166"/>
      <c r="D35" s="42"/>
    </row>
    <row r="36" spans="1:4" ht="5.0999999999999996" customHeight="1" x14ac:dyDescent="0.25">
      <c r="A36" s="12"/>
      <c r="B36" s="3"/>
      <c r="C36" s="3"/>
      <c r="D36" s="3"/>
    </row>
    <row r="37" spans="1:4" x14ac:dyDescent="0.25">
      <c r="A37" s="12" t="s">
        <v>3512</v>
      </c>
      <c r="B37" s="146" t="s">
        <v>3511</v>
      </c>
      <c r="C37" s="166"/>
      <c r="D37" s="105"/>
    </row>
    <row r="38" spans="1:4" ht="5.0999999999999996" customHeight="1" x14ac:dyDescent="0.25">
      <c r="A38" s="12"/>
      <c r="B38" s="3"/>
      <c r="C38" s="3"/>
      <c r="D38" s="3"/>
    </row>
    <row r="39" spans="1:4" x14ac:dyDescent="0.25">
      <c r="A39" s="12" t="s">
        <v>3510</v>
      </c>
      <c r="B39" s="146" t="s">
        <v>3509</v>
      </c>
      <c r="C39" s="166"/>
      <c r="D39" s="105"/>
    </row>
    <row r="40" spans="1:4" ht="5.0999999999999996" customHeight="1" x14ac:dyDescent="0.25">
      <c r="A40" s="12"/>
      <c r="B40" s="3"/>
      <c r="C40" s="3"/>
      <c r="D40" s="3"/>
    </row>
    <row r="41" spans="1:4" ht="30" customHeight="1" x14ac:dyDescent="0.25">
      <c r="A41" s="12" t="s">
        <v>3508</v>
      </c>
      <c r="B41" s="146" t="s">
        <v>3507</v>
      </c>
      <c r="C41" s="166"/>
      <c r="D41" s="106" t="str">
        <f>IF(OR(mil08.10="",mil08.11=""),"",(mil08.10-mil08.11))</f>
        <v/>
      </c>
    </row>
    <row r="42" spans="1:4" ht="5.0999999999999996" customHeight="1" x14ac:dyDescent="0.25">
      <c r="A42" s="12"/>
      <c r="B42" s="3"/>
      <c r="C42" s="3"/>
      <c r="D42" s="3"/>
    </row>
    <row r="43" spans="1:4" ht="30" customHeight="1" x14ac:dyDescent="0.25">
      <c r="A43" s="148" t="s">
        <v>3506</v>
      </c>
      <c r="B43" s="146" t="s">
        <v>3505</v>
      </c>
      <c r="C43" s="146"/>
      <c r="D43" s="146"/>
    </row>
    <row r="44" spans="1:4" ht="5.0999999999999996" customHeight="1" x14ac:dyDescent="0.25">
      <c r="A44" s="148"/>
      <c r="B44" s="146"/>
      <c r="C44" s="146"/>
      <c r="D44" s="146"/>
    </row>
    <row r="45" spans="1:4" ht="60" customHeight="1" x14ac:dyDescent="0.25">
      <c r="A45" s="148"/>
      <c r="B45" s="146" t="s">
        <v>3504</v>
      </c>
      <c r="C45" s="146"/>
      <c r="D45" s="146"/>
    </row>
    <row r="46" spans="1:4" ht="5.0999999999999996" customHeight="1" x14ac:dyDescent="0.25">
      <c r="A46" s="148"/>
      <c r="B46" s="3"/>
      <c r="C46" s="3"/>
      <c r="D46" s="3"/>
    </row>
    <row r="47" spans="1:4" ht="15" customHeight="1" x14ac:dyDescent="0.25">
      <c r="A47" s="148"/>
      <c r="B47" s="9"/>
      <c r="C47" s="9" t="s">
        <v>2239</v>
      </c>
      <c r="D47" s="42"/>
    </row>
    <row r="48" spans="1:4" ht="15" customHeight="1" x14ac:dyDescent="0.25">
      <c r="A48" s="148"/>
      <c r="B48" s="9"/>
      <c r="C48" s="9" t="s">
        <v>2064</v>
      </c>
      <c r="D48" s="42"/>
    </row>
    <row r="49" spans="1:4" ht="15" customHeight="1" x14ac:dyDescent="0.25">
      <c r="A49" s="148"/>
      <c r="B49" s="9"/>
      <c r="C49" s="9" t="s">
        <v>2062</v>
      </c>
      <c r="D49" s="42"/>
    </row>
    <row r="50" spans="1:4" ht="15" customHeight="1" x14ac:dyDescent="0.25">
      <c r="A50" s="148"/>
      <c r="B50" s="9"/>
      <c r="C50" s="9" t="s">
        <v>2233</v>
      </c>
      <c r="D50" s="42"/>
    </row>
    <row r="51" spans="1:4" ht="15" customHeight="1" x14ac:dyDescent="0.25">
      <c r="A51" s="148"/>
      <c r="B51" s="9"/>
      <c r="C51" s="9" t="s">
        <v>2313</v>
      </c>
      <c r="D51" s="47"/>
    </row>
    <row r="52" spans="1:4" ht="15" customHeight="1" x14ac:dyDescent="0.25">
      <c r="A52" s="148"/>
      <c r="B52" s="9"/>
      <c r="C52" s="9" t="s">
        <v>2315</v>
      </c>
      <c r="D52" s="42"/>
    </row>
    <row r="53" spans="1:4" ht="5.0999999999999996" customHeight="1" x14ac:dyDescent="0.25">
      <c r="A53" s="148"/>
      <c r="B53" s="3"/>
      <c r="C53" s="3"/>
      <c r="D53" s="3"/>
    </row>
    <row r="54" spans="1:4" ht="15" customHeight="1" x14ac:dyDescent="0.25">
      <c r="A54" s="148"/>
      <c r="B54" s="146" t="s">
        <v>7239</v>
      </c>
      <c r="C54" s="146"/>
      <c r="D54" s="146"/>
    </row>
    <row r="55" spans="1:4" ht="15" customHeight="1" x14ac:dyDescent="0.25">
      <c r="A55" s="148"/>
      <c r="B55" s="9"/>
      <c r="C55" s="9" t="s">
        <v>5833</v>
      </c>
      <c r="D55" s="113"/>
    </row>
    <row r="56" spans="1:4" ht="15" customHeight="1" x14ac:dyDescent="0.25">
      <c r="A56" s="148"/>
      <c r="B56" s="9"/>
      <c r="C56" s="9" t="s">
        <v>3236</v>
      </c>
      <c r="D56" s="118"/>
    </row>
    <row r="57" spans="1:4" ht="5.0999999999999996" customHeight="1" x14ac:dyDescent="0.25">
      <c r="A57" s="12"/>
      <c r="B57" s="23"/>
      <c r="C57" s="23"/>
      <c r="D57" s="3"/>
    </row>
    <row r="58" spans="1:4" x14ac:dyDescent="0.25">
      <c r="A58" s="12" t="s">
        <v>3503</v>
      </c>
      <c r="B58" s="146" t="s">
        <v>949</v>
      </c>
      <c r="C58" s="146"/>
      <c r="D58" s="146"/>
    </row>
    <row r="59" spans="1:4" ht="5.0999999999999996" customHeight="1" x14ac:dyDescent="0.25">
      <c r="A59" s="12"/>
      <c r="B59" s="3"/>
      <c r="C59" s="3"/>
      <c r="D59" s="3"/>
    </row>
    <row r="60" spans="1:4" x14ac:dyDescent="0.25">
      <c r="A60" s="12" t="s">
        <v>3502</v>
      </c>
      <c r="B60" s="146" t="s">
        <v>949</v>
      </c>
      <c r="C60" s="146"/>
      <c r="D60" s="146"/>
    </row>
    <row r="61" spans="1:4" ht="5.0999999999999996" customHeight="1" x14ac:dyDescent="0.25">
      <c r="A61" s="12"/>
      <c r="B61" s="3"/>
      <c r="C61" s="3"/>
      <c r="D61" s="3"/>
    </row>
    <row r="62" spans="1:4" x14ac:dyDescent="0.25">
      <c r="A62" s="12" t="s">
        <v>3501</v>
      </c>
      <c r="B62" s="146" t="s">
        <v>949</v>
      </c>
      <c r="C62" s="146"/>
      <c r="D62" s="146"/>
    </row>
    <row r="63" spans="1:4" ht="5.0999999999999996" customHeight="1" x14ac:dyDescent="0.25">
      <c r="A63" s="12"/>
      <c r="B63" s="3"/>
      <c r="C63" s="3"/>
      <c r="D63" s="3"/>
    </row>
    <row r="64" spans="1:4" x14ac:dyDescent="0.25">
      <c r="A64" s="12" t="s">
        <v>3500</v>
      </c>
      <c r="B64" s="146" t="s">
        <v>949</v>
      </c>
      <c r="C64" s="146"/>
      <c r="D64" s="146"/>
    </row>
    <row r="65" spans="1:4" ht="5.0999999999999996" customHeight="1" x14ac:dyDescent="0.25">
      <c r="A65" s="12"/>
      <c r="B65" s="3"/>
      <c r="C65" s="3"/>
      <c r="D65" s="3"/>
    </row>
    <row r="66" spans="1:4" x14ac:dyDescent="0.25">
      <c r="A66" s="12" t="s">
        <v>3499</v>
      </c>
      <c r="B66" s="146" t="s">
        <v>949</v>
      </c>
      <c r="C66" s="146"/>
      <c r="D66" s="146"/>
    </row>
    <row r="67" spans="1:4" ht="5.0999999999999996" customHeight="1" x14ac:dyDescent="0.25">
      <c r="A67" s="12"/>
      <c r="B67" s="3"/>
      <c r="C67" s="3"/>
      <c r="D67" s="3"/>
    </row>
    <row r="68" spans="1:4" x14ac:dyDescent="0.25">
      <c r="A68" s="12" t="s">
        <v>3498</v>
      </c>
      <c r="B68" s="146" t="s">
        <v>949</v>
      </c>
      <c r="C68" s="146"/>
      <c r="D68" s="146"/>
    </row>
    <row r="69" spans="1:4" ht="5.0999999999999996" customHeight="1" x14ac:dyDescent="0.25">
      <c r="A69" s="12"/>
      <c r="B69" s="3"/>
      <c r="C69" s="3"/>
      <c r="D69" s="3"/>
    </row>
    <row r="70" spans="1:4" x14ac:dyDescent="0.25">
      <c r="A70" s="148" t="s">
        <v>3497</v>
      </c>
      <c r="B70" s="146" t="s">
        <v>3496</v>
      </c>
      <c r="C70" s="146"/>
      <c r="D70" s="146"/>
    </row>
    <row r="71" spans="1:4" x14ac:dyDescent="0.25">
      <c r="A71" s="148"/>
      <c r="B71" s="89"/>
      <c r="C71" s="144" t="s">
        <v>2135</v>
      </c>
      <c r="D71" s="145"/>
    </row>
    <row r="72" spans="1:4" x14ac:dyDescent="0.25">
      <c r="A72" s="148"/>
      <c r="B72" s="89"/>
      <c r="C72" s="144" t="s">
        <v>2134</v>
      </c>
      <c r="D72" s="145"/>
    </row>
    <row r="73" spans="1:4" ht="5.0999999999999996" customHeight="1" x14ac:dyDescent="0.25">
      <c r="A73" s="12"/>
      <c r="B73" s="3"/>
      <c r="C73" s="3"/>
      <c r="D73" s="3"/>
    </row>
    <row r="74" spans="1:4" x14ac:dyDescent="0.25">
      <c r="A74" s="148" t="s">
        <v>3495</v>
      </c>
      <c r="B74" s="146" t="s">
        <v>3494</v>
      </c>
      <c r="C74" s="146"/>
      <c r="D74" s="146"/>
    </row>
    <row r="75" spans="1:4" x14ac:dyDescent="0.25">
      <c r="A75" s="148"/>
      <c r="B75" s="89"/>
      <c r="C75" s="144" t="s">
        <v>2135</v>
      </c>
      <c r="D75" s="145"/>
    </row>
    <row r="76" spans="1:4" x14ac:dyDescent="0.25">
      <c r="A76" s="148"/>
      <c r="B76" s="89"/>
      <c r="C76" s="144" t="s">
        <v>2134</v>
      </c>
      <c r="D76" s="145"/>
    </row>
    <row r="77" spans="1:4" ht="5.0999999999999996" customHeight="1" x14ac:dyDescent="0.25">
      <c r="A77" s="148"/>
      <c r="B77" s="27"/>
      <c r="C77" s="27"/>
      <c r="D77" s="3"/>
    </row>
    <row r="78" spans="1:4" ht="45" customHeight="1" x14ac:dyDescent="0.25">
      <c r="A78" s="148"/>
      <c r="B78" s="146" t="s">
        <v>3225</v>
      </c>
      <c r="C78" s="166"/>
      <c r="D78" s="42"/>
    </row>
    <row r="79" spans="1:4" ht="5.0999999999999996" customHeight="1" x14ac:dyDescent="0.25">
      <c r="A79" s="12"/>
      <c r="B79" s="3"/>
      <c r="C79" s="3"/>
      <c r="D79" s="3"/>
    </row>
    <row r="80" spans="1:4" x14ac:dyDescent="0.25">
      <c r="A80" s="148" t="s">
        <v>3493</v>
      </c>
      <c r="B80" s="146" t="s">
        <v>3492</v>
      </c>
      <c r="C80" s="146"/>
      <c r="D80" s="146"/>
    </row>
    <row r="81" spans="1:4" x14ac:dyDescent="0.25">
      <c r="A81" s="148"/>
      <c r="B81" s="89"/>
      <c r="C81" s="144" t="s">
        <v>2135</v>
      </c>
      <c r="D81" s="145"/>
    </row>
    <row r="82" spans="1:4" x14ac:dyDescent="0.25">
      <c r="A82" s="148"/>
      <c r="B82" s="89"/>
      <c r="C82" s="144" t="s">
        <v>2134</v>
      </c>
      <c r="D82" s="145"/>
    </row>
    <row r="83" spans="1:4" ht="5.0999999999999996" customHeight="1" x14ac:dyDescent="0.25">
      <c r="A83" s="148"/>
      <c r="B83" s="27"/>
      <c r="C83" s="27"/>
      <c r="D83" s="3"/>
    </row>
    <row r="84" spans="1:4" ht="45" customHeight="1" x14ac:dyDescent="0.25">
      <c r="A84" s="148"/>
      <c r="B84" s="146" t="s">
        <v>3491</v>
      </c>
      <c r="C84" s="166"/>
      <c r="D84" s="42"/>
    </row>
    <row r="85" spans="1:4" ht="5.0999999999999996" customHeight="1" x14ac:dyDescent="0.25">
      <c r="A85" s="12"/>
      <c r="B85" s="3"/>
      <c r="C85" s="3"/>
      <c r="D85" s="3"/>
    </row>
    <row r="86" spans="1:4" x14ac:dyDescent="0.25">
      <c r="A86" s="12" t="s">
        <v>3490</v>
      </c>
      <c r="B86" s="146" t="s">
        <v>949</v>
      </c>
      <c r="C86" s="146"/>
      <c r="D86" s="146"/>
    </row>
    <row r="87" spans="1:4" ht="5.0999999999999996" customHeight="1" x14ac:dyDescent="0.25">
      <c r="A87" s="12"/>
      <c r="B87" s="3"/>
      <c r="C87" s="3"/>
      <c r="D87" s="3"/>
    </row>
    <row r="88" spans="1:4" x14ac:dyDescent="0.25">
      <c r="A88" s="12" t="s">
        <v>3489</v>
      </c>
      <c r="B88" s="146" t="s">
        <v>949</v>
      </c>
      <c r="C88" s="146"/>
      <c r="D88" s="146"/>
    </row>
    <row r="89" spans="1:4" x14ac:dyDescent="0.25">
      <c r="A89" s="12"/>
      <c r="B89" s="3"/>
      <c r="C89" s="3"/>
      <c r="D89" s="3"/>
    </row>
    <row r="90" spans="1:4" x14ac:dyDescent="0.25">
      <c r="A90" s="205" t="s">
        <v>3224</v>
      </c>
      <c r="B90" s="205"/>
      <c r="C90" s="205"/>
      <c r="D90" s="205"/>
    </row>
    <row r="91" spans="1:4" ht="5.0999999999999996" customHeight="1" x14ac:dyDescent="0.25">
      <c r="A91" s="12"/>
      <c r="B91" s="3"/>
      <c r="C91" s="3"/>
      <c r="D91" s="3"/>
    </row>
    <row r="92" spans="1:4" ht="75" customHeight="1" x14ac:dyDescent="0.25">
      <c r="A92" s="12" t="s">
        <v>3488</v>
      </c>
      <c r="B92" s="146" t="s">
        <v>3222</v>
      </c>
      <c r="C92" s="166"/>
      <c r="D92" s="42"/>
    </row>
    <row r="93" spans="1:4" ht="5.0999999999999996" customHeight="1" x14ac:dyDescent="0.25">
      <c r="A93" s="12"/>
      <c r="B93" s="3"/>
      <c r="C93" s="3"/>
      <c r="D93" s="3"/>
    </row>
    <row r="94" spans="1:4" x14ac:dyDescent="0.25">
      <c r="A94" s="12" t="s">
        <v>3487</v>
      </c>
      <c r="B94" s="146" t="s">
        <v>3486</v>
      </c>
      <c r="C94" s="166"/>
      <c r="D94" s="113"/>
    </row>
  </sheetData>
  <mergeCells count="57">
    <mergeCell ref="A23:A25"/>
    <mergeCell ref="B23:D23"/>
    <mergeCell ref="A3:D3"/>
    <mergeCell ref="A5:A9"/>
    <mergeCell ref="B5:D5"/>
    <mergeCell ref="B8:D8"/>
    <mergeCell ref="B9:D9"/>
    <mergeCell ref="C6:D6"/>
    <mergeCell ref="C7:D7"/>
    <mergeCell ref="B13:C13"/>
    <mergeCell ref="B15:C15"/>
    <mergeCell ref="B17:C17"/>
    <mergeCell ref="B11:D11"/>
    <mergeCell ref="B19:C19"/>
    <mergeCell ref="B21:C21"/>
    <mergeCell ref="C24:D24"/>
    <mergeCell ref="A43:A56"/>
    <mergeCell ref="B43:D43"/>
    <mergeCell ref="B44:D44"/>
    <mergeCell ref="B45:D45"/>
    <mergeCell ref="B41:C41"/>
    <mergeCell ref="B54:D54"/>
    <mergeCell ref="A74:A78"/>
    <mergeCell ref="A80:A84"/>
    <mergeCell ref="B70:D70"/>
    <mergeCell ref="B74:D74"/>
    <mergeCell ref="B80:D80"/>
    <mergeCell ref="A70:A72"/>
    <mergeCell ref="B78:C78"/>
    <mergeCell ref="C81:D81"/>
    <mergeCell ref="C82:D82"/>
    <mergeCell ref="B84:C84"/>
    <mergeCell ref="C25:D25"/>
    <mergeCell ref="C28:D28"/>
    <mergeCell ref="B27:D27"/>
    <mergeCell ref="C29:D29"/>
    <mergeCell ref="B31:C31"/>
    <mergeCell ref="B35:C35"/>
    <mergeCell ref="B37:C37"/>
    <mergeCell ref="B39:C39"/>
    <mergeCell ref="A33:D33"/>
    <mergeCell ref="A27:A31"/>
    <mergeCell ref="B58:D58"/>
    <mergeCell ref="B60:D60"/>
    <mergeCell ref="B62:D62"/>
    <mergeCell ref="B64:D64"/>
    <mergeCell ref="B66:D66"/>
    <mergeCell ref="B68:D68"/>
    <mergeCell ref="C71:D71"/>
    <mergeCell ref="C72:D72"/>
    <mergeCell ref="C75:D75"/>
    <mergeCell ref="C76:D76"/>
    <mergeCell ref="B86:D86"/>
    <mergeCell ref="B88:D88"/>
    <mergeCell ref="B92:C92"/>
    <mergeCell ref="B94:C94"/>
    <mergeCell ref="A90:D90"/>
  </mergeCell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3:E879"/>
  <sheetViews>
    <sheetView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3.7109375" customWidth="1"/>
    <col min="3" max="3" width="32.7109375" customWidth="1"/>
    <col min="4" max="4" width="3.7109375" customWidth="1"/>
    <col min="5" max="5" width="32.7109375" customWidth="1"/>
  </cols>
  <sheetData>
    <row r="3" spans="1:5" ht="15.75" customHeight="1" thickBot="1" x14ac:dyDescent="0.3">
      <c r="A3" s="199" t="s">
        <v>3984</v>
      </c>
      <c r="B3" s="199"/>
      <c r="C3" s="199"/>
      <c r="D3" s="199"/>
      <c r="E3" s="199"/>
    </row>
    <row r="4" spans="1:5" x14ac:dyDescent="0.25">
      <c r="A4" s="12"/>
      <c r="B4" s="3"/>
      <c r="C4" s="3"/>
      <c r="D4" s="3"/>
      <c r="E4" s="3"/>
    </row>
    <row r="5" spans="1:5" ht="30" customHeight="1" x14ac:dyDescent="0.25">
      <c r="A5" s="148" t="s">
        <v>3983</v>
      </c>
      <c r="B5" s="146" t="s">
        <v>7231</v>
      </c>
      <c r="C5" s="146"/>
      <c r="D5" s="146"/>
      <c r="E5" s="146"/>
    </row>
    <row r="6" spans="1:5" x14ac:dyDescent="0.25">
      <c r="A6" s="148"/>
      <c r="B6" s="89"/>
      <c r="C6" s="144" t="s">
        <v>2135</v>
      </c>
      <c r="D6" s="145"/>
      <c r="E6" s="145"/>
    </row>
    <row r="7" spans="1:5" x14ac:dyDescent="0.25">
      <c r="A7" s="148"/>
      <c r="B7" s="89"/>
      <c r="C7" s="110" t="s">
        <v>2134</v>
      </c>
      <c r="D7" s="9"/>
      <c r="E7" s="27"/>
    </row>
    <row r="8" spans="1:5" ht="5.0999999999999996" customHeight="1" x14ac:dyDescent="0.25">
      <c r="A8" s="148"/>
      <c r="B8" s="214"/>
      <c r="C8" s="214"/>
      <c r="D8" s="214"/>
      <c r="E8" s="27"/>
    </row>
    <row r="9" spans="1:5" ht="30" customHeight="1" x14ac:dyDescent="0.25">
      <c r="A9" s="148"/>
      <c r="B9" s="146" t="s">
        <v>3982</v>
      </c>
      <c r="C9" s="146"/>
      <c r="D9" s="146"/>
      <c r="E9" s="146"/>
    </row>
    <row r="10" spans="1:5" x14ac:dyDescent="0.25">
      <c r="A10" s="148"/>
      <c r="B10" s="196" t="s">
        <v>7045</v>
      </c>
      <c r="C10" s="196"/>
      <c r="D10" s="83"/>
      <c r="E10" s="83"/>
    </row>
    <row r="11" spans="1:5" ht="5.0999999999999996" customHeight="1" x14ac:dyDescent="0.25">
      <c r="A11" s="12"/>
      <c r="B11" s="3"/>
      <c r="C11" s="3"/>
      <c r="D11" s="3"/>
      <c r="E11" s="3"/>
    </row>
    <row r="12" spans="1:5" ht="15" customHeight="1" x14ac:dyDescent="0.25">
      <c r="A12" s="148" t="s">
        <v>3981</v>
      </c>
      <c r="B12" s="146" t="s">
        <v>3980</v>
      </c>
      <c r="C12" s="146"/>
      <c r="D12" s="146"/>
      <c r="E12" s="146"/>
    </row>
    <row r="13" spans="1:5" x14ac:dyDescent="0.25">
      <c r="A13" s="148"/>
      <c r="B13" s="89"/>
      <c r="C13" s="144" t="s">
        <v>2135</v>
      </c>
      <c r="D13" s="145"/>
      <c r="E13" s="145"/>
    </row>
    <row r="14" spans="1:5" x14ac:dyDescent="0.25">
      <c r="A14" s="148"/>
      <c r="B14" s="89"/>
      <c r="C14" s="144" t="s">
        <v>2134</v>
      </c>
      <c r="D14" s="145"/>
      <c r="E14" s="145"/>
    </row>
    <row r="15" spans="1:5" ht="5.0999999999999996" customHeight="1" x14ac:dyDescent="0.25">
      <c r="A15" s="148"/>
      <c r="B15" s="146"/>
      <c r="C15" s="146"/>
      <c r="D15" s="146"/>
      <c r="E15" s="3"/>
    </row>
    <row r="16" spans="1:5" ht="30" customHeight="1" x14ac:dyDescent="0.25">
      <c r="A16" s="148"/>
      <c r="B16" s="146" t="s">
        <v>3979</v>
      </c>
      <c r="C16" s="146"/>
      <c r="D16" s="146"/>
      <c r="E16" s="146"/>
    </row>
    <row r="17" spans="1:5" ht="5.0999999999999996" customHeight="1" x14ac:dyDescent="0.25">
      <c r="A17" s="12"/>
      <c r="B17" s="3"/>
      <c r="C17" s="3"/>
      <c r="D17" s="3"/>
      <c r="E17" s="3"/>
    </row>
    <row r="18" spans="1:5" x14ac:dyDescent="0.25">
      <c r="A18" s="12" t="s">
        <v>3978</v>
      </c>
      <c r="B18" s="146" t="s">
        <v>3977</v>
      </c>
      <c r="C18" s="166"/>
      <c r="D18" s="193"/>
      <c r="E18" s="193"/>
    </row>
    <row r="19" spans="1:5" ht="5.0999999999999996" customHeight="1" x14ac:dyDescent="0.25">
      <c r="A19" s="12"/>
      <c r="B19" s="3"/>
      <c r="C19" s="3"/>
      <c r="D19" s="3"/>
      <c r="E19" s="3"/>
    </row>
    <row r="20" spans="1:5" x14ac:dyDescent="0.25">
      <c r="A20" s="12" t="s">
        <v>3976</v>
      </c>
      <c r="B20" s="146" t="s">
        <v>2818</v>
      </c>
      <c r="C20" s="166"/>
      <c r="D20" s="193"/>
      <c r="E20" s="193"/>
    </row>
    <row r="21" spans="1:5" ht="5.0999999999999996" customHeight="1" x14ac:dyDescent="0.25">
      <c r="A21" s="12"/>
      <c r="B21" s="3"/>
      <c r="C21" s="3"/>
      <c r="D21" s="3"/>
      <c r="E21" s="3"/>
    </row>
    <row r="22" spans="1:5" x14ac:dyDescent="0.25">
      <c r="A22" s="12" t="s">
        <v>3975</v>
      </c>
      <c r="B22" s="146" t="s">
        <v>2064</v>
      </c>
      <c r="C22" s="166"/>
      <c r="D22" s="193"/>
      <c r="E22" s="193"/>
    </row>
    <row r="23" spans="1:5" ht="5.0999999999999996" customHeight="1" x14ac:dyDescent="0.25">
      <c r="A23" s="12"/>
      <c r="B23" s="3"/>
      <c r="C23" s="3"/>
      <c r="D23" s="3"/>
      <c r="E23" s="3"/>
    </row>
    <row r="24" spans="1:5" x14ac:dyDescent="0.25">
      <c r="A24" s="12" t="s">
        <v>3974</v>
      </c>
      <c r="B24" s="146" t="s">
        <v>2062</v>
      </c>
      <c r="C24" s="166"/>
      <c r="D24" s="193"/>
      <c r="E24" s="193"/>
    </row>
    <row r="25" spans="1:5" ht="5.0999999999999996" customHeight="1" x14ac:dyDescent="0.25">
      <c r="A25" s="12"/>
      <c r="B25" s="3"/>
      <c r="C25" s="3"/>
      <c r="D25" s="3"/>
      <c r="E25" s="3"/>
    </row>
    <row r="26" spans="1:5" x14ac:dyDescent="0.25">
      <c r="A26" s="12" t="s">
        <v>3973</v>
      </c>
      <c r="B26" s="146" t="s">
        <v>2233</v>
      </c>
      <c r="C26" s="166"/>
      <c r="D26" s="193"/>
      <c r="E26" s="193"/>
    </row>
    <row r="27" spans="1:5" ht="5.0999999999999996" customHeight="1" x14ac:dyDescent="0.25">
      <c r="A27" s="12"/>
      <c r="B27" s="3"/>
      <c r="C27" s="3"/>
      <c r="D27" s="3"/>
      <c r="E27" s="3"/>
    </row>
    <row r="28" spans="1:5" x14ac:dyDescent="0.25">
      <c r="A28" s="12" t="s">
        <v>3972</v>
      </c>
      <c r="B28" s="146" t="s">
        <v>2231</v>
      </c>
      <c r="C28" s="166"/>
      <c r="D28" s="193"/>
      <c r="E28" s="193"/>
    </row>
    <row r="29" spans="1:5" ht="5.0999999999999996" customHeight="1" x14ac:dyDescent="0.25">
      <c r="A29" s="12"/>
      <c r="B29" s="3"/>
      <c r="C29" s="3"/>
      <c r="D29" s="3"/>
      <c r="E29" s="3"/>
    </row>
    <row r="30" spans="1:5" x14ac:dyDescent="0.25">
      <c r="A30" s="12" t="s">
        <v>3971</v>
      </c>
      <c r="B30" s="146" t="s">
        <v>7506</v>
      </c>
      <c r="C30" s="166"/>
      <c r="D30" s="193"/>
      <c r="E30" s="193"/>
    </row>
    <row r="31" spans="1:5" ht="5.0999999999999996" customHeight="1" x14ac:dyDescent="0.25">
      <c r="A31" s="12"/>
      <c r="B31" s="3"/>
      <c r="C31" s="3"/>
      <c r="D31" s="3"/>
      <c r="E31" s="3"/>
    </row>
    <row r="32" spans="1:5" x14ac:dyDescent="0.25">
      <c r="A32" s="12" t="s">
        <v>3970</v>
      </c>
      <c r="B32" s="146" t="s">
        <v>3361</v>
      </c>
      <c r="C32" s="166"/>
      <c r="D32" s="193"/>
      <c r="E32" s="193"/>
    </row>
    <row r="33" spans="1:5" ht="5.0999999999999996" customHeight="1" x14ac:dyDescent="0.25">
      <c r="A33" s="12"/>
      <c r="B33" s="3"/>
      <c r="C33" s="3"/>
      <c r="D33" s="3"/>
      <c r="E33" s="3"/>
    </row>
    <row r="34" spans="1:5" x14ac:dyDescent="0.25">
      <c r="A34" s="12" t="s">
        <v>3969</v>
      </c>
      <c r="B34" s="146" t="s">
        <v>3968</v>
      </c>
      <c r="C34" s="166"/>
      <c r="D34" s="193"/>
      <c r="E34" s="193"/>
    </row>
    <row r="35" spans="1:5" ht="5.0999999999999996" customHeight="1" x14ac:dyDescent="0.25">
      <c r="A35" s="12"/>
      <c r="B35" s="3"/>
      <c r="C35" s="3"/>
      <c r="D35" s="3"/>
      <c r="E35" s="3"/>
    </row>
    <row r="36" spans="1:5" ht="15" customHeight="1" x14ac:dyDescent="0.25">
      <c r="A36" s="148" t="s">
        <v>3967</v>
      </c>
      <c r="B36" s="146" t="s">
        <v>3966</v>
      </c>
      <c r="C36" s="166"/>
      <c r="D36" s="89"/>
      <c r="E36" s="110" t="s">
        <v>2135</v>
      </c>
    </row>
    <row r="37" spans="1:5" x14ac:dyDescent="0.25">
      <c r="A37" s="148"/>
      <c r="B37" s="146"/>
      <c r="C37" s="166"/>
      <c r="D37" s="89"/>
      <c r="E37" s="110" t="s">
        <v>2134</v>
      </c>
    </row>
    <row r="38" spans="1:5" ht="5.0999999999999996" customHeight="1" x14ac:dyDescent="0.25">
      <c r="A38" s="148"/>
      <c r="B38" s="9"/>
      <c r="C38" s="9"/>
      <c r="D38" s="9"/>
      <c r="E38" s="9"/>
    </row>
    <row r="39" spans="1:5" ht="15" customHeight="1" x14ac:dyDescent="0.25">
      <c r="A39" s="148"/>
      <c r="B39" s="146" t="s">
        <v>3965</v>
      </c>
      <c r="C39" s="146"/>
      <c r="D39" s="146"/>
      <c r="E39" s="146"/>
    </row>
    <row r="40" spans="1:5" x14ac:dyDescent="0.25">
      <c r="A40" s="148"/>
      <c r="B40" s="168" t="s">
        <v>7046</v>
      </c>
      <c r="C40" s="168"/>
      <c r="D40" s="27"/>
      <c r="E40" s="27"/>
    </row>
    <row r="41" spans="1:5" ht="5.0999999999999996" customHeight="1" x14ac:dyDescent="0.25">
      <c r="A41" s="12"/>
      <c r="B41" s="3"/>
      <c r="C41" s="3"/>
      <c r="D41" s="3"/>
      <c r="E41" s="3"/>
    </row>
    <row r="42" spans="1:5" ht="15" customHeight="1" x14ac:dyDescent="0.25">
      <c r="A42" s="148" t="s">
        <v>3964</v>
      </c>
      <c r="B42" s="146" t="s">
        <v>3963</v>
      </c>
      <c r="C42" s="166"/>
      <c r="D42" s="89"/>
      <c r="E42" s="110" t="s">
        <v>2135</v>
      </c>
    </row>
    <row r="43" spans="1:5" x14ac:dyDescent="0.25">
      <c r="A43" s="148"/>
      <c r="B43" s="146"/>
      <c r="C43" s="166"/>
      <c r="D43" s="89"/>
      <c r="E43" s="110" t="s">
        <v>2134</v>
      </c>
    </row>
    <row r="44" spans="1:5" ht="5.0999999999999996" customHeight="1" x14ac:dyDescent="0.25">
      <c r="A44" s="148"/>
      <c r="B44" s="9"/>
      <c r="C44" s="9"/>
      <c r="D44" s="9"/>
      <c r="E44" s="9"/>
    </row>
    <row r="45" spans="1:5" x14ac:dyDescent="0.25">
      <c r="A45" s="148"/>
      <c r="B45" s="146" t="s">
        <v>3962</v>
      </c>
      <c r="C45" s="146"/>
      <c r="D45" s="146"/>
      <c r="E45" s="146"/>
    </row>
    <row r="46" spans="1:5" x14ac:dyDescent="0.25">
      <c r="A46" s="148"/>
      <c r="B46" s="168" t="s">
        <v>6724</v>
      </c>
      <c r="C46" s="168"/>
      <c r="D46" s="9"/>
      <c r="E46" s="9"/>
    </row>
    <row r="47" spans="1:5" ht="5.0999999999999996" customHeight="1" x14ac:dyDescent="0.25">
      <c r="A47" s="12"/>
      <c r="B47" s="3"/>
      <c r="C47" s="3"/>
      <c r="D47" s="3"/>
      <c r="E47" s="3"/>
    </row>
    <row r="48" spans="1:5" x14ac:dyDescent="0.25">
      <c r="A48" s="148" t="s">
        <v>3961</v>
      </c>
      <c r="B48" s="146" t="s">
        <v>3960</v>
      </c>
      <c r="C48" s="166"/>
      <c r="D48" s="89"/>
      <c r="E48" s="9" t="s">
        <v>2135</v>
      </c>
    </row>
    <row r="49" spans="1:5" x14ac:dyDescent="0.25">
      <c r="A49" s="148"/>
      <c r="B49" s="146"/>
      <c r="C49" s="166"/>
      <c r="D49" s="89"/>
      <c r="E49" s="9" t="s">
        <v>2134</v>
      </c>
    </row>
    <row r="50" spans="1:5" ht="5.0999999999999996" customHeight="1" x14ac:dyDescent="0.25">
      <c r="A50" s="12"/>
      <c r="B50" s="3"/>
      <c r="C50" s="3"/>
      <c r="D50" s="3"/>
      <c r="E50" s="3"/>
    </row>
    <row r="51" spans="1:5" ht="15" customHeight="1" x14ac:dyDescent="0.25">
      <c r="A51" s="148" t="s">
        <v>3959</v>
      </c>
      <c r="B51" s="146" t="s">
        <v>3958</v>
      </c>
      <c r="C51" s="146"/>
      <c r="D51" s="146"/>
      <c r="E51" s="146"/>
    </row>
    <row r="52" spans="1:5" x14ac:dyDescent="0.25">
      <c r="A52" s="148"/>
      <c r="B52" s="89"/>
      <c r="C52" s="144" t="s">
        <v>2135</v>
      </c>
      <c r="D52" s="145"/>
      <c r="E52" s="145"/>
    </row>
    <row r="53" spans="1:5" x14ac:dyDescent="0.25">
      <c r="A53" s="148"/>
      <c r="B53" s="89"/>
      <c r="C53" s="144" t="s">
        <v>2134</v>
      </c>
      <c r="D53" s="145"/>
      <c r="E53" s="145"/>
    </row>
    <row r="54" spans="1:5" ht="5.0999999999999996" customHeight="1" x14ac:dyDescent="0.25">
      <c r="A54" s="148"/>
      <c r="B54" s="3"/>
      <c r="C54" s="3"/>
      <c r="D54" s="3"/>
      <c r="E54" s="3"/>
    </row>
    <row r="55" spans="1:5" ht="30" customHeight="1" x14ac:dyDescent="0.25">
      <c r="A55" s="148"/>
      <c r="B55" s="146" t="s">
        <v>3957</v>
      </c>
      <c r="C55" s="166"/>
      <c r="D55" s="193"/>
      <c r="E55" s="193"/>
    </row>
    <row r="56" spans="1:5" x14ac:dyDescent="0.25">
      <c r="A56" s="148"/>
      <c r="B56" s="196" t="s">
        <v>6709</v>
      </c>
      <c r="C56" s="196"/>
      <c r="D56" s="83"/>
      <c r="E56" s="83"/>
    </row>
    <row r="57" spans="1:5" ht="5.0999999999999996" customHeight="1" x14ac:dyDescent="0.25">
      <c r="A57" s="12"/>
      <c r="B57" s="3"/>
      <c r="C57" s="3"/>
      <c r="D57" s="3"/>
      <c r="E57" s="3"/>
    </row>
    <row r="58" spans="1:5" ht="15" customHeight="1" x14ac:dyDescent="0.25">
      <c r="A58" s="148" t="s">
        <v>3956</v>
      </c>
      <c r="B58" s="146" t="s">
        <v>3955</v>
      </c>
      <c r="C58" s="146"/>
      <c r="D58" s="146"/>
      <c r="E58" s="146"/>
    </row>
    <row r="59" spans="1:5" x14ac:dyDescent="0.25">
      <c r="A59" s="148"/>
      <c r="B59" s="89"/>
      <c r="C59" s="144" t="s">
        <v>2135</v>
      </c>
      <c r="D59" s="145"/>
      <c r="E59" s="145"/>
    </row>
    <row r="60" spans="1:5" x14ac:dyDescent="0.25">
      <c r="A60" s="148"/>
      <c r="B60" s="89"/>
      <c r="C60" s="144" t="s">
        <v>2134</v>
      </c>
      <c r="D60" s="145"/>
      <c r="E60" s="145"/>
    </row>
    <row r="61" spans="1:5" ht="5.0999999999999996" customHeight="1" x14ac:dyDescent="0.25">
      <c r="A61" s="148"/>
      <c r="B61" s="3"/>
      <c r="C61" s="3"/>
      <c r="D61" s="3"/>
      <c r="E61" s="3"/>
    </row>
    <row r="62" spans="1:5" ht="30" customHeight="1" x14ac:dyDescent="0.25">
      <c r="A62" s="148"/>
      <c r="B62" s="146" t="s">
        <v>3954</v>
      </c>
      <c r="C62" s="166"/>
      <c r="D62" s="193"/>
      <c r="E62" s="193"/>
    </row>
    <row r="63" spans="1:5" x14ac:dyDescent="0.25">
      <c r="A63" s="148"/>
      <c r="B63" s="196" t="s">
        <v>6709</v>
      </c>
      <c r="C63" s="196"/>
      <c r="D63" s="83"/>
      <c r="E63" s="83"/>
    </row>
    <row r="64" spans="1:5" ht="5.0999999999999996" customHeight="1" x14ac:dyDescent="0.25">
      <c r="A64" s="12"/>
      <c r="B64" s="3"/>
      <c r="C64" s="3"/>
      <c r="D64" s="3"/>
      <c r="E64" s="3"/>
    </row>
    <row r="65" spans="1:5" ht="30" customHeight="1" x14ac:dyDescent="0.25">
      <c r="A65" s="148" t="s">
        <v>3953</v>
      </c>
      <c r="B65" s="146" t="s">
        <v>3952</v>
      </c>
      <c r="C65" s="146"/>
      <c r="D65" s="146"/>
      <c r="E65" s="146"/>
    </row>
    <row r="66" spans="1:5" ht="5.0999999999999996" customHeight="1" x14ac:dyDescent="0.25">
      <c r="A66" s="148"/>
      <c r="B66" s="146"/>
      <c r="C66" s="146"/>
      <c r="D66" s="146"/>
      <c r="E66" s="3"/>
    </row>
    <row r="67" spans="1:5" ht="60" customHeight="1" x14ac:dyDescent="0.25">
      <c r="A67" s="148"/>
      <c r="B67" s="146" t="s">
        <v>3951</v>
      </c>
      <c r="C67" s="146"/>
      <c r="D67" s="146"/>
      <c r="E67" s="146"/>
    </row>
    <row r="68" spans="1:5" ht="5.0999999999999996" customHeight="1" x14ac:dyDescent="0.25">
      <c r="A68" s="148"/>
      <c r="B68" s="3"/>
      <c r="C68" s="3"/>
      <c r="D68" s="3"/>
      <c r="E68" s="3"/>
    </row>
    <row r="69" spans="1:5" ht="15" customHeight="1" x14ac:dyDescent="0.25">
      <c r="A69" s="148"/>
      <c r="B69" s="9"/>
      <c r="C69" s="9" t="s">
        <v>2239</v>
      </c>
      <c r="D69" s="193"/>
      <c r="E69" s="193"/>
    </row>
    <row r="70" spans="1:5" ht="15" customHeight="1" x14ac:dyDescent="0.25">
      <c r="A70" s="148"/>
      <c r="B70" s="9"/>
      <c r="C70" s="9" t="s">
        <v>2064</v>
      </c>
      <c r="D70" s="193"/>
      <c r="E70" s="193"/>
    </row>
    <row r="71" spans="1:5" ht="15" customHeight="1" x14ac:dyDescent="0.25">
      <c r="A71" s="148"/>
      <c r="B71" s="9"/>
      <c r="C71" s="9" t="s">
        <v>2062</v>
      </c>
      <c r="D71" s="193"/>
      <c r="E71" s="193"/>
    </row>
    <row r="72" spans="1:5" ht="15" customHeight="1" x14ac:dyDescent="0.25">
      <c r="A72" s="148"/>
      <c r="B72" s="9"/>
      <c r="C72" s="9" t="s">
        <v>2233</v>
      </c>
      <c r="D72" s="193"/>
      <c r="E72" s="193"/>
    </row>
    <row r="73" spans="1:5" ht="15" customHeight="1" x14ac:dyDescent="0.25">
      <c r="A73" s="148"/>
      <c r="B73" s="9"/>
      <c r="C73" s="9" t="s">
        <v>2231</v>
      </c>
      <c r="D73" s="193"/>
      <c r="E73" s="193"/>
    </row>
    <row r="74" spans="1:5" ht="15" customHeight="1" x14ac:dyDescent="0.25">
      <c r="A74" s="148"/>
      <c r="B74" s="9"/>
      <c r="C74" s="9" t="s">
        <v>7506</v>
      </c>
      <c r="D74" s="193"/>
      <c r="E74" s="193"/>
    </row>
    <row r="75" spans="1:5" ht="15" customHeight="1" x14ac:dyDescent="0.25">
      <c r="A75" s="148"/>
      <c r="B75" s="9"/>
      <c r="C75" s="9" t="s">
        <v>2313</v>
      </c>
      <c r="D75" s="219"/>
      <c r="E75" s="219"/>
    </row>
    <row r="76" spans="1:5" ht="15" customHeight="1" x14ac:dyDescent="0.25">
      <c r="A76" s="148"/>
      <c r="B76" s="9"/>
      <c r="C76" s="9" t="s">
        <v>2315</v>
      </c>
      <c r="D76" s="193"/>
      <c r="E76" s="193"/>
    </row>
    <row r="77" spans="1:5" ht="5.0999999999999996" customHeight="1" x14ac:dyDescent="0.25">
      <c r="A77" s="148"/>
      <c r="B77" s="3"/>
      <c r="C77" s="3"/>
      <c r="D77" s="3"/>
      <c r="E77" s="3"/>
    </row>
    <row r="78" spans="1:5" ht="15" customHeight="1" x14ac:dyDescent="0.25">
      <c r="A78" s="148"/>
      <c r="B78" s="146" t="s">
        <v>7240</v>
      </c>
      <c r="C78" s="146"/>
      <c r="D78" s="146"/>
      <c r="E78" s="146"/>
    </row>
    <row r="79" spans="1:5" ht="15" customHeight="1" x14ac:dyDescent="0.25">
      <c r="A79" s="148"/>
      <c r="B79" s="9"/>
      <c r="C79" s="9" t="s">
        <v>5833</v>
      </c>
      <c r="D79" s="200"/>
      <c r="E79" s="200"/>
    </row>
    <row r="80" spans="1:5" ht="15" customHeight="1" x14ac:dyDescent="0.25">
      <c r="A80" s="148"/>
      <c r="B80" s="9"/>
      <c r="C80" s="9" t="s">
        <v>3236</v>
      </c>
      <c r="D80" s="218"/>
      <c r="E80" s="218"/>
    </row>
    <row r="81" spans="1:5" x14ac:dyDescent="0.25">
      <c r="A81" s="12"/>
      <c r="B81" s="3"/>
      <c r="C81" s="3"/>
      <c r="D81" s="3"/>
      <c r="E81" s="3"/>
    </row>
    <row r="82" spans="1:5" ht="15" customHeight="1" x14ac:dyDescent="0.25">
      <c r="A82" s="205" t="s">
        <v>3224</v>
      </c>
      <c r="B82" s="205"/>
      <c r="C82" s="205"/>
      <c r="D82" s="205"/>
      <c r="E82" s="205"/>
    </row>
    <row r="83" spans="1:5" ht="5.0999999999999996" customHeight="1" x14ac:dyDescent="0.25">
      <c r="A83" s="12"/>
      <c r="B83" s="3"/>
      <c r="C83" s="3"/>
      <c r="D83" s="3"/>
      <c r="E83" s="3"/>
    </row>
    <row r="84" spans="1:5" ht="120" customHeight="1" x14ac:dyDescent="0.25">
      <c r="A84" s="12" t="s">
        <v>3950</v>
      </c>
      <c r="B84" s="146" t="s">
        <v>3949</v>
      </c>
      <c r="C84" s="166"/>
      <c r="D84" s="193"/>
      <c r="E84" s="193"/>
    </row>
    <row r="85" spans="1:5" ht="5.0999999999999996" customHeight="1" x14ac:dyDescent="0.25">
      <c r="A85" s="12"/>
      <c r="B85" s="3"/>
      <c r="C85" s="3"/>
      <c r="D85" s="3"/>
      <c r="E85" s="3"/>
    </row>
    <row r="86" spans="1:5" x14ac:dyDescent="0.25">
      <c r="A86" s="12" t="s">
        <v>3948</v>
      </c>
      <c r="B86" s="146" t="s">
        <v>949</v>
      </c>
      <c r="C86" s="146"/>
      <c r="D86" s="146"/>
      <c r="E86" s="146"/>
    </row>
    <row r="87" spans="1:5" ht="5.0999999999999996" customHeight="1" x14ac:dyDescent="0.25">
      <c r="A87" s="12"/>
      <c r="B87" s="3"/>
      <c r="C87" s="3"/>
      <c r="D87" s="3"/>
      <c r="E87" s="3"/>
    </row>
    <row r="88" spans="1:5" x14ac:dyDescent="0.25">
      <c r="A88" s="12" t="s">
        <v>3947</v>
      </c>
      <c r="B88" s="146" t="s">
        <v>949</v>
      </c>
      <c r="C88" s="146"/>
      <c r="D88" s="146"/>
      <c r="E88" s="146"/>
    </row>
    <row r="89" spans="1:5" ht="5.0999999999999996" customHeight="1" x14ac:dyDescent="0.25">
      <c r="A89" s="12"/>
      <c r="B89" s="3"/>
      <c r="C89" s="3"/>
      <c r="D89" s="3"/>
      <c r="E89" s="3"/>
    </row>
    <row r="90" spans="1:5" x14ac:dyDescent="0.25">
      <c r="A90" s="12" t="s">
        <v>3946</v>
      </c>
      <c r="B90" s="146" t="s">
        <v>949</v>
      </c>
      <c r="C90" s="146"/>
      <c r="D90" s="146"/>
      <c r="E90" s="146"/>
    </row>
    <row r="91" spans="1:5" x14ac:dyDescent="0.25">
      <c r="A91" s="12"/>
      <c r="B91" s="3"/>
      <c r="C91" s="3"/>
      <c r="D91" s="3"/>
      <c r="E91" s="3"/>
    </row>
    <row r="92" spans="1:5" ht="15" customHeight="1" x14ac:dyDescent="0.25">
      <c r="A92" s="205" t="s">
        <v>3945</v>
      </c>
      <c r="B92" s="205"/>
      <c r="C92" s="205"/>
      <c r="D92" s="205"/>
      <c r="E92" s="205"/>
    </row>
    <row r="93" spans="1:5" ht="5.0999999999999996" customHeight="1" x14ac:dyDescent="0.25">
      <c r="A93" s="12"/>
      <c r="B93" s="3"/>
      <c r="C93" s="3"/>
      <c r="D93" s="3"/>
      <c r="E93" s="3"/>
    </row>
    <row r="94" spans="1:5" ht="30" customHeight="1" x14ac:dyDescent="0.25">
      <c r="A94" s="148" t="s">
        <v>3944</v>
      </c>
      <c r="B94" s="146" t="s">
        <v>3943</v>
      </c>
      <c r="C94" s="146"/>
      <c r="D94" s="146"/>
      <c r="E94" s="146"/>
    </row>
    <row r="95" spans="1:5" x14ac:dyDescent="0.25">
      <c r="A95" s="148"/>
      <c r="B95" s="89"/>
      <c r="C95" s="144" t="s">
        <v>2135</v>
      </c>
      <c r="D95" s="145"/>
      <c r="E95" s="145"/>
    </row>
    <row r="96" spans="1:5" x14ac:dyDescent="0.25">
      <c r="A96" s="148"/>
      <c r="B96" s="89"/>
      <c r="C96" s="144" t="s">
        <v>2134</v>
      </c>
      <c r="D96" s="145"/>
      <c r="E96" s="145"/>
    </row>
    <row r="97" spans="1:5" ht="5.0999999999999996" customHeight="1" x14ac:dyDescent="0.25">
      <c r="A97" s="148"/>
      <c r="B97" s="146"/>
      <c r="C97" s="146"/>
      <c r="D97" s="146"/>
      <c r="E97" s="3"/>
    </row>
    <row r="98" spans="1:5" ht="30" customHeight="1" x14ac:dyDescent="0.25">
      <c r="A98" s="148"/>
      <c r="B98" s="146" t="s">
        <v>3942</v>
      </c>
      <c r="C98" s="146"/>
      <c r="D98" s="146"/>
      <c r="E98" s="146"/>
    </row>
    <row r="99" spans="1:5" ht="15" customHeight="1" x14ac:dyDescent="0.25">
      <c r="A99" s="148"/>
      <c r="B99" s="196" t="s">
        <v>6710</v>
      </c>
      <c r="C99" s="196"/>
      <c r="D99" s="83"/>
      <c r="E99" s="83"/>
    </row>
    <row r="100" spans="1:5" ht="5.0999999999999996" customHeight="1" x14ac:dyDescent="0.25">
      <c r="A100" s="12"/>
      <c r="B100" s="3"/>
      <c r="C100" s="3"/>
      <c r="D100" s="3"/>
      <c r="E100" s="3"/>
    </row>
    <row r="101" spans="1:5" ht="30" customHeight="1" x14ac:dyDescent="0.25">
      <c r="A101" s="12"/>
      <c r="B101" s="172" t="s">
        <v>3941</v>
      </c>
      <c r="C101" s="172"/>
      <c r="D101" s="172"/>
      <c r="E101" s="172"/>
    </row>
    <row r="102" spans="1:5" ht="5.0999999999999996" customHeight="1" x14ac:dyDescent="0.25">
      <c r="A102" s="12"/>
      <c r="B102" s="3"/>
      <c r="C102" s="3"/>
      <c r="D102" s="3"/>
      <c r="E102" s="3"/>
    </row>
    <row r="103" spans="1:5" x14ac:dyDescent="0.25">
      <c r="A103" s="12" t="s">
        <v>3940</v>
      </c>
      <c r="B103" s="146" t="s">
        <v>3655</v>
      </c>
      <c r="C103" s="166"/>
      <c r="D103" s="193"/>
      <c r="E103" s="193"/>
    </row>
    <row r="104" spans="1:5" ht="5.0999999999999996" customHeight="1" x14ac:dyDescent="0.25">
      <c r="A104" s="12"/>
      <c r="B104" s="3"/>
      <c r="C104" s="3"/>
      <c r="D104" s="3"/>
      <c r="E104" s="3"/>
    </row>
    <row r="105" spans="1:5" x14ac:dyDescent="0.25">
      <c r="A105" s="148" t="s">
        <v>3939</v>
      </c>
      <c r="B105" s="146" t="s">
        <v>3643</v>
      </c>
      <c r="C105" s="166"/>
      <c r="D105" s="89"/>
      <c r="E105" s="110" t="s">
        <v>7224</v>
      </c>
    </row>
    <row r="106" spans="1:5" x14ac:dyDescent="0.25">
      <c r="A106" s="148"/>
      <c r="B106" s="146"/>
      <c r="C106" s="166"/>
      <c r="D106" s="89"/>
      <c r="E106" s="110" t="s">
        <v>7225</v>
      </c>
    </row>
    <row r="107" spans="1:5" ht="5.0999999999999996" customHeight="1" x14ac:dyDescent="0.25">
      <c r="A107" s="12"/>
      <c r="B107" s="3"/>
      <c r="C107" s="3"/>
      <c r="D107" s="3"/>
      <c r="E107" s="3"/>
    </row>
    <row r="108" spans="1:5" x14ac:dyDescent="0.25">
      <c r="A108" s="12" t="s">
        <v>3938</v>
      </c>
      <c r="B108" s="146" t="s">
        <v>3937</v>
      </c>
      <c r="C108" s="166"/>
      <c r="D108" s="193"/>
      <c r="E108" s="193"/>
    </row>
    <row r="109" spans="1:5" ht="5.0999999999999996" customHeight="1" x14ac:dyDescent="0.25">
      <c r="A109" s="12"/>
      <c r="B109" s="3"/>
      <c r="C109" s="3"/>
      <c r="D109" s="3"/>
      <c r="E109" s="3"/>
    </row>
    <row r="110" spans="1:5" x14ac:dyDescent="0.25">
      <c r="A110" s="12" t="s">
        <v>3936</v>
      </c>
      <c r="B110" s="146" t="s">
        <v>3651</v>
      </c>
      <c r="C110" s="166"/>
      <c r="D110" s="193"/>
      <c r="E110" s="193"/>
    </row>
    <row r="111" spans="1:5" ht="5.0999999999999996" customHeight="1" x14ac:dyDescent="0.25">
      <c r="A111" s="12"/>
      <c r="B111" s="3"/>
      <c r="C111" s="3"/>
      <c r="D111" s="3"/>
      <c r="E111" s="3"/>
    </row>
    <row r="112" spans="1:5" x14ac:dyDescent="0.25">
      <c r="A112" s="12" t="s">
        <v>3935</v>
      </c>
      <c r="B112" s="146" t="s">
        <v>3653</v>
      </c>
      <c r="C112" s="166"/>
      <c r="D112" s="193"/>
      <c r="E112" s="193"/>
    </row>
    <row r="113" spans="1:5" ht="5.0999999999999996" customHeight="1" x14ac:dyDescent="0.25">
      <c r="A113" s="12"/>
      <c r="B113" s="3"/>
      <c r="C113" s="3"/>
      <c r="D113" s="3"/>
      <c r="E113" s="3"/>
    </row>
    <row r="114" spans="1:5" x14ac:dyDescent="0.25">
      <c r="A114" s="12" t="s">
        <v>3934</v>
      </c>
      <c r="B114" s="146" t="s">
        <v>3933</v>
      </c>
      <c r="C114" s="166"/>
      <c r="D114" s="193"/>
      <c r="E114" s="193"/>
    </row>
    <row r="115" spans="1:5" ht="5.0999999999999996" customHeight="1" x14ac:dyDescent="0.25">
      <c r="A115" s="12"/>
      <c r="B115" s="3"/>
      <c r="C115" s="3"/>
      <c r="D115" s="3"/>
      <c r="E115" s="3"/>
    </row>
    <row r="116" spans="1:5" x14ac:dyDescent="0.25">
      <c r="A116" s="12" t="s">
        <v>3932</v>
      </c>
      <c r="B116" s="146" t="s">
        <v>3721</v>
      </c>
      <c r="C116" s="166"/>
      <c r="D116" s="193"/>
      <c r="E116" s="193"/>
    </row>
    <row r="117" spans="1:5" ht="5.0999999999999996" customHeight="1" x14ac:dyDescent="0.25">
      <c r="A117" s="12"/>
      <c r="B117" s="3"/>
      <c r="C117" s="3"/>
      <c r="D117" s="3"/>
      <c r="E117" s="3"/>
    </row>
    <row r="118" spans="1:5" ht="30" customHeight="1" x14ac:dyDescent="0.25">
      <c r="A118" s="12" t="s">
        <v>3931</v>
      </c>
      <c r="B118" s="146" t="s">
        <v>3930</v>
      </c>
      <c r="C118" s="166"/>
      <c r="D118" s="193"/>
      <c r="E118" s="193"/>
    </row>
    <row r="119" spans="1:5" ht="5.0999999999999996" customHeight="1" x14ac:dyDescent="0.25">
      <c r="A119" s="12"/>
      <c r="B119" s="3"/>
      <c r="C119" s="3"/>
      <c r="D119" s="3"/>
      <c r="E119" s="3"/>
    </row>
    <row r="120" spans="1:5" x14ac:dyDescent="0.25">
      <c r="A120" s="148" t="s">
        <v>3929</v>
      </c>
      <c r="B120" s="146" t="s">
        <v>3518</v>
      </c>
      <c r="C120" s="166"/>
      <c r="D120" s="89"/>
      <c r="E120" s="110" t="s">
        <v>3473</v>
      </c>
    </row>
    <row r="121" spans="1:5" x14ac:dyDescent="0.25">
      <c r="A121" s="148"/>
      <c r="B121" s="146"/>
      <c r="C121" s="166"/>
      <c r="D121" s="89"/>
      <c r="E121" s="110" t="s">
        <v>5227</v>
      </c>
    </row>
    <row r="122" spans="1:5" ht="5.0999999999999996" customHeight="1" x14ac:dyDescent="0.25">
      <c r="A122" s="12"/>
      <c r="B122" s="3"/>
      <c r="C122" s="3"/>
      <c r="D122" s="3"/>
      <c r="E122" s="3"/>
    </row>
    <row r="123" spans="1:5" ht="15" customHeight="1" x14ac:dyDescent="0.25">
      <c r="A123" s="204" t="s">
        <v>3928</v>
      </c>
      <c r="B123" s="146" t="s">
        <v>3470</v>
      </c>
      <c r="C123" s="146"/>
      <c r="D123" s="89"/>
      <c r="E123" s="110" t="s">
        <v>2135</v>
      </c>
    </row>
    <row r="124" spans="1:5" ht="15" customHeight="1" x14ac:dyDescent="0.25">
      <c r="A124" s="204"/>
      <c r="B124" s="146"/>
      <c r="C124" s="146"/>
      <c r="D124" s="89"/>
      <c r="E124" s="110" t="s">
        <v>2134</v>
      </c>
    </row>
    <row r="125" spans="1:5" ht="15" customHeight="1" x14ac:dyDescent="0.25">
      <c r="A125" s="204"/>
      <c r="B125" s="146"/>
      <c r="C125" s="146"/>
      <c r="D125" s="58"/>
      <c r="E125" s="9"/>
    </row>
    <row r="126" spans="1:5" ht="5.0999999999999996" customHeight="1" x14ac:dyDescent="0.25">
      <c r="A126" s="204"/>
      <c r="B126" s="3"/>
      <c r="C126" s="3"/>
      <c r="D126" s="3"/>
      <c r="E126" s="3"/>
    </row>
    <row r="127" spans="1:5" x14ac:dyDescent="0.25">
      <c r="A127" s="204"/>
      <c r="B127" s="146" t="s">
        <v>3469</v>
      </c>
      <c r="C127" s="166"/>
      <c r="D127" s="193"/>
      <c r="E127" s="193"/>
    </row>
    <row r="128" spans="1:5" ht="5.0999999999999996" customHeight="1" x14ac:dyDescent="0.25">
      <c r="A128" s="12"/>
      <c r="B128" s="3"/>
      <c r="C128" s="3"/>
      <c r="D128" s="3"/>
      <c r="E128" s="3"/>
    </row>
    <row r="129" spans="1:5" x14ac:dyDescent="0.25">
      <c r="A129" s="12" t="s">
        <v>3927</v>
      </c>
      <c r="B129" s="146" t="s">
        <v>3771</v>
      </c>
      <c r="C129" s="166"/>
      <c r="D129" s="193"/>
      <c r="E129" s="193"/>
    </row>
    <row r="130" spans="1:5" ht="5.0999999999999996" customHeight="1" x14ac:dyDescent="0.25">
      <c r="A130" s="12"/>
      <c r="B130" s="3"/>
      <c r="C130" s="3"/>
      <c r="D130" s="3"/>
      <c r="E130" s="3"/>
    </row>
    <row r="131" spans="1:5" x14ac:dyDescent="0.25">
      <c r="A131" s="12" t="s">
        <v>3926</v>
      </c>
      <c r="B131" s="146" t="s">
        <v>2064</v>
      </c>
      <c r="C131" s="166"/>
      <c r="D131" s="193"/>
      <c r="E131" s="193"/>
    </row>
    <row r="132" spans="1:5" ht="5.0999999999999996" customHeight="1" x14ac:dyDescent="0.25">
      <c r="A132" s="12"/>
      <c r="B132" s="3"/>
      <c r="C132" s="3"/>
      <c r="D132" s="3"/>
      <c r="E132" s="3"/>
    </row>
    <row r="133" spans="1:5" x14ac:dyDescent="0.25">
      <c r="A133" s="12" t="s">
        <v>3925</v>
      </c>
      <c r="B133" s="146" t="s">
        <v>2062</v>
      </c>
      <c r="C133" s="166"/>
      <c r="D133" s="193"/>
      <c r="E133" s="193"/>
    </row>
    <row r="134" spans="1:5" ht="5.0999999999999996" customHeight="1" x14ac:dyDescent="0.25">
      <c r="A134" s="12"/>
      <c r="B134" s="3"/>
      <c r="C134" s="3"/>
      <c r="D134" s="3"/>
      <c r="E134" s="3"/>
    </row>
    <row r="135" spans="1:5" x14ac:dyDescent="0.25">
      <c r="A135" s="12"/>
      <c r="B135" s="172" t="s">
        <v>3575</v>
      </c>
      <c r="C135" s="172"/>
      <c r="D135" s="172"/>
      <c r="E135" s="172"/>
    </row>
    <row r="136" spans="1:5" ht="5.0999999999999996" customHeight="1" x14ac:dyDescent="0.25">
      <c r="A136" s="12"/>
      <c r="B136" s="3"/>
      <c r="C136" s="3"/>
      <c r="D136" s="3"/>
      <c r="E136" s="3"/>
    </row>
    <row r="137" spans="1:5" x14ac:dyDescent="0.25">
      <c r="A137" s="12" t="s">
        <v>3924</v>
      </c>
      <c r="B137" s="146" t="s">
        <v>3567</v>
      </c>
      <c r="C137" s="166"/>
      <c r="D137" s="170"/>
      <c r="E137" s="170"/>
    </row>
    <row r="138" spans="1:5" ht="5.0999999999999996" customHeight="1" x14ac:dyDescent="0.25">
      <c r="A138" s="12"/>
      <c r="B138" s="3"/>
      <c r="C138" s="3"/>
      <c r="D138" s="3"/>
      <c r="E138" s="3"/>
    </row>
    <row r="139" spans="1:5" x14ac:dyDescent="0.25">
      <c r="A139" s="12" t="s">
        <v>3923</v>
      </c>
      <c r="B139" s="146" t="s">
        <v>3565</v>
      </c>
      <c r="C139" s="166"/>
      <c r="D139" s="170"/>
      <c r="E139" s="170"/>
    </row>
    <row r="140" spans="1:5" ht="5.0999999999999996" customHeight="1" x14ac:dyDescent="0.25">
      <c r="A140" s="12"/>
      <c r="B140" s="3"/>
      <c r="C140" s="3"/>
      <c r="D140" s="3"/>
      <c r="E140" s="3"/>
    </row>
    <row r="141" spans="1:5" x14ac:dyDescent="0.25">
      <c r="A141" s="12" t="s">
        <v>3922</v>
      </c>
      <c r="B141" s="146" t="s">
        <v>3563</v>
      </c>
      <c r="C141" s="166"/>
      <c r="D141" s="170"/>
      <c r="E141" s="170"/>
    </row>
    <row r="142" spans="1:5" ht="5.0999999999999996" customHeight="1" x14ac:dyDescent="0.25">
      <c r="A142" s="12"/>
      <c r="B142" s="3"/>
      <c r="C142" s="3"/>
      <c r="D142" s="3"/>
      <c r="E142" s="3"/>
    </row>
    <row r="143" spans="1:5" ht="30" customHeight="1" x14ac:dyDescent="0.25">
      <c r="A143" s="12" t="s">
        <v>3921</v>
      </c>
      <c r="B143" s="146" t="s">
        <v>3920</v>
      </c>
      <c r="C143" s="166"/>
      <c r="D143" s="169" t="str">
        <f>IF(OR(mil09.26="",mil09.36=""),"",mil09.26*mil09.36)</f>
        <v/>
      </c>
      <c r="E143" s="169"/>
    </row>
    <row r="144" spans="1:5" ht="5.0999999999999996" customHeight="1" x14ac:dyDescent="0.25">
      <c r="A144" s="12"/>
      <c r="B144" s="3"/>
      <c r="C144" s="3"/>
      <c r="D144" s="3"/>
      <c r="E144" s="3"/>
    </row>
    <row r="145" spans="1:5" x14ac:dyDescent="0.25">
      <c r="A145" s="12"/>
      <c r="B145" s="172" t="s">
        <v>3919</v>
      </c>
      <c r="C145" s="172"/>
      <c r="D145" s="172"/>
      <c r="E145" s="172"/>
    </row>
    <row r="146" spans="1:5" ht="5.0999999999999996" customHeight="1" x14ac:dyDescent="0.25">
      <c r="A146" s="12"/>
      <c r="B146" s="3"/>
      <c r="C146" s="3"/>
      <c r="D146" s="3"/>
      <c r="E146" s="3"/>
    </row>
    <row r="147" spans="1:5" x14ac:dyDescent="0.25">
      <c r="A147" s="12" t="s">
        <v>3918</v>
      </c>
      <c r="B147" s="146" t="s">
        <v>3917</v>
      </c>
      <c r="C147" s="166"/>
      <c r="D147" s="170"/>
      <c r="E147" s="170"/>
    </row>
    <row r="148" spans="1:5" ht="5.0999999999999996" customHeight="1" x14ac:dyDescent="0.25">
      <c r="A148" s="12"/>
      <c r="B148" s="3"/>
      <c r="C148" s="3"/>
      <c r="D148" s="3"/>
      <c r="E148" s="3"/>
    </row>
    <row r="149" spans="1:5" ht="30" customHeight="1" x14ac:dyDescent="0.25">
      <c r="A149" s="12" t="s">
        <v>3916</v>
      </c>
      <c r="B149" s="146" t="s">
        <v>3915</v>
      </c>
      <c r="C149" s="166"/>
      <c r="D149" s="169" t="str">
        <f>IF(OR(mil09.26="",mil09.38=""),"",mil09.26*mil09.38)</f>
        <v/>
      </c>
      <c r="E149" s="169"/>
    </row>
    <row r="150" spans="1:5" ht="5.0999999999999996" customHeight="1" x14ac:dyDescent="0.25">
      <c r="A150" s="12"/>
      <c r="B150" s="3"/>
      <c r="C150" s="3"/>
      <c r="D150" s="3"/>
      <c r="E150" s="3"/>
    </row>
    <row r="151" spans="1:5" x14ac:dyDescent="0.25">
      <c r="A151" s="12" t="s">
        <v>3914</v>
      </c>
      <c r="B151" s="146" t="s">
        <v>3760</v>
      </c>
      <c r="C151" s="166"/>
      <c r="D151" s="170"/>
      <c r="E151" s="170"/>
    </row>
    <row r="152" spans="1:5" ht="5.0999999999999996" customHeight="1" x14ac:dyDescent="0.25">
      <c r="A152" s="12"/>
      <c r="B152" s="3"/>
      <c r="C152" s="3"/>
      <c r="D152" s="3"/>
      <c r="E152" s="3"/>
    </row>
    <row r="153" spans="1:5" x14ac:dyDescent="0.25">
      <c r="A153" s="12" t="s">
        <v>3913</v>
      </c>
      <c r="B153" s="146" t="s">
        <v>3912</v>
      </c>
      <c r="C153" s="166"/>
      <c r="D153" s="221"/>
      <c r="E153" s="221"/>
    </row>
    <row r="154" spans="1:5" ht="5.0999999999999996" customHeight="1" x14ac:dyDescent="0.25">
      <c r="A154" s="12"/>
      <c r="B154" s="3"/>
      <c r="C154" s="3"/>
      <c r="D154" s="3"/>
      <c r="E154" s="3"/>
    </row>
    <row r="155" spans="1:5" x14ac:dyDescent="0.25">
      <c r="A155" s="12" t="s">
        <v>3911</v>
      </c>
      <c r="B155" s="146" t="s">
        <v>3910</v>
      </c>
      <c r="C155" s="166"/>
      <c r="D155" s="221"/>
      <c r="E155" s="221"/>
    </row>
    <row r="156" spans="1:5" ht="5.0999999999999996" customHeight="1" x14ac:dyDescent="0.25">
      <c r="A156" s="12"/>
      <c r="B156" s="3"/>
      <c r="C156" s="3"/>
      <c r="D156" s="3"/>
      <c r="E156" s="3"/>
    </row>
    <row r="157" spans="1:5" x14ac:dyDescent="0.25">
      <c r="A157" s="12" t="s">
        <v>3909</v>
      </c>
      <c r="B157" s="146" t="s">
        <v>3908</v>
      </c>
      <c r="C157" s="166"/>
      <c r="D157" s="221"/>
      <c r="E157" s="221"/>
    </row>
    <row r="158" spans="1:5" ht="5.0999999999999996" customHeight="1" x14ac:dyDescent="0.25">
      <c r="A158" s="12"/>
      <c r="B158" s="3"/>
      <c r="C158" s="3"/>
      <c r="D158" s="3"/>
      <c r="E158" s="3"/>
    </row>
    <row r="159" spans="1:5" ht="30" customHeight="1" x14ac:dyDescent="0.25">
      <c r="A159" s="12" t="s">
        <v>3907</v>
      </c>
      <c r="B159" s="146" t="s">
        <v>3906</v>
      </c>
      <c r="C159" s="166"/>
      <c r="D159" s="169" t="str">
        <f>IF(OR(mil09.26="",mil09.40=""),"",mil09.26*mil09.40)</f>
        <v/>
      </c>
      <c r="E159" s="169"/>
    </row>
    <row r="160" spans="1:5" ht="5.0999999999999996" customHeight="1" x14ac:dyDescent="0.25">
      <c r="A160" s="12"/>
      <c r="B160" s="3"/>
      <c r="C160" s="3"/>
      <c r="D160" s="3"/>
      <c r="E160" s="3"/>
    </row>
    <row r="161" spans="1:5" x14ac:dyDescent="0.25">
      <c r="A161" s="12"/>
      <c r="B161" s="172" t="s">
        <v>3569</v>
      </c>
      <c r="C161" s="172"/>
      <c r="D161" s="172"/>
      <c r="E161" s="172"/>
    </row>
    <row r="162" spans="1:5" ht="5.0999999999999996" customHeight="1" x14ac:dyDescent="0.25">
      <c r="A162" s="12"/>
      <c r="B162" s="3"/>
      <c r="C162" s="3"/>
      <c r="D162" s="3"/>
      <c r="E162" s="3"/>
    </row>
    <row r="163" spans="1:5" x14ac:dyDescent="0.25">
      <c r="A163" s="12" t="s">
        <v>3905</v>
      </c>
      <c r="B163" s="146" t="s">
        <v>3567</v>
      </c>
      <c r="C163" s="166"/>
      <c r="D163" s="170"/>
      <c r="E163" s="170"/>
    </row>
    <row r="164" spans="1:5" ht="5.0999999999999996" customHeight="1" x14ac:dyDescent="0.25">
      <c r="A164" s="12"/>
      <c r="B164" s="3"/>
      <c r="C164" s="3"/>
      <c r="D164" s="3"/>
      <c r="E164" s="3"/>
    </row>
    <row r="165" spans="1:5" x14ac:dyDescent="0.25">
      <c r="A165" s="12" t="s">
        <v>3904</v>
      </c>
      <c r="B165" s="146" t="s">
        <v>3565</v>
      </c>
      <c r="C165" s="166"/>
      <c r="D165" s="170"/>
      <c r="E165" s="170"/>
    </row>
    <row r="166" spans="1:5" ht="5.0999999999999996" customHeight="1" x14ac:dyDescent="0.25">
      <c r="A166" s="12"/>
      <c r="B166" s="3"/>
      <c r="C166" s="3"/>
      <c r="D166" s="3"/>
      <c r="E166" s="3"/>
    </row>
    <row r="167" spans="1:5" x14ac:dyDescent="0.25">
      <c r="A167" s="12" t="s">
        <v>3903</v>
      </c>
      <c r="B167" s="146" t="s">
        <v>3563</v>
      </c>
      <c r="C167" s="166"/>
      <c r="D167" s="170"/>
      <c r="E167" s="170"/>
    </row>
    <row r="168" spans="1:5" ht="5.0999999999999996" customHeight="1" x14ac:dyDescent="0.25">
      <c r="A168" s="12"/>
      <c r="B168" s="3"/>
      <c r="C168" s="3"/>
      <c r="D168" s="3"/>
      <c r="E168" s="3"/>
    </row>
    <row r="169" spans="1:5" ht="30" customHeight="1" x14ac:dyDescent="0.25">
      <c r="A169" s="12" t="s">
        <v>3902</v>
      </c>
      <c r="B169" s="146" t="s">
        <v>3901</v>
      </c>
      <c r="C169" s="166"/>
      <c r="D169" s="169" t="str">
        <f>IF(OR(mil09.26="",mil09.47=""),"",mil09.26*mil09.47)</f>
        <v/>
      </c>
      <c r="E169" s="169"/>
    </row>
    <row r="170" spans="1:5" ht="5.0999999999999996" customHeight="1" x14ac:dyDescent="0.25">
      <c r="A170" s="12"/>
      <c r="B170" s="3"/>
      <c r="C170" s="3"/>
      <c r="D170" s="3"/>
      <c r="E170" s="3"/>
    </row>
    <row r="171" spans="1:5" x14ac:dyDescent="0.25">
      <c r="A171" s="148" t="s">
        <v>3900</v>
      </c>
      <c r="B171" s="146" t="s">
        <v>3899</v>
      </c>
      <c r="C171" s="146"/>
      <c r="D171" s="89"/>
      <c r="E171" s="110" t="s">
        <v>2135</v>
      </c>
    </row>
    <row r="172" spans="1:5" x14ac:dyDescent="0.25">
      <c r="A172" s="148"/>
      <c r="B172" s="146"/>
      <c r="C172" s="146"/>
      <c r="D172" s="89"/>
      <c r="E172" s="110" t="s">
        <v>2134</v>
      </c>
    </row>
    <row r="173" spans="1:5" ht="5.0999999999999996" customHeight="1" x14ac:dyDescent="0.25">
      <c r="A173" s="12"/>
      <c r="B173" s="3"/>
      <c r="C173" s="3"/>
      <c r="D173" s="3"/>
      <c r="E173" s="3"/>
    </row>
    <row r="174" spans="1:5" x14ac:dyDescent="0.25">
      <c r="A174" s="148" t="s">
        <v>3898</v>
      </c>
      <c r="B174" s="146" t="s">
        <v>3897</v>
      </c>
      <c r="C174" s="146"/>
      <c r="D174" s="89"/>
      <c r="E174" s="110" t="s">
        <v>2135</v>
      </c>
    </row>
    <row r="175" spans="1:5" x14ac:dyDescent="0.25">
      <c r="A175" s="148"/>
      <c r="B175" s="146"/>
      <c r="C175" s="146"/>
      <c r="D175" s="89"/>
      <c r="E175" s="110" t="s">
        <v>2134</v>
      </c>
    </row>
    <row r="176" spans="1:5" ht="5.0999999999999996" customHeight="1" x14ac:dyDescent="0.25">
      <c r="A176" s="12"/>
      <c r="B176" s="3"/>
      <c r="C176" s="3"/>
      <c r="D176" s="3"/>
      <c r="E176" s="3"/>
    </row>
    <row r="177" spans="1:5" ht="30" customHeight="1" x14ac:dyDescent="0.25">
      <c r="A177" s="12" t="s">
        <v>3896</v>
      </c>
      <c r="B177" s="146" t="s">
        <v>3895</v>
      </c>
      <c r="C177" s="166"/>
      <c r="D177" s="222"/>
      <c r="E177" s="222"/>
    </row>
    <row r="178" spans="1:5" ht="5.0999999999999996" customHeight="1" x14ac:dyDescent="0.25">
      <c r="A178" s="12"/>
      <c r="B178" s="3"/>
      <c r="C178" s="3"/>
      <c r="D178" s="3"/>
      <c r="E178" s="3"/>
    </row>
    <row r="179" spans="1:5" ht="30" customHeight="1" x14ac:dyDescent="0.25">
      <c r="A179" s="12" t="s">
        <v>3894</v>
      </c>
      <c r="B179" s="146" t="s">
        <v>3893</v>
      </c>
      <c r="C179" s="166"/>
      <c r="D179" s="170"/>
      <c r="E179" s="170"/>
    </row>
    <row r="180" spans="1:5" ht="5.0999999999999996" customHeight="1" x14ac:dyDescent="0.25">
      <c r="A180" s="12"/>
      <c r="B180" s="3"/>
      <c r="C180" s="3"/>
      <c r="D180" s="3"/>
      <c r="E180" s="3"/>
    </row>
    <row r="181" spans="1:5" x14ac:dyDescent="0.25">
      <c r="A181" s="12" t="s">
        <v>3892</v>
      </c>
      <c r="B181" s="146" t="s">
        <v>3538</v>
      </c>
      <c r="C181" s="166"/>
      <c r="D181" s="170"/>
      <c r="E181" s="170"/>
    </row>
    <row r="182" spans="1:5" ht="5.0999999999999996" customHeight="1" x14ac:dyDescent="0.25">
      <c r="A182" s="12"/>
      <c r="B182" s="3"/>
      <c r="C182" s="3"/>
      <c r="D182" s="3"/>
      <c r="E182" s="3"/>
    </row>
    <row r="183" spans="1:5" x14ac:dyDescent="0.25">
      <c r="A183" s="204" t="s">
        <v>3891</v>
      </c>
      <c r="B183" s="146" t="s">
        <v>3890</v>
      </c>
      <c r="C183" s="146"/>
      <c r="D183" s="89"/>
      <c r="E183" s="110" t="s">
        <v>2135</v>
      </c>
    </row>
    <row r="184" spans="1:5" x14ac:dyDescent="0.25">
      <c r="A184" s="204"/>
      <c r="B184" s="146"/>
      <c r="C184" s="146"/>
      <c r="D184" s="89"/>
      <c r="E184" s="110" t="s">
        <v>2134</v>
      </c>
    </row>
    <row r="185" spans="1:5" ht="5.0999999999999996" customHeight="1" x14ac:dyDescent="0.25">
      <c r="A185" s="204"/>
      <c r="B185" s="9"/>
      <c r="C185" s="9"/>
      <c r="D185" s="9"/>
      <c r="E185" s="9"/>
    </row>
    <row r="186" spans="1:5" x14ac:dyDescent="0.25">
      <c r="A186" s="204"/>
      <c r="B186" s="146" t="s">
        <v>3553</v>
      </c>
      <c r="C186" s="146"/>
      <c r="D186" s="146"/>
      <c r="E186" s="146"/>
    </row>
    <row r="187" spans="1:5" ht="5.0999999999999996" customHeight="1" x14ac:dyDescent="0.25">
      <c r="A187" s="204"/>
      <c r="B187" s="3"/>
      <c r="C187" s="3"/>
      <c r="D187" s="3"/>
      <c r="E187" s="3"/>
    </row>
    <row r="188" spans="1:5" ht="15" customHeight="1" x14ac:dyDescent="0.25">
      <c r="A188" s="204"/>
      <c r="B188" s="9"/>
      <c r="C188" s="9" t="s">
        <v>3889</v>
      </c>
      <c r="D188" s="193"/>
      <c r="E188" s="193"/>
    </row>
    <row r="189" spans="1:5" ht="15" customHeight="1" x14ac:dyDescent="0.25">
      <c r="A189" s="204"/>
      <c r="B189" s="9"/>
      <c r="C189" s="9" t="s">
        <v>2064</v>
      </c>
      <c r="D189" s="193"/>
      <c r="E189" s="193"/>
    </row>
    <row r="190" spans="1:5" ht="15" customHeight="1" x14ac:dyDescent="0.25">
      <c r="A190" s="204"/>
      <c r="B190" s="9"/>
      <c r="C190" s="9" t="s">
        <v>2062</v>
      </c>
      <c r="D190" s="193"/>
      <c r="E190" s="193"/>
    </row>
    <row r="191" spans="1:5" ht="15" customHeight="1" x14ac:dyDescent="0.25">
      <c r="A191" s="204"/>
      <c r="B191" s="9"/>
      <c r="C191" s="9" t="s">
        <v>3361</v>
      </c>
      <c r="D191" s="193"/>
      <c r="E191" s="193"/>
    </row>
    <row r="192" spans="1:5" ht="30" customHeight="1" x14ac:dyDescent="0.25">
      <c r="A192" s="204"/>
      <c r="B192" s="9"/>
      <c r="C192" s="9" t="s">
        <v>3888</v>
      </c>
      <c r="D192" s="219"/>
      <c r="E192" s="193"/>
    </row>
    <row r="193" spans="1:5" ht="15" customHeight="1" x14ac:dyDescent="0.25">
      <c r="A193" s="204"/>
      <c r="B193" s="146"/>
      <c r="C193" s="166" t="s">
        <v>3887</v>
      </c>
      <c r="D193" s="89"/>
      <c r="E193" s="110" t="s">
        <v>7226</v>
      </c>
    </row>
    <row r="194" spans="1:5" x14ac:dyDescent="0.25">
      <c r="A194" s="204"/>
      <c r="B194" s="146"/>
      <c r="C194" s="166"/>
      <c r="D194" s="89"/>
      <c r="E194" s="110" t="s">
        <v>7227</v>
      </c>
    </row>
    <row r="195" spans="1:5" ht="15" customHeight="1" x14ac:dyDescent="0.25">
      <c r="A195" s="204"/>
      <c r="B195" s="9"/>
      <c r="C195" s="9" t="s">
        <v>3538</v>
      </c>
      <c r="D195" s="220"/>
      <c r="E195" s="200"/>
    </row>
    <row r="196" spans="1:5" ht="5.0999999999999996" customHeight="1" x14ac:dyDescent="0.25">
      <c r="A196" s="12"/>
      <c r="B196" s="3"/>
      <c r="C196" s="3"/>
      <c r="D196" s="3"/>
      <c r="E196" s="3"/>
    </row>
    <row r="197" spans="1:5" ht="30" customHeight="1" x14ac:dyDescent="0.25">
      <c r="A197" s="148" t="s">
        <v>3886</v>
      </c>
      <c r="B197" s="146" t="s">
        <v>3885</v>
      </c>
      <c r="C197" s="146"/>
      <c r="D197" s="146"/>
      <c r="E197" s="146"/>
    </row>
    <row r="198" spans="1:5" ht="5.0999999999999996" customHeight="1" x14ac:dyDescent="0.25">
      <c r="A198" s="148"/>
      <c r="B198" s="146"/>
      <c r="C198" s="146"/>
      <c r="D198" s="146"/>
      <c r="E198" s="3"/>
    </row>
    <row r="199" spans="1:5" ht="75" customHeight="1" x14ac:dyDescent="0.25">
      <c r="A199" s="148"/>
      <c r="B199" s="146" t="s">
        <v>3884</v>
      </c>
      <c r="C199" s="146"/>
      <c r="D199" s="146"/>
      <c r="E199" s="146"/>
    </row>
    <row r="200" spans="1:5" ht="5.0999999999999996" customHeight="1" x14ac:dyDescent="0.25">
      <c r="A200" s="148"/>
      <c r="B200" s="3"/>
      <c r="C200" s="3"/>
      <c r="D200" s="3"/>
      <c r="E200" s="3"/>
    </row>
    <row r="201" spans="1:5" ht="15" customHeight="1" x14ac:dyDescent="0.25">
      <c r="A201" s="148"/>
      <c r="B201" s="9"/>
      <c r="C201" s="9" t="s">
        <v>2239</v>
      </c>
      <c r="D201" s="193"/>
      <c r="E201" s="193"/>
    </row>
    <row r="202" spans="1:5" ht="15" customHeight="1" x14ac:dyDescent="0.25">
      <c r="A202" s="148"/>
      <c r="B202" s="9"/>
      <c r="C202" s="9" t="s">
        <v>2064</v>
      </c>
      <c r="D202" s="193"/>
      <c r="E202" s="193"/>
    </row>
    <row r="203" spans="1:5" ht="15" customHeight="1" x14ac:dyDescent="0.25">
      <c r="A203" s="148"/>
      <c r="B203" s="9"/>
      <c r="C203" s="9" t="s">
        <v>2062</v>
      </c>
      <c r="D203" s="193"/>
      <c r="E203" s="193"/>
    </row>
    <row r="204" spans="1:5" ht="15" customHeight="1" x14ac:dyDescent="0.25">
      <c r="A204" s="148"/>
      <c r="B204" s="9"/>
      <c r="C204" s="9" t="s">
        <v>2233</v>
      </c>
      <c r="D204" s="193"/>
      <c r="E204" s="193"/>
    </row>
    <row r="205" spans="1:5" ht="15" customHeight="1" x14ac:dyDescent="0.25">
      <c r="A205" s="148"/>
      <c r="B205" s="9"/>
      <c r="C205" s="9" t="s">
        <v>2231</v>
      </c>
      <c r="D205" s="193"/>
      <c r="E205" s="193"/>
    </row>
    <row r="206" spans="1:5" ht="15" customHeight="1" x14ac:dyDescent="0.25">
      <c r="A206" s="148"/>
      <c r="B206" s="9"/>
      <c r="C206" s="9" t="s">
        <v>7506</v>
      </c>
      <c r="D206" s="193"/>
      <c r="E206" s="193"/>
    </row>
    <row r="207" spans="1:5" ht="15" customHeight="1" x14ac:dyDescent="0.25">
      <c r="A207" s="148"/>
      <c r="B207" s="9"/>
      <c r="C207" s="9" t="s">
        <v>2313</v>
      </c>
      <c r="D207" s="219"/>
      <c r="E207" s="219"/>
    </row>
    <row r="208" spans="1:5" ht="15" customHeight="1" x14ac:dyDescent="0.25">
      <c r="A208" s="148"/>
      <c r="B208" s="9"/>
      <c r="C208" s="9" t="s">
        <v>2315</v>
      </c>
      <c r="D208" s="193"/>
      <c r="E208" s="193"/>
    </row>
    <row r="209" spans="1:5" ht="5.0999999999999996" customHeight="1" x14ac:dyDescent="0.25">
      <c r="A209" s="148"/>
      <c r="B209" s="3"/>
      <c r="C209" s="3"/>
      <c r="D209" s="3"/>
      <c r="E209" s="3"/>
    </row>
    <row r="210" spans="1:5" ht="15" customHeight="1" x14ac:dyDescent="0.25">
      <c r="A210" s="148"/>
      <c r="B210" s="146" t="s">
        <v>7241</v>
      </c>
      <c r="C210" s="146"/>
      <c r="D210" s="146"/>
      <c r="E210" s="146"/>
    </row>
    <row r="211" spans="1:5" ht="15" customHeight="1" x14ac:dyDescent="0.25">
      <c r="A211" s="148"/>
      <c r="B211" s="9"/>
      <c r="C211" s="9" t="s">
        <v>5833</v>
      </c>
      <c r="D211" s="200"/>
      <c r="E211" s="200"/>
    </row>
    <row r="212" spans="1:5" ht="15" customHeight="1" x14ac:dyDescent="0.25">
      <c r="A212" s="148"/>
      <c r="B212" s="9"/>
      <c r="C212" s="9" t="s">
        <v>3236</v>
      </c>
      <c r="D212" s="218"/>
      <c r="E212" s="218"/>
    </row>
    <row r="213" spans="1:5" ht="5.0999999999999996" customHeight="1" x14ac:dyDescent="0.25">
      <c r="A213" s="12"/>
      <c r="B213" s="3"/>
      <c r="C213" s="3"/>
      <c r="D213" s="3"/>
      <c r="E213" s="3"/>
    </row>
    <row r="214" spans="1:5" x14ac:dyDescent="0.25">
      <c r="A214" s="204" t="s">
        <v>3883</v>
      </c>
      <c r="B214" s="146" t="s">
        <v>3882</v>
      </c>
      <c r="C214" s="146"/>
      <c r="D214" s="89"/>
      <c r="E214" s="109" t="s">
        <v>2135</v>
      </c>
    </row>
    <row r="215" spans="1:5" x14ac:dyDescent="0.25">
      <c r="A215" s="204"/>
      <c r="B215" s="146"/>
      <c r="C215" s="146"/>
      <c r="D215" s="89"/>
      <c r="E215" s="109" t="s">
        <v>2134</v>
      </c>
    </row>
    <row r="216" spans="1:5" ht="5.0999999999999996" customHeight="1" x14ac:dyDescent="0.25">
      <c r="A216" s="204"/>
      <c r="B216" s="9"/>
      <c r="C216" s="9"/>
      <c r="D216" s="9"/>
      <c r="E216" s="9"/>
    </row>
    <row r="217" spans="1:5" ht="15" customHeight="1" x14ac:dyDescent="0.25">
      <c r="A217" s="204"/>
      <c r="B217" s="146" t="s">
        <v>3881</v>
      </c>
      <c r="C217" s="146"/>
      <c r="D217" s="146"/>
      <c r="E217" s="146"/>
    </row>
    <row r="218" spans="1:5" ht="5.0999999999999996" customHeight="1" x14ac:dyDescent="0.25">
      <c r="A218" s="12"/>
      <c r="B218" s="3"/>
      <c r="C218" s="3"/>
      <c r="D218" s="3"/>
      <c r="E218" s="3"/>
    </row>
    <row r="219" spans="1:5" x14ac:dyDescent="0.25">
      <c r="A219" s="12" t="s">
        <v>3880</v>
      </c>
      <c r="B219" s="146" t="s">
        <v>3551</v>
      </c>
      <c r="C219" s="166"/>
      <c r="D219" s="193"/>
      <c r="E219" s="193"/>
    </row>
    <row r="220" spans="1:5" ht="5.0999999999999996" customHeight="1" x14ac:dyDescent="0.25">
      <c r="A220" s="12"/>
      <c r="B220" s="3"/>
      <c r="C220" s="3"/>
      <c r="D220" s="3"/>
      <c r="E220" s="3"/>
    </row>
    <row r="221" spans="1:5" x14ac:dyDescent="0.25">
      <c r="A221" s="12" t="s">
        <v>3879</v>
      </c>
      <c r="B221" s="146" t="s">
        <v>2237</v>
      </c>
      <c r="C221" s="166"/>
      <c r="D221" s="193"/>
      <c r="E221" s="193"/>
    </row>
    <row r="222" spans="1:5" ht="5.0999999999999996" customHeight="1" x14ac:dyDescent="0.25">
      <c r="A222" s="12"/>
      <c r="B222" s="3"/>
      <c r="C222" s="3"/>
      <c r="D222" s="3"/>
      <c r="E222" s="3"/>
    </row>
    <row r="223" spans="1:5" x14ac:dyDescent="0.25">
      <c r="A223" s="12" t="s">
        <v>3878</v>
      </c>
      <c r="B223" s="146" t="s">
        <v>2064</v>
      </c>
      <c r="C223" s="166"/>
      <c r="D223" s="193"/>
      <c r="E223" s="193"/>
    </row>
    <row r="224" spans="1:5" ht="5.0999999999999996" customHeight="1" x14ac:dyDescent="0.25">
      <c r="A224" s="12"/>
      <c r="B224" s="3"/>
      <c r="C224" s="3"/>
      <c r="D224" s="3"/>
      <c r="E224" s="3"/>
    </row>
    <row r="225" spans="1:5" x14ac:dyDescent="0.25">
      <c r="A225" s="12" t="s">
        <v>3877</v>
      </c>
      <c r="B225" s="146" t="s">
        <v>2062</v>
      </c>
      <c r="C225" s="166"/>
      <c r="D225" s="193"/>
      <c r="E225" s="193"/>
    </row>
    <row r="226" spans="1:5" ht="5.0999999999999996" customHeight="1" x14ac:dyDescent="0.25">
      <c r="A226" s="12"/>
      <c r="B226" s="3"/>
      <c r="C226" s="3"/>
      <c r="D226" s="3"/>
      <c r="E226" s="3"/>
    </row>
    <row r="227" spans="1:5" ht="30" customHeight="1" x14ac:dyDescent="0.25">
      <c r="A227" s="12" t="s">
        <v>3876</v>
      </c>
      <c r="B227" s="146" t="s">
        <v>3546</v>
      </c>
      <c r="C227" s="166"/>
      <c r="D227" s="193"/>
      <c r="E227" s="193"/>
    </row>
    <row r="228" spans="1:5" ht="5.0999999999999996" customHeight="1" x14ac:dyDescent="0.25">
      <c r="A228" s="12"/>
      <c r="B228" s="3"/>
      <c r="C228" s="3"/>
      <c r="D228" s="3"/>
      <c r="E228" s="3"/>
    </row>
    <row r="229" spans="1:5" ht="30" customHeight="1" x14ac:dyDescent="0.25">
      <c r="A229" s="12" t="s">
        <v>3875</v>
      </c>
      <c r="B229" s="146" t="s">
        <v>3544</v>
      </c>
      <c r="C229" s="166"/>
      <c r="D229" s="193"/>
      <c r="E229" s="193"/>
    </row>
    <row r="230" spans="1:5" ht="5.0999999999999996" customHeight="1" x14ac:dyDescent="0.25">
      <c r="A230" s="12"/>
      <c r="B230" s="3"/>
      <c r="C230" s="3"/>
      <c r="D230" s="3"/>
      <c r="E230" s="3"/>
    </row>
    <row r="231" spans="1:5" x14ac:dyDescent="0.25">
      <c r="A231" s="204" t="s">
        <v>3874</v>
      </c>
      <c r="B231" s="146" t="s">
        <v>3873</v>
      </c>
      <c r="C231" s="146"/>
      <c r="D231" s="89"/>
      <c r="E231" s="109" t="s">
        <v>2135</v>
      </c>
    </row>
    <row r="232" spans="1:5" x14ac:dyDescent="0.25">
      <c r="A232" s="204"/>
      <c r="B232" s="146"/>
      <c r="C232" s="146"/>
      <c r="D232" s="89"/>
      <c r="E232" s="109" t="s">
        <v>2134</v>
      </c>
    </row>
    <row r="233" spans="1:5" ht="5.0999999999999996" customHeight="1" x14ac:dyDescent="0.25">
      <c r="A233" s="204"/>
      <c r="B233" s="3"/>
      <c r="C233" s="3"/>
      <c r="D233" s="3"/>
      <c r="E233" s="3"/>
    </row>
    <row r="234" spans="1:5" ht="45" customHeight="1" x14ac:dyDescent="0.25">
      <c r="A234" s="204"/>
      <c r="B234" s="146" t="s">
        <v>3225</v>
      </c>
      <c r="C234" s="166"/>
      <c r="D234" s="193"/>
      <c r="E234" s="193"/>
    </row>
    <row r="235" spans="1:5" ht="5.0999999999999996" customHeight="1" x14ac:dyDescent="0.25">
      <c r="A235" s="12"/>
      <c r="B235" s="3"/>
      <c r="C235" s="3"/>
      <c r="D235" s="3"/>
      <c r="E235" s="3"/>
    </row>
    <row r="236" spans="1:5" x14ac:dyDescent="0.25">
      <c r="A236" s="204" t="s">
        <v>3872</v>
      </c>
      <c r="B236" s="146" t="s">
        <v>3871</v>
      </c>
      <c r="C236" s="146"/>
      <c r="D236" s="89"/>
      <c r="E236" s="109" t="s">
        <v>2135</v>
      </c>
    </row>
    <row r="237" spans="1:5" x14ac:dyDescent="0.25">
      <c r="A237" s="204"/>
      <c r="B237" s="146"/>
      <c r="C237" s="146"/>
      <c r="D237" s="89"/>
      <c r="E237" s="109" t="s">
        <v>2134</v>
      </c>
    </row>
    <row r="238" spans="1:5" ht="5.0999999999999996" customHeight="1" x14ac:dyDescent="0.25">
      <c r="A238" s="204"/>
      <c r="B238" s="3"/>
      <c r="C238" s="3"/>
      <c r="D238" s="3"/>
      <c r="E238" s="3"/>
    </row>
    <row r="239" spans="1:5" x14ac:dyDescent="0.25">
      <c r="A239" s="204"/>
      <c r="B239" s="146" t="s">
        <v>2281</v>
      </c>
      <c r="C239" s="166"/>
      <c r="D239" s="193"/>
      <c r="E239" s="193"/>
    </row>
    <row r="240" spans="1:5" ht="5.0999999999999996" customHeight="1" x14ac:dyDescent="0.25">
      <c r="A240" s="12"/>
      <c r="B240" s="3"/>
      <c r="C240" s="3"/>
      <c r="D240" s="3"/>
      <c r="E240" s="3"/>
    </row>
    <row r="241" spans="1:5" x14ac:dyDescent="0.25">
      <c r="A241" s="12" t="s">
        <v>3870</v>
      </c>
      <c r="B241" s="146" t="s">
        <v>3538</v>
      </c>
      <c r="C241" s="166"/>
      <c r="D241" s="200"/>
      <c r="E241" s="200"/>
    </row>
    <row r="242" spans="1:5" ht="5.0999999999999996" customHeight="1" x14ac:dyDescent="0.25">
      <c r="A242" s="12"/>
      <c r="B242" s="3"/>
      <c r="C242" s="3"/>
      <c r="D242" s="3"/>
      <c r="E242" s="3"/>
    </row>
    <row r="243" spans="1:5" x14ac:dyDescent="0.25">
      <c r="A243" s="12" t="s">
        <v>3869</v>
      </c>
      <c r="B243" s="146" t="s">
        <v>949</v>
      </c>
      <c r="C243" s="146"/>
      <c r="D243" s="146"/>
      <c r="E243" s="146"/>
    </row>
    <row r="244" spans="1:5" ht="5.0999999999999996" customHeight="1" x14ac:dyDescent="0.25">
      <c r="A244" s="12"/>
      <c r="B244" s="3"/>
      <c r="C244" s="3"/>
      <c r="D244" s="3"/>
      <c r="E244" s="3"/>
    </row>
    <row r="245" spans="1:5" x14ac:dyDescent="0.25">
      <c r="A245" s="12" t="s">
        <v>3868</v>
      </c>
      <c r="B245" s="146" t="s">
        <v>949</v>
      </c>
      <c r="C245" s="146"/>
      <c r="D245" s="146"/>
      <c r="E245" s="146"/>
    </row>
    <row r="246" spans="1:5" ht="5.0999999999999996" customHeight="1" x14ac:dyDescent="0.25">
      <c r="A246" s="12"/>
      <c r="B246" s="3"/>
      <c r="C246" s="3"/>
      <c r="D246" s="3"/>
      <c r="E246" s="3"/>
    </row>
    <row r="247" spans="1:5" x14ac:dyDescent="0.25">
      <c r="A247" s="12" t="s">
        <v>3867</v>
      </c>
      <c r="B247" s="146" t="s">
        <v>949</v>
      </c>
      <c r="C247" s="146"/>
      <c r="D247" s="146"/>
      <c r="E247" s="146"/>
    </row>
    <row r="248" spans="1:5" ht="5.0999999999999996" customHeight="1" x14ac:dyDescent="0.25">
      <c r="A248" s="12"/>
      <c r="B248" s="3"/>
      <c r="C248" s="3"/>
      <c r="D248" s="3"/>
      <c r="E248" s="3"/>
    </row>
    <row r="249" spans="1:5" x14ac:dyDescent="0.25">
      <c r="A249" s="12" t="s">
        <v>3866</v>
      </c>
      <c r="B249" s="146" t="s">
        <v>949</v>
      </c>
      <c r="C249" s="146"/>
      <c r="D249" s="146"/>
      <c r="E249" s="146"/>
    </row>
    <row r="250" spans="1:5" x14ac:dyDescent="0.25">
      <c r="A250" s="12"/>
      <c r="B250" s="3"/>
      <c r="C250" s="3"/>
      <c r="D250" s="3"/>
      <c r="E250" s="3"/>
    </row>
    <row r="251" spans="1:5" ht="15" customHeight="1" x14ac:dyDescent="0.25">
      <c r="A251" s="205" t="s">
        <v>3224</v>
      </c>
      <c r="B251" s="205"/>
      <c r="C251" s="205"/>
      <c r="D251" s="205"/>
      <c r="E251" s="205"/>
    </row>
    <row r="252" spans="1:5" ht="5.0999999999999996" customHeight="1" x14ac:dyDescent="0.25">
      <c r="A252" s="12"/>
      <c r="B252" s="3"/>
      <c r="C252" s="3"/>
      <c r="D252" s="3"/>
      <c r="E252" s="3"/>
    </row>
    <row r="253" spans="1:5" ht="75" customHeight="1" x14ac:dyDescent="0.25">
      <c r="A253" s="12" t="s">
        <v>3865</v>
      </c>
      <c r="B253" s="146" t="s">
        <v>3864</v>
      </c>
      <c r="C253" s="166"/>
      <c r="D253" s="193"/>
      <c r="E253" s="193"/>
    </row>
    <row r="254" spans="1:5" x14ac:dyDescent="0.25">
      <c r="A254" s="12"/>
      <c r="B254" s="3"/>
      <c r="C254" s="3"/>
      <c r="D254" s="3"/>
      <c r="E254" s="3"/>
    </row>
    <row r="255" spans="1:5" ht="15" customHeight="1" x14ac:dyDescent="0.25">
      <c r="A255" s="205" t="s">
        <v>3863</v>
      </c>
      <c r="B255" s="205"/>
      <c r="C255" s="205"/>
      <c r="D255" s="205"/>
      <c r="E255" s="205"/>
    </row>
    <row r="256" spans="1:5" ht="5.0999999999999996" customHeight="1" x14ac:dyDescent="0.25">
      <c r="A256" s="12"/>
      <c r="B256" s="3"/>
      <c r="C256" s="3"/>
      <c r="D256" s="3"/>
      <c r="E256" s="3"/>
    </row>
    <row r="257" spans="1:5" x14ac:dyDescent="0.25">
      <c r="A257" s="148" t="s">
        <v>3862</v>
      </c>
      <c r="B257" s="146" t="s">
        <v>3861</v>
      </c>
      <c r="C257" s="146"/>
      <c r="D257" s="146"/>
      <c r="E257" s="146"/>
    </row>
    <row r="258" spans="1:5" x14ac:dyDescent="0.25">
      <c r="A258" s="148"/>
      <c r="B258" s="89"/>
      <c r="C258" s="145" t="s">
        <v>2135</v>
      </c>
      <c r="D258" s="145"/>
      <c r="E258" s="145"/>
    </row>
    <row r="259" spans="1:5" x14ac:dyDescent="0.25">
      <c r="A259" s="148"/>
      <c r="B259" s="89"/>
      <c r="C259" s="145" t="s">
        <v>2134</v>
      </c>
      <c r="D259" s="145"/>
      <c r="E259" s="145"/>
    </row>
    <row r="260" spans="1:5" ht="5.0999999999999996" customHeight="1" x14ac:dyDescent="0.25">
      <c r="A260" s="148"/>
      <c r="B260" s="146"/>
      <c r="C260" s="146"/>
      <c r="D260" s="146"/>
      <c r="E260" s="3"/>
    </row>
    <row r="261" spans="1:5" ht="45" customHeight="1" x14ac:dyDescent="0.25">
      <c r="A261" s="148"/>
      <c r="B261" s="146" t="s">
        <v>3860</v>
      </c>
      <c r="C261" s="146"/>
      <c r="D261" s="146"/>
      <c r="E261" s="146"/>
    </row>
    <row r="262" spans="1:5" ht="15" customHeight="1" x14ac:dyDescent="0.25">
      <c r="A262" s="148"/>
      <c r="B262" s="196" t="s">
        <v>6711</v>
      </c>
      <c r="C262" s="196"/>
      <c r="D262" s="83"/>
      <c r="E262" s="83"/>
    </row>
    <row r="263" spans="1:5" ht="5.0999999999999996" customHeight="1" x14ac:dyDescent="0.25">
      <c r="A263" s="12"/>
      <c r="B263" s="3"/>
      <c r="C263" s="3"/>
      <c r="D263" s="3"/>
      <c r="E263" s="3"/>
    </row>
    <row r="264" spans="1:5" ht="30" customHeight="1" x14ac:dyDescent="0.25">
      <c r="A264" s="12"/>
      <c r="B264" s="172" t="s">
        <v>3859</v>
      </c>
      <c r="C264" s="172"/>
      <c r="D264" s="172"/>
      <c r="E264" s="172"/>
    </row>
    <row r="265" spans="1:5" ht="5.0999999999999996" customHeight="1" x14ac:dyDescent="0.25">
      <c r="A265" s="12"/>
      <c r="B265" s="3"/>
      <c r="C265" s="3"/>
      <c r="D265" s="3"/>
      <c r="E265" s="3"/>
    </row>
    <row r="266" spans="1:5" x14ac:dyDescent="0.25">
      <c r="A266" s="12" t="s">
        <v>3858</v>
      </c>
      <c r="B266" s="146" t="s">
        <v>3857</v>
      </c>
      <c r="C266" s="166"/>
      <c r="D266" s="193"/>
      <c r="E266" s="193"/>
    </row>
    <row r="267" spans="1:5" ht="5.0999999999999996" customHeight="1" x14ac:dyDescent="0.25">
      <c r="A267" s="12"/>
      <c r="B267" s="3"/>
      <c r="C267" s="3"/>
      <c r="D267" s="3"/>
      <c r="E267" s="3"/>
    </row>
    <row r="268" spans="1:5" x14ac:dyDescent="0.25">
      <c r="A268" s="12" t="s">
        <v>3856</v>
      </c>
      <c r="B268" s="146" t="s">
        <v>3855</v>
      </c>
      <c r="C268" s="166"/>
      <c r="D268" s="193"/>
      <c r="E268" s="193"/>
    </row>
    <row r="269" spans="1:5" ht="5.0999999999999996" customHeight="1" x14ac:dyDescent="0.25">
      <c r="A269" s="12"/>
      <c r="B269" s="3"/>
      <c r="C269" s="3"/>
      <c r="D269" s="3"/>
      <c r="E269" s="3"/>
    </row>
    <row r="270" spans="1:5" x14ac:dyDescent="0.25">
      <c r="A270" s="12" t="s">
        <v>3854</v>
      </c>
      <c r="B270" s="146" t="s">
        <v>3186</v>
      </c>
      <c r="C270" s="166"/>
      <c r="D270" s="217"/>
      <c r="E270" s="217"/>
    </row>
    <row r="271" spans="1:5" ht="5.0999999999999996" customHeight="1" x14ac:dyDescent="0.25">
      <c r="A271" s="12"/>
      <c r="B271" s="3"/>
      <c r="C271" s="3"/>
      <c r="D271" s="3"/>
      <c r="E271" s="3"/>
    </row>
    <row r="272" spans="1:5" x14ac:dyDescent="0.25">
      <c r="A272" s="148" t="s">
        <v>3853</v>
      </c>
      <c r="B272" s="146" t="s">
        <v>3852</v>
      </c>
      <c r="C272" s="146"/>
      <c r="D272" s="89"/>
      <c r="E272" s="110" t="s">
        <v>2135</v>
      </c>
    </row>
    <row r="273" spans="1:5" x14ac:dyDescent="0.25">
      <c r="A273" s="148"/>
      <c r="B273" s="146"/>
      <c r="C273" s="146"/>
      <c r="D273" s="89"/>
      <c r="E273" s="110" t="s">
        <v>2134</v>
      </c>
    </row>
    <row r="274" spans="1:5" ht="5.0999999999999996" customHeight="1" x14ac:dyDescent="0.25">
      <c r="A274" s="12"/>
      <c r="B274" s="3"/>
      <c r="C274" s="3"/>
      <c r="D274" s="3"/>
      <c r="E274" s="3"/>
    </row>
    <row r="275" spans="1:5" x14ac:dyDescent="0.25">
      <c r="A275" s="12" t="s">
        <v>3851</v>
      </c>
      <c r="B275" s="146" t="s">
        <v>3653</v>
      </c>
      <c r="C275" s="166"/>
      <c r="D275" s="193"/>
      <c r="E275" s="193"/>
    </row>
    <row r="276" spans="1:5" ht="5.0999999999999996" customHeight="1" x14ac:dyDescent="0.25">
      <c r="A276" s="12"/>
      <c r="B276" s="3"/>
      <c r="C276" s="3"/>
      <c r="D276" s="3"/>
      <c r="E276" s="3"/>
    </row>
    <row r="277" spans="1:5" x14ac:dyDescent="0.25">
      <c r="A277" s="12" t="s">
        <v>3850</v>
      </c>
      <c r="B277" s="146" t="s">
        <v>3651</v>
      </c>
      <c r="C277" s="166"/>
      <c r="D277" s="193"/>
      <c r="E277" s="193"/>
    </row>
    <row r="278" spans="1:5" ht="5.0999999999999996" customHeight="1" x14ac:dyDescent="0.25">
      <c r="A278" s="12"/>
      <c r="B278" s="3"/>
      <c r="C278" s="3"/>
      <c r="D278" s="3"/>
      <c r="E278" s="3"/>
    </row>
    <row r="279" spans="1:5" x14ac:dyDescent="0.25">
      <c r="A279" s="12" t="s">
        <v>3849</v>
      </c>
      <c r="B279" s="146" t="s">
        <v>3848</v>
      </c>
      <c r="C279" s="166"/>
      <c r="D279" s="200"/>
      <c r="E279" s="200"/>
    </row>
    <row r="280" spans="1:5" ht="5.0999999999999996" customHeight="1" x14ac:dyDescent="0.25">
      <c r="A280" s="12"/>
      <c r="B280" s="3"/>
      <c r="C280" s="3"/>
      <c r="D280" s="3"/>
      <c r="E280" s="3"/>
    </row>
    <row r="281" spans="1:5" x14ac:dyDescent="0.25">
      <c r="A281" s="12" t="s">
        <v>3847</v>
      </c>
      <c r="B281" s="146" t="s">
        <v>3846</v>
      </c>
      <c r="C281" s="166"/>
      <c r="D281" s="193"/>
      <c r="E281" s="193"/>
    </row>
    <row r="282" spans="1:5" ht="5.0999999999999996" customHeight="1" x14ac:dyDescent="0.25">
      <c r="A282" s="12"/>
      <c r="B282" s="3"/>
      <c r="C282" s="3"/>
      <c r="D282" s="3"/>
      <c r="E282" s="3"/>
    </row>
    <row r="283" spans="1:5" x14ac:dyDescent="0.25">
      <c r="A283" s="148" t="s">
        <v>3845</v>
      </c>
      <c r="B283" s="146" t="s">
        <v>3844</v>
      </c>
      <c r="C283" s="146"/>
      <c r="D283" s="89"/>
      <c r="E283" s="110" t="s">
        <v>4052</v>
      </c>
    </row>
    <row r="284" spans="1:5" x14ac:dyDescent="0.25">
      <c r="A284" s="148"/>
      <c r="B284" s="146"/>
      <c r="C284" s="146"/>
      <c r="D284" s="89"/>
      <c r="E284" s="110" t="s">
        <v>7228</v>
      </c>
    </row>
    <row r="285" spans="1:5" ht="5.0999999999999996" customHeight="1" x14ac:dyDescent="0.25">
      <c r="A285" s="12"/>
      <c r="B285" s="3"/>
      <c r="C285" s="3"/>
      <c r="D285" s="3"/>
      <c r="E285" s="3"/>
    </row>
    <row r="286" spans="1:5" ht="30" customHeight="1" x14ac:dyDescent="0.25">
      <c r="A286" s="12" t="s">
        <v>3843</v>
      </c>
      <c r="B286" s="146" t="s">
        <v>3842</v>
      </c>
      <c r="C286" s="166"/>
      <c r="D286" s="193"/>
      <c r="E286" s="193"/>
    </row>
    <row r="287" spans="1:5" ht="5.0999999999999996" customHeight="1" x14ac:dyDescent="0.25">
      <c r="A287" s="12"/>
      <c r="B287" s="3"/>
      <c r="C287" s="3"/>
      <c r="D287" s="3"/>
      <c r="E287" s="3"/>
    </row>
    <row r="288" spans="1:5" x14ac:dyDescent="0.25">
      <c r="A288" s="148" t="s">
        <v>3841</v>
      </c>
      <c r="B288" s="146" t="s">
        <v>3474</v>
      </c>
      <c r="C288" s="146"/>
      <c r="D288" s="89"/>
      <c r="E288" s="110" t="s">
        <v>3473</v>
      </c>
    </row>
    <row r="289" spans="1:5" x14ac:dyDescent="0.25">
      <c r="A289" s="148"/>
      <c r="B289" s="146"/>
      <c r="C289" s="146"/>
      <c r="D289" s="89"/>
      <c r="E289" s="110" t="s">
        <v>5227</v>
      </c>
    </row>
    <row r="290" spans="1:5" ht="5.0999999999999996" customHeight="1" x14ac:dyDescent="0.25">
      <c r="A290" s="12"/>
      <c r="B290" s="3"/>
      <c r="C290" s="3"/>
      <c r="D290" s="3"/>
      <c r="E290" s="3"/>
    </row>
    <row r="291" spans="1:5" ht="15" customHeight="1" x14ac:dyDescent="0.25">
      <c r="A291" s="204" t="s">
        <v>3840</v>
      </c>
      <c r="B291" s="146" t="s">
        <v>3470</v>
      </c>
      <c r="C291" s="146"/>
      <c r="D291" s="89"/>
      <c r="E291" s="110" t="s">
        <v>2135</v>
      </c>
    </row>
    <row r="292" spans="1:5" ht="15" customHeight="1" x14ac:dyDescent="0.25">
      <c r="A292" s="204"/>
      <c r="B292" s="146"/>
      <c r="C292" s="146"/>
      <c r="D292" s="89"/>
      <c r="E292" s="110" t="s">
        <v>2134</v>
      </c>
    </row>
    <row r="293" spans="1:5" ht="15" customHeight="1" x14ac:dyDescent="0.25">
      <c r="A293" s="204"/>
      <c r="B293" s="146"/>
      <c r="C293" s="146"/>
      <c r="D293" s="58"/>
      <c r="E293" s="9"/>
    </row>
    <row r="294" spans="1:5" ht="5.0999999999999996" customHeight="1" x14ac:dyDescent="0.25">
      <c r="A294" s="204"/>
      <c r="B294" s="3"/>
      <c r="C294" s="3"/>
      <c r="D294" s="3"/>
      <c r="E294" s="3"/>
    </row>
    <row r="295" spans="1:5" x14ac:dyDescent="0.25">
      <c r="A295" s="204"/>
      <c r="B295" s="146" t="s">
        <v>3469</v>
      </c>
      <c r="C295" s="166"/>
      <c r="D295" s="193"/>
      <c r="E295" s="193"/>
    </row>
    <row r="296" spans="1:5" ht="5.0999999999999996" customHeight="1" x14ac:dyDescent="0.25">
      <c r="A296" s="12"/>
      <c r="B296" s="3"/>
      <c r="C296" s="3"/>
      <c r="D296" s="3"/>
      <c r="E296" s="3"/>
    </row>
    <row r="297" spans="1:5" x14ac:dyDescent="0.25">
      <c r="A297" s="12" t="s">
        <v>3839</v>
      </c>
      <c r="B297" s="146" t="s">
        <v>3771</v>
      </c>
      <c r="C297" s="166"/>
      <c r="D297" s="193"/>
      <c r="E297" s="193"/>
    </row>
    <row r="298" spans="1:5" ht="5.0999999999999996" customHeight="1" x14ac:dyDescent="0.25">
      <c r="A298" s="12"/>
      <c r="B298" s="3"/>
      <c r="C298" s="3"/>
      <c r="D298" s="3"/>
      <c r="E298" s="3"/>
    </row>
    <row r="299" spans="1:5" x14ac:dyDescent="0.25">
      <c r="A299" s="12" t="s">
        <v>3838</v>
      </c>
      <c r="B299" s="146" t="s">
        <v>2064</v>
      </c>
      <c r="C299" s="166"/>
      <c r="D299" s="193"/>
      <c r="E299" s="193"/>
    </row>
    <row r="300" spans="1:5" ht="5.0999999999999996" customHeight="1" x14ac:dyDescent="0.25">
      <c r="A300" s="12"/>
      <c r="B300" s="3"/>
      <c r="C300" s="3"/>
      <c r="D300" s="3"/>
      <c r="E300" s="3"/>
    </row>
    <row r="301" spans="1:5" x14ac:dyDescent="0.25">
      <c r="A301" s="12" t="s">
        <v>3837</v>
      </c>
      <c r="B301" s="146" t="s">
        <v>2062</v>
      </c>
      <c r="C301" s="166"/>
      <c r="D301" s="193"/>
      <c r="E301" s="193"/>
    </row>
    <row r="302" spans="1:5" ht="5.0999999999999996" customHeight="1" x14ac:dyDescent="0.25">
      <c r="A302" s="12"/>
      <c r="B302" s="3"/>
      <c r="C302" s="3"/>
      <c r="D302" s="3"/>
      <c r="E302" s="3"/>
    </row>
    <row r="303" spans="1:5" x14ac:dyDescent="0.25">
      <c r="A303" s="12"/>
      <c r="B303" s="172" t="s">
        <v>3575</v>
      </c>
      <c r="C303" s="172"/>
      <c r="D303" s="172"/>
      <c r="E303" s="172"/>
    </row>
    <row r="304" spans="1:5" ht="5.0999999999999996" customHeight="1" x14ac:dyDescent="0.25">
      <c r="A304" s="12"/>
      <c r="B304" s="3"/>
      <c r="C304" s="3"/>
      <c r="D304" s="3"/>
      <c r="E304" s="3"/>
    </row>
    <row r="305" spans="1:5" x14ac:dyDescent="0.25">
      <c r="A305" s="12" t="s">
        <v>3836</v>
      </c>
      <c r="B305" s="146" t="s">
        <v>3567</v>
      </c>
      <c r="C305" s="166"/>
      <c r="D305" s="170"/>
      <c r="E305" s="170"/>
    </row>
    <row r="306" spans="1:5" ht="5.0999999999999996" customHeight="1" x14ac:dyDescent="0.25">
      <c r="A306" s="12"/>
      <c r="B306" s="3"/>
      <c r="C306" s="3"/>
      <c r="D306" s="3"/>
      <c r="E306" s="3"/>
    </row>
    <row r="307" spans="1:5" x14ac:dyDescent="0.25">
      <c r="A307" s="12" t="s">
        <v>3835</v>
      </c>
      <c r="B307" s="146" t="s">
        <v>3565</v>
      </c>
      <c r="C307" s="166"/>
      <c r="D307" s="170"/>
      <c r="E307" s="170"/>
    </row>
    <row r="308" spans="1:5" ht="5.0999999999999996" customHeight="1" x14ac:dyDescent="0.25">
      <c r="A308" s="12"/>
      <c r="B308" s="3"/>
      <c r="C308" s="3"/>
      <c r="D308" s="3"/>
      <c r="E308" s="3"/>
    </row>
    <row r="309" spans="1:5" x14ac:dyDescent="0.25">
      <c r="A309" s="12" t="s">
        <v>3834</v>
      </c>
      <c r="B309" s="146" t="s">
        <v>3563</v>
      </c>
      <c r="C309" s="166"/>
      <c r="D309" s="170"/>
      <c r="E309" s="170"/>
    </row>
    <row r="310" spans="1:5" ht="5.0999999999999996" customHeight="1" x14ac:dyDescent="0.25">
      <c r="A310" s="12"/>
      <c r="B310" s="3"/>
      <c r="C310" s="3"/>
      <c r="D310" s="3"/>
      <c r="E310" s="3"/>
    </row>
    <row r="311" spans="1:5" ht="30" customHeight="1" x14ac:dyDescent="0.25">
      <c r="A311" s="12" t="s">
        <v>3833</v>
      </c>
      <c r="B311" s="146" t="s">
        <v>3832</v>
      </c>
      <c r="C311" s="166"/>
      <c r="D311" s="169" t="str">
        <f>IF(OR(mil09.77="",mil09.88=""),"",(mil09.77/100)*mil09.88)</f>
        <v/>
      </c>
      <c r="E311" s="169"/>
    </row>
    <row r="312" spans="1:5" ht="5.0999999999999996" customHeight="1" x14ac:dyDescent="0.25">
      <c r="A312" s="12"/>
      <c r="B312" s="3"/>
      <c r="C312" s="3"/>
      <c r="D312" s="3"/>
      <c r="E312" s="3"/>
    </row>
    <row r="313" spans="1:5" x14ac:dyDescent="0.25">
      <c r="A313" s="12" t="s">
        <v>3831</v>
      </c>
      <c r="B313" s="146" t="s">
        <v>3830</v>
      </c>
      <c r="C313" s="166"/>
      <c r="D313" s="193"/>
      <c r="E313" s="193"/>
    </row>
    <row r="314" spans="1:5" ht="5.0999999999999996" customHeight="1" x14ac:dyDescent="0.25">
      <c r="A314" s="12"/>
      <c r="B314" s="3"/>
      <c r="C314" s="3"/>
      <c r="D314" s="3"/>
      <c r="E314" s="3"/>
    </row>
    <row r="315" spans="1:5" ht="45" customHeight="1" x14ac:dyDescent="0.25">
      <c r="A315" s="12" t="s">
        <v>3829</v>
      </c>
      <c r="B315" s="146" t="s">
        <v>3828</v>
      </c>
      <c r="C315" s="166"/>
      <c r="D315" s="170"/>
      <c r="E315" s="170"/>
    </row>
    <row r="316" spans="1:5" ht="5.0999999999999996" customHeight="1" x14ac:dyDescent="0.25">
      <c r="A316" s="12"/>
      <c r="B316" s="3"/>
      <c r="C316" s="3"/>
      <c r="D316" s="3"/>
      <c r="E316" s="3"/>
    </row>
    <row r="317" spans="1:5" x14ac:dyDescent="0.25">
      <c r="A317" s="12"/>
      <c r="B317" s="172" t="s">
        <v>3569</v>
      </c>
      <c r="C317" s="172"/>
      <c r="D317" s="172"/>
      <c r="E317" s="172"/>
    </row>
    <row r="318" spans="1:5" ht="5.0999999999999996" customHeight="1" x14ac:dyDescent="0.25">
      <c r="A318" s="12"/>
      <c r="B318" s="3"/>
      <c r="C318" s="3"/>
      <c r="D318" s="3"/>
      <c r="E318" s="3"/>
    </row>
    <row r="319" spans="1:5" x14ac:dyDescent="0.25">
      <c r="A319" s="12" t="s">
        <v>3827</v>
      </c>
      <c r="B319" s="146" t="s">
        <v>3567</v>
      </c>
      <c r="C319" s="166"/>
      <c r="D319" s="170"/>
      <c r="E319" s="170"/>
    </row>
    <row r="320" spans="1:5" ht="5.0999999999999996" customHeight="1" x14ac:dyDescent="0.25">
      <c r="A320" s="12"/>
      <c r="B320" s="3"/>
      <c r="C320" s="3"/>
      <c r="D320" s="3"/>
      <c r="E320" s="3"/>
    </row>
    <row r="321" spans="1:5" x14ac:dyDescent="0.25">
      <c r="A321" s="12" t="s">
        <v>3826</v>
      </c>
      <c r="B321" s="146" t="s">
        <v>3565</v>
      </c>
      <c r="C321" s="166"/>
      <c r="D321" s="170"/>
      <c r="E321" s="170"/>
    </row>
    <row r="322" spans="1:5" ht="5.0999999999999996" customHeight="1" x14ac:dyDescent="0.25">
      <c r="A322" s="12"/>
      <c r="B322" s="3"/>
      <c r="C322" s="3"/>
      <c r="D322" s="3"/>
      <c r="E322" s="3"/>
    </row>
    <row r="323" spans="1:5" x14ac:dyDescent="0.25">
      <c r="A323" s="12" t="s">
        <v>3825</v>
      </c>
      <c r="B323" s="146" t="s">
        <v>3563</v>
      </c>
      <c r="C323" s="166"/>
      <c r="D323" s="170"/>
      <c r="E323" s="170"/>
    </row>
    <row r="324" spans="1:5" ht="5.0999999999999996" customHeight="1" x14ac:dyDescent="0.25">
      <c r="A324" s="12"/>
      <c r="B324" s="3"/>
      <c r="C324" s="3"/>
      <c r="D324" s="3"/>
      <c r="E324" s="3"/>
    </row>
    <row r="325" spans="1:5" ht="30" customHeight="1" x14ac:dyDescent="0.25">
      <c r="A325" s="12" t="s">
        <v>3824</v>
      </c>
      <c r="B325" s="146" t="s">
        <v>3823</v>
      </c>
      <c r="C325" s="166"/>
      <c r="D325" s="169" t="str">
        <f>IF(OR(mil09.77="",mil09.94=""),"",(mil09.77/100)*mil09.94)</f>
        <v/>
      </c>
      <c r="E325" s="169"/>
    </row>
    <row r="326" spans="1:5" ht="5.0999999999999996" customHeight="1" x14ac:dyDescent="0.25">
      <c r="A326" s="12"/>
      <c r="B326" s="3"/>
      <c r="C326" s="3"/>
      <c r="D326" s="3"/>
      <c r="E326" s="3"/>
    </row>
    <row r="327" spans="1:5" x14ac:dyDescent="0.25">
      <c r="A327" s="12" t="s">
        <v>3822</v>
      </c>
      <c r="B327" s="146" t="s">
        <v>949</v>
      </c>
      <c r="C327" s="146"/>
      <c r="D327" s="146"/>
      <c r="E327" s="146"/>
    </row>
    <row r="328" spans="1:5" ht="5.0999999999999996" customHeight="1" x14ac:dyDescent="0.25">
      <c r="A328" s="12"/>
      <c r="B328" s="3"/>
      <c r="C328" s="3"/>
      <c r="D328" s="3"/>
      <c r="E328" s="3"/>
    </row>
    <row r="329" spans="1:5" ht="30" customHeight="1" x14ac:dyDescent="0.25">
      <c r="A329" s="148" t="s">
        <v>3821</v>
      </c>
      <c r="B329" s="146" t="s">
        <v>3820</v>
      </c>
      <c r="C329" s="146"/>
      <c r="D329" s="146"/>
      <c r="E329" s="146"/>
    </row>
    <row r="330" spans="1:5" ht="5.0999999999999996" customHeight="1" x14ac:dyDescent="0.25">
      <c r="A330" s="148"/>
      <c r="B330" s="146"/>
      <c r="C330" s="146"/>
      <c r="D330" s="146"/>
      <c r="E330" s="3"/>
    </row>
    <row r="331" spans="1:5" ht="75" customHeight="1" x14ac:dyDescent="0.25">
      <c r="A331" s="148"/>
      <c r="B331" s="146" t="s">
        <v>3819</v>
      </c>
      <c r="C331" s="146"/>
      <c r="D331" s="146"/>
      <c r="E331" s="146"/>
    </row>
    <row r="332" spans="1:5" ht="5.0999999999999996" customHeight="1" x14ac:dyDescent="0.25">
      <c r="A332" s="148"/>
      <c r="B332" s="3"/>
      <c r="C332" s="3"/>
      <c r="D332" s="3"/>
      <c r="E332" s="3"/>
    </row>
    <row r="333" spans="1:5" ht="15" customHeight="1" x14ac:dyDescent="0.25">
      <c r="A333" s="148"/>
      <c r="B333" s="9"/>
      <c r="C333" s="9" t="s">
        <v>2239</v>
      </c>
      <c r="D333" s="193"/>
      <c r="E333" s="193"/>
    </row>
    <row r="334" spans="1:5" ht="15" customHeight="1" x14ac:dyDescent="0.25">
      <c r="A334" s="148"/>
      <c r="B334" s="9"/>
      <c r="C334" s="9" t="s">
        <v>2064</v>
      </c>
      <c r="D334" s="193"/>
      <c r="E334" s="193"/>
    </row>
    <row r="335" spans="1:5" ht="15" customHeight="1" x14ac:dyDescent="0.25">
      <c r="A335" s="148"/>
      <c r="B335" s="9"/>
      <c r="C335" s="9" t="s">
        <v>2062</v>
      </c>
      <c r="D335" s="193"/>
      <c r="E335" s="193"/>
    </row>
    <row r="336" spans="1:5" ht="15" customHeight="1" x14ac:dyDescent="0.25">
      <c r="A336" s="148"/>
      <c r="B336" s="9"/>
      <c r="C336" s="9" t="s">
        <v>2233</v>
      </c>
      <c r="D336" s="162"/>
      <c r="E336" s="163"/>
    </row>
    <row r="337" spans="1:5" ht="15" customHeight="1" x14ac:dyDescent="0.25">
      <c r="A337" s="148"/>
      <c r="B337" s="9"/>
      <c r="C337" s="9" t="s">
        <v>2231</v>
      </c>
      <c r="D337" s="162"/>
      <c r="E337" s="163"/>
    </row>
    <row r="338" spans="1:5" ht="15" customHeight="1" x14ac:dyDescent="0.25">
      <c r="A338" s="148"/>
      <c r="B338" s="9"/>
      <c r="C338" s="9" t="s">
        <v>7506</v>
      </c>
      <c r="D338" s="162"/>
      <c r="E338" s="163"/>
    </row>
    <row r="339" spans="1:5" ht="15" customHeight="1" x14ac:dyDescent="0.25">
      <c r="A339" s="148"/>
      <c r="B339" s="9"/>
      <c r="C339" s="9" t="s">
        <v>2313</v>
      </c>
      <c r="D339" s="225"/>
      <c r="E339" s="226"/>
    </row>
    <row r="340" spans="1:5" ht="15" customHeight="1" x14ac:dyDescent="0.25">
      <c r="A340" s="148"/>
      <c r="B340" s="9"/>
      <c r="C340" s="9" t="s">
        <v>2315</v>
      </c>
      <c r="D340" s="193"/>
      <c r="E340" s="193"/>
    </row>
    <row r="341" spans="1:5" ht="5.0999999999999996" customHeight="1" x14ac:dyDescent="0.25">
      <c r="A341" s="148"/>
      <c r="B341" s="3"/>
      <c r="C341" s="3"/>
      <c r="D341" s="3"/>
      <c r="E341" s="3"/>
    </row>
    <row r="342" spans="1:5" ht="15" customHeight="1" x14ac:dyDescent="0.25">
      <c r="A342" s="148"/>
      <c r="B342" s="146" t="s">
        <v>7241</v>
      </c>
      <c r="C342" s="146"/>
      <c r="D342" s="146"/>
      <c r="E342" s="146"/>
    </row>
    <row r="343" spans="1:5" ht="15" customHeight="1" x14ac:dyDescent="0.25">
      <c r="A343" s="148"/>
      <c r="B343" s="9"/>
      <c r="C343" s="9" t="s">
        <v>5833</v>
      </c>
      <c r="D343" s="200"/>
      <c r="E343" s="200"/>
    </row>
    <row r="344" spans="1:5" ht="15" customHeight="1" x14ac:dyDescent="0.25">
      <c r="A344" s="148"/>
      <c r="B344" s="9"/>
      <c r="C344" s="9" t="s">
        <v>3236</v>
      </c>
      <c r="D344" s="223"/>
      <c r="E344" s="224"/>
    </row>
    <row r="345" spans="1:5" ht="5.0999999999999996" customHeight="1" x14ac:dyDescent="0.25">
      <c r="A345" s="12"/>
      <c r="B345" s="3"/>
      <c r="C345" s="3"/>
      <c r="D345" s="3"/>
      <c r="E345" s="3"/>
    </row>
    <row r="346" spans="1:5" x14ac:dyDescent="0.25">
      <c r="A346" s="204" t="s">
        <v>3818</v>
      </c>
      <c r="B346" s="146" t="s">
        <v>3817</v>
      </c>
      <c r="C346" s="146"/>
      <c r="D346" s="89"/>
      <c r="E346" s="109" t="s">
        <v>2135</v>
      </c>
    </row>
    <row r="347" spans="1:5" x14ac:dyDescent="0.25">
      <c r="A347" s="204"/>
      <c r="B347" s="146"/>
      <c r="C347" s="146"/>
      <c r="D347" s="89"/>
      <c r="E347" s="109" t="s">
        <v>2134</v>
      </c>
    </row>
    <row r="348" spans="1:5" ht="5.0999999999999996" customHeight="1" x14ac:dyDescent="0.25">
      <c r="A348" s="204"/>
      <c r="B348" s="9"/>
      <c r="C348" s="9"/>
      <c r="D348" s="9"/>
      <c r="E348" s="9"/>
    </row>
    <row r="349" spans="1:5" ht="15" customHeight="1" x14ac:dyDescent="0.25">
      <c r="A349" s="204"/>
      <c r="B349" s="146" t="s">
        <v>3816</v>
      </c>
      <c r="C349" s="146"/>
      <c r="D349" s="146"/>
      <c r="E349" s="146"/>
    </row>
    <row r="350" spans="1:5" ht="5.0999999999999996" customHeight="1" x14ac:dyDescent="0.25">
      <c r="A350" s="12"/>
      <c r="B350" s="3"/>
      <c r="C350" s="3"/>
      <c r="D350" s="3"/>
      <c r="E350" s="3"/>
    </row>
    <row r="351" spans="1:5" x14ac:dyDescent="0.25">
      <c r="A351" s="12" t="s">
        <v>3815</v>
      </c>
      <c r="B351" s="146" t="s">
        <v>3551</v>
      </c>
      <c r="C351" s="166"/>
      <c r="D351" s="193"/>
      <c r="E351" s="193"/>
    </row>
    <row r="352" spans="1:5" ht="5.0999999999999996" customHeight="1" x14ac:dyDescent="0.25">
      <c r="A352" s="12"/>
      <c r="B352" s="3"/>
      <c r="C352" s="3"/>
      <c r="D352" s="3"/>
      <c r="E352" s="3"/>
    </row>
    <row r="353" spans="1:5" x14ac:dyDescent="0.25">
      <c r="A353" s="12" t="s">
        <v>3814</v>
      </c>
      <c r="B353" s="146" t="s">
        <v>2237</v>
      </c>
      <c r="C353" s="166"/>
      <c r="D353" s="193"/>
      <c r="E353" s="193"/>
    </row>
    <row r="354" spans="1:5" ht="5.0999999999999996" customHeight="1" x14ac:dyDescent="0.25">
      <c r="A354" s="12"/>
      <c r="B354" s="3"/>
      <c r="C354" s="3"/>
      <c r="D354" s="3"/>
      <c r="E354" s="3"/>
    </row>
    <row r="355" spans="1:5" x14ac:dyDescent="0.25">
      <c r="A355" s="12" t="s">
        <v>3813</v>
      </c>
      <c r="B355" s="146" t="s">
        <v>2064</v>
      </c>
      <c r="C355" s="166"/>
      <c r="D355" s="193"/>
      <c r="E355" s="193"/>
    </row>
    <row r="356" spans="1:5" ht="5.0999999999999996" customHeight="1" x14ac:dyDescent="0.25">
      <c r="A356" s="12"/>
      <c r="B356" s="3"/>
      <c r="C356" s="3"/>
      <c r="D356" s="3"/>
      <c r="E356" s="3"/>
    </row>
    <row r="357" spans="1:5" x14ac:dyDescent="0.25">
      <c r="A357" s="12" t="s">
        <v>3812</v>
      </c>
      <c r="B357" s="146" t="s">
        <v>2062</v>
      </c>
      <c r="C357" s="166"/>
      <c r="D357" s="193"/>
      <c r="E357" s="193"/>
    </row>
    <row r="358" spans="1:5" ht="5.0999999999999996" customHeight="1" x14ac:dyDescent="0.25">
      <c r="A358" s="12"/>
      <c r="B358" s="3"/>
      <c r="C358" s="3"/>
      <c r="D358" s="3"/>
      <c r="E358" s="3"/>
    </row>
    <row r="359" spans="1:5" ht="30" customHeight="1" x14ac:dyDescent="0.25">
      <c r="A359" s="12" t="s">
        <v>3811</v>
      </c>
      <c r="B359" s="146" t="s">
        <v>3546</v>
      </c>
      <c r="C359" s="166"/>
      <c r="D359" s="193"/>
      <c r="E359" s="193"/>
    </row>
    <row r="360" spans="1:5" ht="5.0999999999999996" customHeight="1" x14ac:dyDescent="0.25">
      <c r="A360" s="12"/>
      <c r="B360" s="3"/>
      <c r="C360" s="3"/>
      <c r="D360" s="3"/>
      <c r="E360" s="3"/>
    </row>
    <row r="361" spans="1:5" ht="30" customHeight="1" x14ac:dyDescent="0.25">
      <c r="A361" s="12" t="s">
        <v>3810</v>
      </c>
      <c r="B361" s="146" t="s">
        <v>3809</v>
      </c>
      <c r="C361" s="166"/>
      <c r="D361" s="193"/>
      <c r="E361" s="193"/>
    </row>
    <row r="362" spans="1:5" ht="5.0999999999999996" customHeight="1" x14ac:dyDescent="0.25">
      <c r="A362" s="12"/>
      <c r="B362" s="3"/>
      <c r="C362" s="3"/>
      <c r="D362" s="3"/>
      <c r="E362" s="3"/>
    </row>
    <row r="363" spans="1:5" x14ac:dyDescent="0.25">
      <c r="A363" s="204" t="s">
        <v>3808</v>
      </c>
      <c r="B363" s="146" t="s">
        <v>3807</v>
      </c>
      <c r="C363" s="146"/>
      <c r="D363" s="89"/>
      <c r="E363" s="109" t="s">
        <v>2135</v>
      </c>
    </row>
    <row r="364" spans="1:5" x14ac:dyDescent="0.25">
      <c r="A364" s="204"/>
      <c r="B364" s="146"/>
      <c r="C364" s="146"/>
      <c r="D364" s="89"/>
      <c r="E364" s="109" t="s">
        <v>2134</v>
      </c>
    </row>
    <row r="365" spans="1:5" ht="5.0999999999999996" customHeight="1" x14ac:dyDescent="0.25">
      <c r="A365" s="204"/>
      <c r="B365" s="3"/>
      <c r="C365" s="3"/>
      <c r="D365" s="3"/>
      <c r="E365" s="3"/>
    </row>
    <row r="366" spans="1:5" ht="45" customHeight="1" x14ac:dyDescent="0.25">
      <c r="A366" s="204"/>
      <c r="B366" s="146" t="s">
        <v>3225</v>
      </c>
      <c r="C366" s="166"/>
      <c r="D366" s="193"/>
      <c r="E366" s="193"/>
    </row>
    <row r="367" spans="1:5" ht="5.0999999999999996" customHeight="1" x14ac:dyDescent="0.25">
      <c r="A367" s="12"/>
      <c r="B367" s="3"/>
      <c r="C367" s="3"/>
      <c r="D367" s="3"/>
      <c r="E367" s="3"/>
    </row>
    <row r="368" spans="1:5" x14ac:dyDescent="0.25">
      <c r="A368" s="204" t="s">
        <v>3806</v>
      </c>
      <c r="B368" s="146" t="s">
        <v>7257</v>
      </c>
      <c r="C368" s="146"/>
      <c r="D368" s="89"/>
      <c r="E368" s="109" t="s">
        <v>2135</v>
      </c>
    </row>
    <row r="369" spans="1:5" x14ac:dyDescent="0.25">
      <c r="A369" s="204"/>
      <c r="B369" s="146"/>
      <c r="C369" s="146"/>
      <c r="D369" s="89"/>
      <c r="E369" s="109" t="s">
        <v>2134</v>
      </c>
    </row>
    <row r="370" spans="1:5" ht="5.0999999999999996" customHeight="1" x14ac:dyDescent="0.25">
      <c r="A370" s="204"/>
      <c r="B370" s="3"/>
      <c r="C370" s="3"/>
      <c r="D370" s="3"/>
      <c r="E370" s="3"/>
    </row>
    <row r="371" spans="1:5" x14ac:dyDescent="0.25">
      <c r="A371" s="204"/>
      <c r="B371" s="146" t="s">
        <v>2281</v>
      </c>
      <c r="C371" s="166"/>
      <c r="D371" s="193"/>
      <c r="E371" s="193"/>
    </row>
    <row r="372" spans="1:5" ht="5.0999999999999996" customHeight="1" x14ac:dyDescent="0.25">
      <c r="A372" s="12"/>
      <c r="B372" s="3"/>
      <c r="C372" s="3"/>
      <c r="D372" s="3"/>
      <c r="E372" s="3"/>
    </row>
    <row r="373" spans="1:5" x14ac:dyDescent="0.25">
      <c r="A373" s="12" t="s">
        <v>3805</v>
      </c>
      <c r="B373" s="146" t="s">
        <v>3538</v>
      </c>
      <c r="C373" s="166"/>
      <c r="D373" s="200"/>
      <c r="E373" s="200"/>
    </row>
    <row r="374" spans="1:5" ht="5.0999999999999996" customHeight="1" x14ac:dyDescent="0.25">
      <c r="A374" s="12"/>
      <c r="B374" s="3"/>
      <c r="C374" s="3"/>
      <c r="D374" s="3"/>
      <c r="E374" s="3"/>
    </row>
    <row r="375" spans="1:5" x14ac:dyDescent="0.25">
      <c r="A375" s="12" t="s">
        <v>3804</v>
      </c>
      <c r="B375" s="146" t="s">
        <v>2277</v>
      </c>
      <c r="C375" s="146"/>
      <c r="D375" s="146"/>
      <c r="E375" s="146"/>
    </row>
    <row r="376" spans="1:5" x14ac:dyDescent="0.25">
      <c r="A376" s="12"/>
      <c r="B376" s="3"/>
      <c r="C376" s="3"/>
      <c r="D376" s="3"/>
      <c r="E376" s="3"/>
    </row>
    <row r="377" spans="1:5" ht="15" customHeight="1" x14ac:dyDescent="0.25">
      <c r="A377" s="205" t="s">
        <v>3224</v>
      </c>
      <c r="B377" s="205"/>
      <c r="C377" s="205"/>
      <c r="D377" s="205"/>
      <c r="E377" s="205"/>
    </row>
    <row r="378" spans="1:5" ht="5.0999999999999996" customHeight="1" x14ac:dyDescent="0.25">
      <c r="A378" s="12"/>
      <c r="B378" s="3"/>
      <c r="C378" s="3"/>
      <c r="D378" s="3"/>
      <c r="E378" s="3"/>
    </row>
    <row r="379" spans="1:5" ht="75" customHeight="1" x14ac:dyDescent="0.25">
      <c r="A379" s="12" t="s">
        <v>3803</v>
      </c>
      <c r="B379" s="146" t="s">
        <v>3802</v>
      </c>
      <c r="C379" s="166"/>
      <c r="D379" s="193"/>
      <c r="E379" s="193"/>
    </row>
    <row r="380" spans="1:5" x14ac:dyDescent="0.25">
      <c r="A380" s="12"/>
      <c r="B380" s="3"/>
      <c r="C380" s="3"/>
      <c r="D380" s="3"/>
      <c r="E380" s="3"/>
    </row>
    <row r="381" spans="1:5" ht="15" customHeight="1" x14ac:dyDescent="0.25">
      <c r="A381" s="205" t="s">
        <v>3801</v>
      </c>
      <c r="B381" s="205"/>
      <c r="C381" s="205"/>
      <c r="D381" s="205"/>
      <c r="E381" s="205"/>
    </row>
    <row r="382" spans="1:5" ht="5.0999999999999996" customHeight="1" x14ac:dyDescent="0.25">
      <c r="A382" s="12"/>
      <c r="B382" s="3"/>
      <c r="C382" s="3"/>
      <c r="D382" s="3"/>
      <c r="E382" s="3"/>
    </row>
    <row r="383" spans="1:5" x14ac:dyDescent="0.25">
      <c r="A383" s="148" t="s">
        <v>3800</v>
      </c>
      <c r="B383" s="146" t="s">
        <v>3799</v>
      </c>
      <c r="C383" s="146"/>
      <c r="D383" s="146"/>
      <c r="E383" s="146"/>
    </row>
    <row r="384" spans="1:5" x14ac:dyDescent="0.25">
      <c r="A384" s="148"/>
      <c r="B384" s="89"/>
      <c r="C384" s="145" t="s">
        <v>2135</v>
      </c>
      <c r="D384" s="145"/>
      <c r="E384" s="145"/>
    </row>
    <row r="385" spans="1:5" x14ac:dyDescent="0.25">
      <c r="A385" s="148"/>
      <c r="B385" s="89"/>
      <c r="C385" s="145" t="s">
        <v>2134</v>
      </c>
      <c r="D385" s="145"/>
      <c r="E385" s="145"/>
    </row>
    <row r="386" spans="1:5" ht="5.0999999999999996" customHeight="1" x14ac:dyDescent="0.25">
      <c r="A386" s="148"/>
      <c r="B386" s="146"/>
      <c r="C386" s="146"/>
      <c r="D386" s="146"/>
      <c r="E386" s="3"/>
    </row>
    <row r="387" spans="1:5" ht="30" customHeight="1" x14ac:dyDescent="0.25">
      <c r="A387" s="148"/>
      <c r="B387" s="146" t="s">
        <v>3798</v>
      </c>
      <c r="C387" s="146"/>
      <c r="D387" s="146"/>
      <c r="E387" s="146"/>
    </row>
    <row r="388" spans="1:5" ht="15" customHeight="1" x14ac:dyDescent="0.25">
      <c r="A388" s="148"/>
      <c r="B388" s="196" t="s">
        <v>6712</v>
      </c>
      <c r="C388" s="196"/>
      <c r="D388" s="83"/>
      <c r="E388" s="83"/>
    </row>
    <row r="389" spans="1:5" ht="5.0999999999999996" customHeight="1" x14ac:dyDescent="0.25">
      <c r="A389" s="12"/>
      <c r="B389" s="3"/>
      <c r="C389" s="3"/>
      <c r="D389" s="3"/>
      <c r="E389" s="3"/>
    </row>
    <row r="390" spans="1:5" ht="30" customHeight="1" x14ac:dyDescent="0.25">
      <c r="A390" s="12"/>
      <c r="B390" s="172" t="s">
        <v>3797</v>
      </c>
      <c r="C390" s="172"/>
      <c r="D390" s="172"/>
      <c r="E390" s="172"/>
    </row>
    <row r="391" spans="1:5" ht="5.0999999999999996" customHeight="1" x14ac:dyDescent="0.25">
      <c r="A391" s="12"/>
      <c r="B391" s="3"/>
      <c r="C391" s="3"/>
      <c r="D391" s="3"/>
      <c r="E391" s="3"/>
    </row>
    <row r="392" spans="1:5" x14ac:dyDescent="0.25">
      <c r="A392" s="12" t="s">
        <v>3796</v>
      </c>
      <c r="B392" s="146" t="s">
        <v>3795</v>
      </c>
      <c r="C392" s="166"/>
      <c r="D392" s="193"/>
      <c r="E392" s="193"/>
    </row>
    <row r="393" spans="1:5" ht="5.0999999999999996" customHeight="1" x14ac:dyDescent="0.25">
      <c r="A393" s="12"/>
      <c r="B393" s="3"/>
      <c r="C393" s="3"/>
      <c r="D393" s="3"/>
      <c r="E393" s="3"/>
    </row>
    <row r="394" spans="1:5" x14ac:dyDescent="0.25">
      <c r="A394" s="12" t="s">
        <v>3794</v>
      </c>
      <c r="B394" s="146" t="s">
        <v>3653</v>
      </c>
      <c r="C394" s="166"/>
      <c r="D394" s="193"/>
      <c r="E394" s="193"/>
    </row>
    <row r="395" spans="1:5" ht="5.0999999999999996" customHeight="1" x14ac:dyDescent="0.25">
      <c r="A395" s="12"/>
      <c r="B395" s="3"/>
      <c r="C395" s="3"/>
      <c r="D395" s="3"/>
      <c r="E395" s="3"/>
    </row>
    <row r="396" spans="1:5" x14ac:dyDescent="0.25">
      <c r="A396" s="12" t="s">
        <v>3793</v>
      </c>
      <c r="B396" s="146" t="s">
        <v>3651</v>
      </c>
      <c r="C396" s="166"/>
      <c r="D396" s="193"/>
      <c r="E396" s="193"/>
    </row>
    <row r="397" spans="1:5" ht="5.0999999999999996" customHeight="1" x14ac:dyDescent="0.25">
      <c r="A397" s="12"/>
      <c r="B397" s="3"/>
      <c r="C397" s="3"/>
      <c r="D397" s="3"/>
      <c r="E397" s="3"/>
    </row>
    <row r="398" spans="1:5" x14ac:dyDescent="0.25">
      <c r="A398" s="12" t="s">
        <v>3792</v>
      </c>
      <c r="B398" s="146" t="s">
        <v>3791</v>
      </c>
      <c r="C398" s="166"/>
      <c r="D398" s="193"/>
      <c r="E398" s="193"/>
    </row>
    <row r="399" spans="1:5" ht="5.0999999999999996" customHeight="1" x14ac:dyDescent="0.25">
      <c r="A399" s="12"/>
      <c r="B399" s="3"/>
      <c r="C399" s="3"/>
      <c r="D399" s="3"/>
      <c r="E399" s="3"/>
    </row>
    <row r="400" spans="1:5" x14ac:dyDescent="0.25">
      <c r="A400" s="12" t="s">
        <v>3790</v>
      </c>
      <c r="B400" s="146" t="s">
        <v>3789</v>
      </c>
      <c r="C400" s="166"/>
      <c r="D400" s="193"/>
      <c r="E400" s="193"/>
    </row>
    <row r="401" spans="1:5" ht="5.0999999999999996" customHeight="1" x14ac:dyDescent="0.25">
      <c r="A401" s="12"/>
      <c r="B401" s="3"/>
      <c r="C401" s="3"/>
      <c r="D401" s="3"/>
      <c r="E401" s="3"/>
    </row>
    <row r="402" spans="1:5" ht="30" customHeight="1" x14ac:dyDescent="0.25">
      <c r="A402" s="12" t="s">
        <v>3788</v>
      </c>
      <c r="B402" s="146" t="s">
        <v>3787</v>
      </c>
      <c r="C402" s="166"/>
      <c r="D402" s="193"/>
      <c r="E402" s="193"/>
    </row>
    <row r="403" spans="1:5" ht="5.0999999999999996" customHeight="1" x14ac:dyDescent="0.25">
      <c r="A403" s="12"/>
      <c r="B403" s="3"/>
      <c r="C403" s="3"/>
      <c r="D403" s="3"/>
      <c r="E403" s="3"/>
    </row>
    <row r="404" spans="1:5" x14ac:dyDescent="0.25">
      <c r="A404" s="12" t="s">
        <v>3786</v>
      </c>
      <c r="B404" s="146" t="s">
        <v>3785</v>
      </c>
      <c r="C404" s="166"/>
      <c r="D404" s="171" t="str">
        <f>IF(OR(mil09.114="",mil09.116=""),"",SUM(mil09.114,mil09.116))</f>
        <v/>
      </c>
      <c r="E404" s="171"/>
    </row>
    <row r="405" spans="1:5" ht="5.0999999999999996" customHeight="1" x14ac:dyDescent="0.25">
      <c r="A405" s="12"/>
      <c r="B405" s="3"/>
      <c r="C405" s="3"/>
      <c r="D405" s="3"/>
      <c r="E405" s="3"/>
    </row>
    <row r="406" spans="1:5" ht="30" customHeight="1" x14ac:dyDescent="0.25">
      <c r="A406" s="12" t="s">
        <v>3784</v>
      </c>
      <c r="B406" s="146" t="s">
        <v>3783</v>
      </c>
      <c r="C406" s="166"/>
      <c r="D406" s="193"/>
      <c r="E406" s="193"/>
    </row>
    <row r="407" spans="1:5" ht="5.0999999999999996" customHeight="1" x14ac:dyDescent="0.25">
      <c r="A407" s="12"/>
      <c r="B407" s="3"/>
      <c r="C407" s="3"/>
      <c r="D407" s="3"/>
      <c r="E407" s="3"/>
    </row>
    <row r="408" spans="1:5" x14ac:dyDescent="0.25">
      <c r="A408" s="12" t="s">
        <v>3782</v>
      </c>
      <c r="B408" s="146" t="s">
        <v>3781</v>
      </c>
      <c r="C408" s="166"/>
      <c r="D408" s="193"/>
      <c r="E408" s="193"/>
    </row>
    <row r="409" spans="1:5" ht="5.0999999999999996" customHeight="1" x14ac:dyDescent="0.25">
      <c r="A409" s="12"/>
      <c r="B409" s="3"/>
      <c r="C409" s="3"/>
      <c r="D409" s="3"/>
      <c r="E409" s="3"/>
    </row>
    <row r="410" spans="1:5" x14ac:dyDescent="0.25">
      <c r="A410" s="12" t="s">
        <v>3780</v>
      </c>
      <c r="B410" s="146" t="s">
        <v>3779</v>
      </c>
      <c r="C410" s="166"/>
      <c r="D410" s="193"/>
      <c r="E410" s="193"/>
    </row>
    <row r="411" spans="1:5" ht="5.0999999999999996" customHeight="1" x14ac:dyDescent="0.25">
      <c r="A411" s="12"/>
      <c r="B411" s="3"/>
      <c r="C411" s="3"/>
      <c r="D411" s="3"/>
      <c r="E411" s="3"/>
    </row>
    <row r="412" spans="1:5" x14ac:dyDescent="0.25">
      <c r="A412" s="12" t="s">
        <v>3778</v>
      </c>
      <c r="B412" s="146" t="s">
        <v>2062</v>
      </c>
      <c r="C412" s="166"/>
      <c r="D412" s="193"/>
      <c r="E412" s="193"/>
    </row>
    <row r="413" spans="1:5" ht="5.0999999999999996" customHeight="1" x14ac:dyDescent="0.25">
      <c r="A413" s="12"/>
      <c r="B413" s="3"/>
      <c r="C413" s="3"/>
      <c r="D413" s="3"/>
      <c r="E413" s="3"/>
    </row>
    <row r="414" spans="1:5" x14ac:dyDescent="0.25">
      <c r="A414" s="12" t="s">
        <v>3777</v>
      </c>
      <c r="B414" s="146" t="s">
        <v>3361</v>
      </c>
      <c r="C414" s="166"/>
      <c r="D414" s="193"/>
      <c r="E414" s="193"/>
    </row>
    <row r="415" spans="1:5" ht="5.0999999999999996" customHeight="1" x14ac:dyDescent="0.25">
      <c r="A415" s="12"/>
      <c r="B415" s="3"/>
      <c r="C415" s="3"/>
      <c r="D415" s="3"/>
      <c r="E415" s="3"/>
    </row>
    <row r="416" spans="1:5" x14ac:dyDescent="0.25">
      <c r="A416" s="12" t="s">
        <v>3776</v>
      </c>
      <c r="B416" s="146" t="s">
        <v>3775</v>
      </c>
      <c r="C416" s="166"/>
      <c r="D416" s="193"/>
      <c r="E416" s="193"/>
    </row>
    <row r="417" spans="1:5" ht="5.0999999999999996" customHeight="1" x14ac:dyDescent="0.25">
      <c r="A417" s="12"/>
      <c r="B417" s="3"/>
      <c r="C417" s="3"/>
      <c r="D417" s="3"/>
      <c r="E417" s="3"/>
    </row>
    <row r="418" spans="1:5" x14ac:dyDescent="0.25">
      <c r="A418" s="148" t="s">
        <v>3774</v>
      </c>
      <c r="B418" s="146" t="s">
        <v>3474</v>
      </c>
      <c r="C418" s="166"/>
      <c r="D418" s="89"/>
      <c r="E418" s="110" t="s">
        <v>3473</v>
      </c>
    </row>
    <row r="419" spans="1:5" x14ac:dyDescent="0.25">
      <c r="A419" s="148"/>
      <c r="B419" s="146"/>
      <c r="C419" s="166"/>
      <c r="D419" s="89"/>
      <c r="E419" s="110" t="s">
        <v>5227</v>
      </c>
    </row>
    <row r="420" spans="1:5" ht="5.0999999999999996" customHeight="1" x14ac:dyDescent="0.25">
      <c r="A420" s="12"/>
      <c r="B420" s="3"/>
      <c r="C420" s="3"/>
      <c r="D420" s="3"/>
      <c r="E420" s="3"/>
    </row>
    <row r="421" spans="1:5" ht="15" customHeight="1" x14ac:dyDescent="0.25">
      <c r="A421" s="204" t="s">
        <v>3773</v>
      </c>
      <c r="B421" s="146" t="s">
        <v>3470</v>
      </c>
      <c r="C421" s="146"/>
      <c r="D421" s="89"/>
      <c r="E421" s="110" t="s">
        <v>2135</v>
      </c>
    </row>
    <row r="422" spans="1:5" ht="15" customHeight="1" x14ac:dyDescent="0.25">
      <c r="A422" s="204"/>
      <c r="B422" s="146"/>
      <c r="C422" s="146"/>
      <c r="D422" s="89"/>
      <c r="E422" s="110" t="s">
        <v>2134</v>
      </c>
    </row>
    <row r="423" spans="1:5" ht="15" customHeight="1" x14ac:dyDescent="0.25">
      <c r="A423" s="204"/>
      <c r="B423" s="146"/>
      <c r="C423" s="146"/>
      <c r="D423" s="58"/>
      <c r="E423" s="9"/>
    </row>
    <row r="424" spans="1:5" ht="5.0999999999999996" customHeight="1" x14ac:dyDescent="0.25">
      <c r="A424" s="204"/>
      <c r="B424" s="3"/>
      <c r="C424" s="3"/>
      <c r="D424" s="3"/>
      <c r="E424" s="3"/>
    </row>
    <row r="425" spans="1:5" x14ac:dyDescent="0.25">
      <c r="A425" s="204"/>
      <c r="B425" s="146" t="s">
        <v>3469</v>
      </c>
      <c r="C425" s="166"/>
      <c r="D425" s="193"/>
      <c r="E425" s="193"/>
    </row>
    <row r="426" spans="1:5" ht="5.0999999999999996" customHeight="1" x14ac:dyDescent="0.25">
      <c r="A426" s="12"/>
      <c r="B426" s="3"/>
      <c r="C426" s="3"/>
      <c r="D426" s="3"/>
      <c r="E426" s="3"/>
    </row>
    <row r="427" spans="1:5" x14ac:dyDescent="0.25">
      <c r="A427" s="12" t="s">
        <v>3772</v>
      </c>
      <c r="B427" s="146" t="s">
        <v>3771</v>
      </c>
      <c r="C427" s="166"/>
      <c r="D427" s="193"/>
      <c r="E427" s="193"/>
    </row>
    <row r="428" spans="1:5" ht="5.0999999999999996" customHeight="1" x14ac:dyDescent="0.25">
      <c r="A428" s="12"/>
      <c r="B428" s="3"/>
      <c r="C428" s="3"/>
      <c r="D428" s="3"/>
      <c r="E428" s="3"/>
    </row>
    <row r="429" spans="1:5" x14ac:dyDescent="0.25">
      <c r="A429" s="12" t="s">
        <v>3770</v>
      </c>
      <c r="B429" s="146" t="s">
        <v>2064</v>
      </c>
      <c r="C429" s="166"/>
      <c r="D429" s="193"/>
      <c r="E429" s="193"/>
    </row>
    <row r="430" spans="1:5" ht="5.0999999999999996" customHeight="1" x14ac:dyDescent="0.25">
      <c r="A430" s="12"/>
      <c r="B430" s="3"/>
      <c r="C430" s="3"/>
      <c r="D430" s="3"/>
      <c r="E430" s="3"/>
    </row>
    <row r="431" spans="1:5" x14ac:dyDescent="0.25">
      <c r="A431" s="12" t="s">
        <v>3769</v>
      </c>
      <c r="B431" s="146" t="s">
        <v>2062</v>
      </c>
      <c r="C431" s="166"/>
      <c r="D431" s="193"/>
      <c r="E431" s="193"/>
    </row>
    <row r="432" spans="1:5" ht="5.0999999999999996" customHeight="1" x14ac:dyDescent="0.25">
      <c r="A432" s="12"/>
      <c r="B432" s="3"/>
      <c r="C432" s="3"/>
      <c r="D432" s="3"/>
      <c r="E432" s="3"/>
    </row>
    <row r="433" spans="1:5" x14ac:dyDescent="0.25">
      <c r="A433" s="12"/>
      <c r="B433" s="172" t="s">
        <v>3575</v>
      </c>
      <c r="C433" s="172"/>
      <c r="D433" s="172"/>
      <c r="E433" s="172"/>
    </row>
    <row r="434" spans="1:5" ht="5.0999999999999996" customHeight="1" x14ac:dyDescent="0.25">
      <c r="A434" s="12"/>
      <c r="B434" s="3"/>
      <c r="C434" s="3"/>
      <c r="D434" s="3"/>
      <c r="E434" s="3"/>
    </row>
    <row r="435" spans="1:5" x14ac:dyDescent="0.25">
      <c r="A435" s="12" t="s">
        <v>3768</v>
      </c>
      <c r="B435" s="146" t="s">
        <v>3767</v>
      </c>
      <c r="C435" s="166"/>
      <c r="D435" s="170"/>
      <c r="E435" s="170"/>
    </row>
    <row r="436" spans="1:5" ht="5.0999999999999996" customHeight="1" x14ac:dyDescent="0.25">
      <c r="A436" s="12"/>
      <c r="B436" s="3"/>
      <c r="C436" s="3"/>
      <c r="D436" s="3"/>
      <c r="E436" s="3"/>
    </row>
    <row r="437" spans="1:5" x14ac:dyDescent="0.25">
      <c r="A437" s="12" t="s">
        <v>3766</v>
      </c>
      <c r="B437" s="146" t="s">
        <v>3765</v>
      </c>
      <c r="C437" s="166"/>
      <c r="D437" s="170"/>
      <c r="E437" s="170"/>
    </row>
    <row r="438" spans="1:5" ht="5.0999999999999996" customHeight="1" x14ac:dyDescent="0.25">
      <c r="A438" s="12"/>
      <c r="B438" s="3"/>
      <c r="C438" s="3"/>
      <c r="D438" s="3"/>
      <c r="E438" s="3"/>
    </row>
    <row r="439" spans="1:5" ht="30" customHeight="1" x14ac:dyDescent="0.25">
      <c r="A439" s="12" t="s">
        <v>3764</v>
      </c>
      <c r="B439" s="146" t="s">
        <v>3763</v>
      </c>
      <c r="C439" s="166"/>
      <c r="D439" s="169" t="str">
        <f>IF(OR(mil09.117="",mil09.130=""),"",mil09.117*mil09.130)</f>
        <v/>
      </c>
      <c r="E439" s="169"/>
    </row>
    <row r="440" spans="1:5" ht="5.0999999999999996" customHeight="1" x14ac:dyDescent="0.25">
      <c r="A440" s="12"/>
      <c r="B440" s="3"/>
      <c r="C440" s="3"/>
      <c r="D440" s="3"/>
      <c r="E440" s="3"/>
    </row>
    <row r="441" spans="1:5" x14ac:dyDescent="0.25">
      <c r="A441" s="12"/>
      <c r="B441" s="172" t="s">
        <v>3762</v>
      </c>
      <c r="C441" s="172"/>
      <c r="D441" s="172"/>
      <c r="E441" s="172"/>
    </row>
    <row r="442" spans="1:5" ht="5.0999999999999996" customHeight="1" x14ac:dyDescent="0.25">
      <c r="A442" s="12"/>
      <c r="B442" s="3"/>
      <c r="C442" s="3"/>
      <c r="D442" s="3"/>
      <c r="E442" s="3"/>
    </row>
    <row r="443" spans="1:5" x14ac:dyDescent="0.25">
      <c r="A443" s="12" t="s">
        <v>3761</v>
      </c>
      <c r="B443" s="146" t="s">
        <v>3760</v>
      </c>
      <c r="C443" s="166"/>
      <c r="D443" s="170"/>
      <c r="E443" s="170"/>
    </row>
    <row r="444" spans="1:5" ht="5.0999999999999996" customHeight="1" x14ac:dyDescent="0.25">
      <c r="A444" s="12"/>
      <c r="B444" s="3"/>
      <c r="C444" s="3"/>
      <c r="D444" s="3"/>
      <c r="E444" s="3"/>
    </row>
    <row r="445" spans="1:5" ht="30" customHeight="1" x14ac:dyDescent="0.25">
      <c r="A445" s="12" t="s">
        <v>3759</v>
      </c>
      <c r="B445" s="146" t="s">
        <v>3758</v>
      </c>
      <c r="C445" s="166"/>
      <c r="D445" s="169" t="str">
        <f>IF(OR(mil09.117="",mil09.132=""),"",mil09.117*mil09.132)</f>
        <v/>
      </c>
      <c r="E445" s="169"/>
    </row>
    <row r="446" spans="1:5" ht="5.0999999999999996" customHeight="1" x14ac:dyDescent="0.25">
      <c r="A446" s="12"/>
      <c r="B446" s="3"/>
      <c r="C446" s="3"/>
      <c r="D446" s="3"/>
      <c r="E446" s="3"/>
    </row>
    <row r="447" spans="1:5" x14ac:dyDescent="0.25">
      <c r="A447" s="12"/>
      <c r="B447" s="172" t="s">
        <v>3569</v>
      </c>
      <c r="C447" s="172"/>
      <c r="D447" s="172"/>
      <c r="E447" s="172"/>
    </row>
    <row r="448" spans="1:5" ht="5.0999999999999996" customHeight="1" x14ac:dyDescent="0.25">
      <c r="A448" s="12"/>
      <c r="B448" s="3"/>
      <c r="C448" s="3"/>
      <c r="D448" s="3"/>
      <c r="E448" s="3"/>
    </row>
    <row r="449" spans="1:5" x14ac:dyDescent="0.25">
      <c r="A449" s="12" t="s">
        <v>3757</v>
      </c>
      <c r="B449" s="146" t="s">
        <v>3756</v>
      </c>
      <c r="C449" s="166"/>
      <c r="D449" s="170"/>
      <c r="E449" s="170"/>
    </row>
    <row r="450" spans="1:5" ht="5.0999999999999996" customHeight="1" x14ac:dyDescent="0.25">
      <c r="A450" s="12"/>
      <c r="B450" s="3"/>
      <c r="C450" s="3"/>
      <c r="D450" s="3"/>
      <c r="E450" s="3"/>
    </row>
    <row r="451" spans="1:5" x14ac:dyDescent="0.25">
      <c r="A451" s="12" t="s">
        <v>3755</v>
      </c>
      <c r="B451" s="146" t="s">
        <v>3754</v>
      </c>
      <c r="C451" s="166"/>
      <c r="D451" s="170"/>
      <c r="E451" s="170"/>
    </row>
    <row r="452" spans="1:5" ht="5.0999999999999996" customHeight="1" x14ac:dyDescent="0.25">
      <c r="A452" s="12"/>
      <c r="B452" s="3"/>
      <c r="C452" s="3"/>
      <c r="D452" s="3"/>
      <c r="E452" s="3"/>
    </row>
    <row r="453" spans="1:5" ht="30" customHeight="1" x14ac:dyDescent="0.25">
      <c r="A453" s="12" t="s">
        <v>3753</v>
      </c>
      <c r="B453" s="146" t="s">
        <v>3752</v>
      </c>
      <c r="C453" s="166"/>
      <c r="D453" s="169" t="str">
        <f>IF(OR(mil09.117="",mil09.135=""),"",mil09.117*mil09.135)</f>
        <v/>
      </c>
      <c r="E453" s="169"/>
    </row>
    <row r="454" spans="1:5" ht="5.0999999999999996" customHeight="1" x14ac:dyDescent="0.25">
      <c r="A454" s="12"/>
      <c r="B454" s="3"/>
      <c r="C454" s="3"/>
      <c r="D454" s="3"/>
      <c r="E454" s="3"/>
    </row>
    <row r="455" spans="1:5" ht="30" customHeight="1" x14ac:dyDescent="0.25">
      <c r="A455" s="148" t="s">
        <v>3751</v>
      </c>
      <c r="B455" s="146" t="s">
        <v>3750</v>
      </c>
      <c r="C455" s="146"/>
      <c r="D455" s="146"/>
      <c r="E455" s="146"/>
    </row>
    <row r="456" spans="1:5" ht="5.0999999999999996" customHeight="1" x14ac:dyDescent="0.25">
      <c r="A456" s="148"/>
      <c r="B456" s="146"/>
      <c r="C456" s="146"/>
      <c r="D456" s="146"/>
      <c r="E456" s="3"/>
    </row>
    <row r="457" spans="1:5" ht="60" customHeight="1" x14ac:dyDescent="0.25">
      <c r="A457" s="148"/>
      <c r="B457" s="146" t="s">
        <v>3749</v>
      </c>
      <c r="C457" s="146"/>
      <c r="D457" s="146"/>
      <c r="E457" s="146"/>
    </row>
    <row r="458" spans="1:5" ht="5.0999999999999996" customHeight="1" x14ac:dyDescent="0.25">
      <c r="A458" s="148"/>
      <c r="B458" s="3"/>
      <c r="C458" s="3"/>
      <c r="D458" s="3"/>
      <c r="E458" s="3"/>
    </row>
    <row r="459" spans="1:5" ht="15" customHeight="1" x14ac:dyDescent="0.25">
      <c r="A459" s="148"/>
      <c r="B459" s="9"/>
      <c r="C459" s="9" t="s">
        <v>2239</v>
      </c>
      <c r="D459" s="162"/>
      <c r="E459" s="163"/>
    </row>
    <row r="460" spans="1:5" ht="15" customHeight="1" x14ac:dyDescent="0.25">
      <c r="A460" s="148"/>
      <c r="B460" s="9"/>
      <c r="C460" s="9" t="s">
        <v>2064</v>
      </c>
      <c r="D460" s="162"/>
      <c r="E460" s="163"/>
    </row>
    <row r="461" spans="1:5" ht="15" customHeight="1" x14ac:dyDescent="0.25">
      <c r="A461" s="148"/>
      <c r="B461" s="9"/>
      <c r="C461" s="9" t="s">
        <v>2062</v>
      </c>
      <c r="D461" s="162"/>
      <c r="E461" s="163"/>
    </row>
    <row r="462" spans="1:5" ht="15" customHeight="1" x14ac:dyDescent="0.25">
      <c r="A462" s="148"/>
      <c r="B462" s="9"/>
      <c r="C462" s="9" t="s">
        <v>2233</v>
      </c>
      <c r="D462" s="162"/>
      <c r="E462" s="163"/>
    </row>
    <row r="463" spans="1:5" ht="15" customHeight="1" x14ac:dyDescent="0.25">
      <c r="A463" s="148"/>
      <c r="B463" s="9"/>
      <c r="C463" s="9" t="s">
        <v>2231</v>
      </c>
      <c r="D463" s="162"/>
      <c r="E463" s="163"/>
    </row>
    <row r="464" spans="1:5" ht="15" customHeight="1" x14ac:dyDescent="0.25">
      <c r="A464" s="148"/>
      <c r="B464" s="9"/>
      <c r="C464" s="9" t="s">
        <v>7506</v>
      </c>
      <c r="D464" s="162"/>
      <c r="E464" s="163"/>
    </row>
    <row r="465" spans="1:5" ht="15" customHeight="1" x14ac:dyDescent="0.25">
      <c r="A465" s="148"/>
      <c r="B465" s="9"/>
      <c r="C465" s="9" t="s">
        <v>2313</v>
      </c>
      <c r="D465" s="225"/>
      <c r="E465" s="226"/>
    </row>
    <row r="466" spans="1:5" ht="15" customHeight="1" x14ac:dyDescent="0.25">
      <c r="A466" s="148"/>
      <c r="B466" s="9"/>
      <c r="C466" s="9" t="s">
        <v>2315</v>
      </c>
      <c r="D466" s="193"/>
      <c r="E466" s="193"/>
    </row>
    <row r="467" spans="1:5" ht="5.0999999999999996" customHeight="1" x14ac:dyDescent="0.25">
      <c r="A467" s="148"/>
      <c r="B467" s="3"/>
      <c r="C467" s="3"/>
      <c r="D467" s="3"/>
      <c r="E467" s="3"/>
    </row>
    <row r="468" spans="1:5" ht="15" customHeight="1" x14ac:dyDescent="0.25">
      <c r="A468" s="148"/>
      <c r="B468" s="146" t="s">
        <v>7241</v>
      </c>
      <c r="C468" s="146"/>
      <c r="D468" s="146"/>
      <c r="E468" s="146"/>
    </row>
    <row r="469" spans="1:5" ht="15" customHeight="1" x14ac:dyDescent="0.25">
      <c r="A469" s="148"/>
      <c r="B469" s="9"/>
      <c r="C469" s="9" t="s">
        <v>5833</v>
      </c>
      <c r="D469" s="200"/>
      <c r="E469" s="200"/>
    </row>
    <row r="470" spans="1:5" ht="15" customHeight="1" x14ac:dyDescent="0.25">
      <c r="A470" s="148"/>
      <c r="B470" s="9"/>
      <c r="C470" s="9" t="s">
        <v>3236</v>
      </c>
      <c r="D470" s="223"/>
      <c r="E470" s="224"/>
    </row>
    <row r="471" spans="1:5" ht="5.0999999999999996" customHeight="1" x14ac:dyDescent="0.25">
      <c r="A471" s="12"/>
      <c r="B471" s="23"/>
      <c r="C471" s="23"/>
      <c r="D471" s="3"/>
      <c r="E471" s="3"/>
    </row>
    <row r="472" spans="1:5" x14ac:dyDescent="0.25">
      <c r="A472" s="204" t="s">
        <v>3748</v>
      </c>
      <c r="B472" s="146" t="s">
        <v>3747</v>
      </c>
      <c r="C472" s="146"/>
      <c r="D472" s="89"/>
      <c r="E472" s="109" t="s">
        <v>2135</v>
      </c>
    </row>
    <row r="473" spans="1:5" x14ac:dyDescent="0.25">
      <c r="A473" s="204"/>
      <c r="B473" s="146"/>
      <c r="C473" s="146"/>
      <c r="D473" s="89"/>
      <c r="E473" s="109" t="s">
        <v>2134</v>
      </c>
    </row>
    <row r="474" spans="1:5" ht="5.0999999999999996" customHeight="1" x14ac:dyDescent="0.25">
      <c r="A474" s="204"/>
      <c r="B474" s="9"/>
      <c r="C474" s="9"/>
      <c r="D474" s="9"/>
      <c r="E474" s="9"/>
    </row>
    <row r="475" spans="1:5" ht="15" customHeight="1" x14ac:dyDescent="0.25">
      <c r="A475" s="204"/>
      <c r="B475" s="146" t="s">
        <v>3746</v>
      </c>
      <c r="C475" s="146"/>
      <c r="D475" s="146"/>
      <c r="E475" s="146"/>
    </row>
    <row r="476" spans="1:5" ht="5.0999999999999996" customHeight="1" x14ac:dyDescent="0.25">
      <c r="A476" s="12"/>
      <c r="B476" s="3"/>
      <c r="C476" s="3"/>
      <c r="D476" s="3"/>
      <c r="E476" s="3"/>
    </row>
    <row r="477" spans="1:5" x14ac:dyDescent="0.25">
      <c r="A477" s="12" t="s">
        <v>3745</v>
      </c>
      <c r="B477" s="146" t="s">
        <v>3551</v>
      </c>
      <c r="C477" s="166"/>
      <c r="D477" s="193"/>
      <c r="E477" s="193"/>
    </row>
    <row r="478" spans="1:5" ht="5.0999999999999996" customHeight="1" x14ac:dyDescent="0.25">
      <c r="A478" s="12"/>
      <c r="B478" s="3"/>
      <c r="C478" s="3"/>
      <c r="D478" s="3"/>
      <c r="E478" s="3"/>
    </row>
    <row r="479" spans="1:5" x14ac:dyDescent="0.25">
      <c r="A479" s="12" t="s">
        <v>3744</v>
      </c>
      <c r="B479" s="146" t="s">
        <v>2237</v>
      </c>
      <c r="C479" s="166"/>
      <c r="D479" s="193"/>
      <c r="E479" s="193"/>
    </row>
    <row r="480" spans="1:5" ht="5.0999999999999996" customHeight="1" x14ac:dyDescent="0.25">
      <c r="A480" s="12"/>
      <c r="B480" s="3"/>
      <c r="C480" s="3"/>
      <c r="D480" s="3"/>
      <c r="E480" s="3"/>
    </row>
    <row r="481" spans="1:5" x14ac:dyDescent="0.25">
      <c r="A481" s="12" t="s">
        <v>3743</v>
      </c>
      <c r="B481" s="146" t="s">
        <v>2064</v>
      </c>
      <c r="C481" s="166"/>
      <c r="D481" s="193"/>
      <c r="E481" s="193"/>
    </row>
    <row r="482" spans="1:5" ht="5.0999999999999996" customHeight="1" x14ac:dyDescent="0.25">
      <c r="A482" s="12"/>
      <c r="B482" s="3"/>
      <c r="C482" s="3"/>
      <c r="D482" s="3"/>
      <c r="E482" s="3"/>
    </row>
    <row r="483" spans="1:5" x14ac:dyDescent="0.25">
      <c r="A483" s="12" t="s">
        <v>3742</v>
      </c>
      <c r="B483" s="146" t="s">
        <v>2062</v>
      </c>
      <c r="C483" s="166"/>
      <c r="D483" s="193"/>
      <c r="E483" s="193"/>
    </row>
    <row r="484" spans="1:5" ht="5.0999999999999996" customHeight="1" x14ac:dyDescent="0.25">
      <c r="A484" s="12"/>
      <c r="B484" s="3"/>
      <c r="C484" s="3"/>
      <c r="D484" s="3"/>
      <c r="E484" s="3"/>
    </row>
    <row r="485" spans="1:5" ht="30" customHeight="1" x14ac:dyDescent="0.25">
      <c r="A485" s="12" t="s">
        <v>3741</v>
      </c>
      <c r="B485" s="146" t="s">
        <v>3546</v>
      </c>
      <c r="C485" s="166"/>
      <c r="D485" s="193"/>
      <c r="E485" s="193"/>
    </row>
    <row r="486" spans="1:5" ht="5.0999999999999996" customHeight="1" x14ac:dyDescent="0.25">
      <c r="A486" s="12"/>
      <c r="B486" s="3"/>
      <c r="C486" s="3"/>
      <c r="D486" s="3"/>
      <c r="E486" s="3"/>
    </row>
    <row r="487" spans="1:5" ht="30" customHeight="1" x14ac:dyDescent="0.25">
      <c r="A487" s="12" t="s">
        <v>3740</v>
      </c>
      <c r="B487" s="146" t="s">
        <v>3544</v>
      </c>
      <c r="C487" s="166"/>
      <c r="D487" s="193"/>
      <c r="E487" s="193"/>
    </row>
    <row r="488" spans="1:5" ht="5.0999999999999996" customHeight="1" x14ac:dyDescent="0.25">
      <c r="A488" s="12"/>
      <c r="B488" s="3"/>
      <c r="C488" s="3"/>
      <c r="D488" s="3"/>
      <c r="E488" s="3"/>
    </row>
    <row r="489" spans="1:5" x14ac:dyDescent="0.25">
      <c r="A489" s="204" t="s">
        <v>3739</v>
      </c>
      <c r="B489" s="146" t="s">
        <v>3738</v>
      </c>
      <c r="C489" s="146"/>
      <c r="D489" s="89"/>
      <c r="E489" s="109" t="s">
        <v>2135</v>
      </c>
    </row>
    <row r="490" spans="1:5" x14ac:dyDescent="0.25">
      <c r="A490" s="204"/>
      <c r="B490" s="146"/>
      <c r="C490" s="146"/>
      <c r="D490" s="89"/>
      <c r="E490" s="109" t="s">
        <v>2134</v>
      </c>
    </row>
    <row r="491" spans="1:5" ht="5.0999999999999996" customHeight="1" x14ac:dyDescent="0.25">
      <c r="A491" s="204"/>
      <c r="B491" s="3"/>
      <c r="C491" s="3"/>
      <c r="D491" s="3"/>
      <c r="E491" s="3"/>
    </row>
    <row r="492" spans="1:5" ht="45" customHeight="1" x14ac:dyDescent="0.25">
      <c r="A492" s="204"/>
      <c r="B492" s="146" t="s">
        <v>3225</v>
      </c>
      <c r="C492" s="166"/>
      <c r="D492" s="193"/>
      <c r="E492" s="193"/>
    </row>
    <row r="493" spans="1:5" ht="5.0999999999999996" customHeight="1" x14ac:dyDescent="0.25">
      <c r="A493" s="12"/>
      <c r="B493" s="3"/>
      <c r="C493" s="3"/>
      <c r="D493" s="3"/>
      <c r="E493" s="3"/>
    </row>
    <row r="494" spans="1:5" ht="15" customHeight="1" x14ac:dyDescent="0.25">
      <c r="A494" s="204" t="s">
        <v>3737</v>
      </c>
      <c r="B494" s="146" t="s">
        <v>7232</v>
      </c>
      <c r="C494" s="146"/>
      <c r="D494" s="89"/>
      <c r="E494" s="109" t="s">
        <v>2135</v>
      </c>
    </row>
    <row r="495" spans="1:5" ht="15" customHeight="1" x14ac:dyDescent="0.25">
      <c r="A495" s="204"/>
      <c r="B495" s="146"/>
      <c r="C495" s="146"/>
      <c r="D495" s="89"/>
      <c r="E495" s="109" t="s">
        <v>2134</v>
      </c>
    </row>
    <row r="496" spans="1:5" ht="15" customHeight="1" x14ac:dyDescent="0.25">
      <c r="A496" s="204"/>
      <c r="B496" s="146"/>
      <c r="C496" s="146"/>
      <c r="D496" s="58"/>
      <c r="E496" s="9"/>
    </row>
    <row r="497" spans="1:5" ht="5.0999999999999996" customHeight="1" x14ac:dyDescent="0.25">
      <c r="A497" s="204"/>
      <c r="B497" s="3"/>
      <c r="C497" s="3"/>
      <c r="D497" s="3"/>
      <c r="E497" s="3"/>
    </row>
    <row r="498" spans="1:5" x14ac:dyDescent="0.25">
      <c r="A498" s="204"/>
      <c r="B498" s="146" t="s">
        <v>2281</v>
      </c>
      <c r="C498" s="166"/>
      <c r="D498" s="193"/>
      <c r="E498" s="193"/>
    </row>
    <row r="499" spans="1:5" ht="5.0999999999999996" customHeight="1" x14ac:dyDescent="0.25">
      <c r="A499" s="12"/>
      <c r="B499" s="3"/>
      <c r="C499" s="3"/>
      <c r="D499" s="3"/>
      <c r="E499" s="3"/>
    </row>
    <row r="500" spans="1:5" x14ac:dyDescent="0.25">
      <c r="A500" s="12" t="s">
        <v>3736</v>
      </c>
      <c r="B500" s="146" t="s">
        <v>3538</v>
      </c>
      <c r="C500" s="166"/>
      <c r="D500" s="200"/>
      <c r="E500" s="200"/>
    </row>
    <row r="501" spans="1:5" ht="5.0999999999999996" customHeight="1" x14ac:dyDescent="0.25">
      <c r="A501" s="12"/>
      <c r="B501" s="3"/>
      <c r="C501" s="3"/>
      <c r="D501" s="3"/>
      <c r="E501" s="3"/>
    </row>
    <row r="502" spans="1:5" x14ac:dyDescent="0.25">
      <c r="A502" s="12" t="s">
        <v>3735</v>
      </c>
      <c r="B502" s="146" t="s">
        <v>2277</v>
      </c>
      <c r="C502" s="146"/>
      <c r="D502" s="146"/>
      <c r="E502" s="146"/>
    </row>
    <row r="503" spans="1:5" x14ac:dyDescent="0.25">
      <c r="A503" s="12"/>
      <c r="B503" s="3"/>
      <c r="C503" s="3"/>
      <c r="D503" s="3"/>
      <c r="E503" s="3"/>
    </row>
    <row r="504" spans="1:5" ht="15" customHeight="1" x14ac:dyDescent="0.25">
      <c r="A504" s="205" t="s">
        <v>3224</v>
      </c>
      <c r="B504" s="205"/>
      <c r="C504" s="205"/>
      <c r="D504" s="205"/>
      <c r="E504" s="205"/>
    </row>
    <row r="505" spans="1:5" ht="5.0999999999999996" customHeight="1" x14ac:dyDescent="0.25">
      <c r="A505" s="12"/>
      <c r="B505" s="3"/>
      <c r="C505" s="3"/>
      <c r="D505" s="3"/>
      <c r="E505" s="3"/>
    </row>
    <row r="506" spans="1:5" ht="75" customHeight="1" x14ac:dyDescent="0.25">
      <c r="A506" s="12" t="s">
        <v>3734</v>
      </c>
      <c r="B506" s="146" t="s">
        <v>3733</v>
      </c>
      <c r="C506" s="166"/>
      <c r="D506" s="193"/>
      <c r="E506" s="193"/>
    </row>
    <row r="507" spans="1:5" x14ac:dyDescent="0.25">
      <c r="A507" s="12"/>
      <c r="B507" s="3"/>
      <c r="C507" s="3"/>
      <c r="D507" s="3"/>
      <c r="E507" s="3"/>
    </row>
    <row r="508" spans="1:5" ht="15" customHeight="1" x14ac:dyDescent="0.25">
      <c r="A508" s="205" t="s">
        <v>3732</v>
      </c>
      <c r="B508" s="205"/>
      <c r="C508" s="205"/>
      <c r="D508" s="205"/>
      <c r="E508" s="205"/>
    </row>
    <row r="509" spans="1:5" ht="5.0999999999999996" customHeight="1" x14ac:dyDescent="0.25">
      <c r="A509" s="12"/>
      <c r="B509" s="3"/>
      <c r="C509" s="3"/>
      <c r="D509" s="3"/>
      <c r="E509" s="3"/>
    </row>
    <row r="510" spans="1:5" x14ac:dyDescent="0.25">
      <c r="A510" s="148" t="s">
        <v>3731</v>
      </c>
      <c r="B510" s="146" t="s">
        <v>3730</v>
      </c>
      <c r="C510" s="146"/>
      <c r="D510" s="146"/>
      <c r="E510" s="146"/>
    </row>
    <row r="511" spans="1:5" x14ac:dyDescent="0.25">
      <c r="A511" s="148"/>
      <c r="B511" s="89"/>
      <c r="C511" s="145" t="s">
        <v>2135</v>
      </c>
      <c r="D511" s="145"/>
      <c r="E511" s="145"/>
    </row>
    <row r="512" spans="1:5" x14ac:dyDescent="0.25">
      <c r="A512" s="148"/>
      <c r="B512" s="89"/>
      <c r="C512" s="145" t="s">
        <v>2134</v>
      </c>
      <c r="D512" s="145"/>
      <c r="E512" s="145"/>
    </row>
    <row r="513" spans="1:5" ht="5.0999999999999996" customHeight="1" x14ac:dyDescent="0.25">
      <c r="A513" s="148"/>
      <c r="B513" s="146"/>
      <c r="C513" s="146"/>
      <c r="D513" s="146"/>
      <c r="E513" s="3"/>
    </row>
    <row r="514" spans="1:5" ht="30" customHeight="1" x14ac:dyDescent="0.25">
      <c r="A514" s="148"/>
      <c r="B514" s="146" t="s">
        <v>3729</v>
      </c>
      <c r="C514" s="146"/>
      <c r="D514" s="146"/>
      <c r="E514" s="146"/>
    </row>
    <row r="515" spans="1:5" ht="15" customHeight="1" x14ac:dyDescent="0.25">
      <c r="A515" s="148"/>
      <c r="B515" s="196" t="s">
        <v>6674</v>
      </c>
      <c r="C515" s="196"/>
      <c r="D515" s="83"/>
      <c r="E515" s="83"/>
    </row>
    <row r="516" spans="1:5" ht="5.0999999999999996" customHeight="1" x14ac:dyDescent="0.25">
      <c r="A516" s="12"/>
      <c r="B516" s="3"/>
      <c r="C516" s="3"/>
      <c r="D516" s="3"/>
      <c r="E516" s="3"/>
    </row>
    <row r="517" spans="1:5" ht="30" customHeight="1" x14ac:dyDescent="0.25">
      <c r="A517" s="12"/>
      <c r="B517" s="172" t="s">
        <v>3728</v>
      </c>
      <c r="C517" s="172"/>
      <c r="D517" s="172"/>
      <c r="E517" s="172"/>
    </row>
    <row r="518" spans="1:5" ht="5.0999999999999996" customHeight="1" x14ac:dyDescent="0.25">
      <c r="A518" s="12"/>
      <c r="B518" s="3"/>
      <c r="C518" s="3"/>
      <c r="D518" s="3"/>
      <c r="E518" s="3"/>
    </row>
    <row r="519" spans="1:5" x14ac:dyDescent="0.25">
      <c r="A519" s="12" t="s">
        <v>3727</v>
      </c>
      <c r="B519" s="146" t="s">
        <v>3655</v>
      </c>
      <c r="C519" s="166"/>
      <c r="D519" s="193"/>
      <c r="E519" s="193"/>
    </row>
    <row r="520" spans="1:5" ht="5.0999999999999996" customHeight="1" x14ac:dyDescent="0.25">
      <c r="A520" s="12"/>
      <c r="B520" s="3"/>
      <c r="C520" s="3"/>
      <c r="D520" s="3"/>
      <c r="E520" s="3"/>
    </row>
    <row r="521" spans="1:5" x14ac:dyDescent="0.25">
      <c r="A521" s="12" t="s">
        <v>3726</v>
      </c>
      <c r="B521" s="146" t="s">
        <v>3653</v>
      </c>
      <c r="C521" s="166"/>
      <c r="D521" s="193"/>
      <c r="E521" s="193"/>
    </row>
    <row r="522" spans="1:5" ht="5.0999999999999996" customHeight="1" x14ac:dyDescent="0.25">
      <c r="A522" s="12"/>
      <c r="B522" s="3"/>
      <c r="C522" s="3"/>
      <c r="D522" s="3"/>
      <c r="E522" s="3"/>
    </row>
    <row r="523" spans="1:5" x14ac:dyDescent="0.25">
      <c r="A523" s="12" t="s">
        <v>3725</v>
      </c>
      <c r="B523" s="146" t="s">
        <v>3651</v>
      </c>
      <c r="C523" s="166"/>
      <c r="D523" s="193"/>
      <c r="E523" s="193"/>
    </row>
    <row r="524" spans="1:5" ht="5.0999999999999996" customHeight="1" x14ac:dyDescent="0.25">
      <c r="A524" s="12"/>
      <c r="B524" s="3"/>
      <c r="C524" s="3"/>
      <c r="D524" s="3"/>
      <c r="E524" s="3"/>
    </row>
    <row r="525" spans="1:5" x14ac:dyDescent="0.25">
      <c r="A525" s="12" t="s">
        <v>3724</v>
      </c>
      <c r="B525" s="146" t="s">
        <v>3723</v>
      </c>
      <c r="C525" s="166"/>
      <c r="D525" s="193"/>
      <c r="E525" s="193"/>
    </row>
    <row r="526" spans="1:5" ht="5.0999999999999996" customHeight="1" x14ac:dyDescent="0.25">
      <c r="A526" s="12"/>
      <c r="B526" s="3"/>
      <c r="C526" s="3"/>
      <c r="D526" s="3"/>
      <c r="E526" s="3"/>
    </row>
    <row r="527" spans="1:5" x14ac:dyDescent="0.25">
      <c r="A527" s="12" t="s">
        <v>3722</v>
      </c>
      <c r="B527" s="146" t="s">
        <v>3721</v>
      </c>
      <c r="C527" s="166"/>
      <c r="D527" s="193"/>
      <c r="E527" s="193"/>
    </row>
    <row r="528" spans="1:5" ht="5.0999999999999996" customHeight="1" x14ac:dyDescent="0.25">
      <c r="A528" s="12"/>
      <c r="B528" s="3"/>
      <c r="C528" s="3"/>
      <c r="D528" s="3"/>
      <c r="E528" s="3"/>
    </row>
    <row r="529" spans="1:5" ht="30" customHeight="1" x14ac:dyDescent="0.25">
      <c r="A529" s="12" t="s">
        <v>3720</v>
      </c>
      <c r="B529" s="146" t="s">
        <v>3719</v>
      </c>
      <c r="C529" s="166"/>
      <c r="D529" s="193"/>
      <c r="E529" s="193"/>
    </row>
    <row r="530" spans="1:5" ht="5.0999999999999996" customHeight="1" x14ac:dyDescent="0.25">
      <c r="A530" s="12"/>
      <c r="B530" s="3"/>
      <c r="C530" s="3"/>
      <c r="D530" s="3"/>
      <c r="E530" s="3"/>
    </row>
    <row r="531" spans="1:5" ht="30" customHeight="1" x14ac:dyDescent="0.25">
      <c r="A531" s="12" t="s">
        <v>3718</v>
      </c>
      <c r="B531" s="146" t="s">
        <v>3717</v>
      </c>
      <c r="C531" s="166"/>
      <c r="D531" s="171" t="str">
        <f>IF(OR(mil09.154="",mil09.156=""),"",mil09.154*mil09.156)</f>
        <v/>
      </c>
      <c r="E531" s="171"/>
    </row>
    <row r="532" spans="1:5" ht="5.0999999999999996" customHeight="1" x14ac:dyDescent="0.25">
      <c r="A532" s="12"/>
      <c r="B532" s="3"/>
      <c r="C532" s="3"/>
      <c r="D532" s="3"/>
      <c r="E532" s="3"/>
    </row>
    <row r="533" spans="1:5" ht="30" customHeight="1" x14ac:dyDescent="0.25">
      <c r="A533" s="12" t="s">
        <v>3716</v>
      </c>
      <c r="B533" s="146" t="s">
        <v>3715</v>
      </c>
      <c r="C533" s="166"/>
      <c r="D533" s="193"/>
      <c r="E533" s="193"/>
    </row>
    <row r="534" spans="1:5" ht="5.0999999999999996" customHeight="1" x14ac:dyDescent="0.25">
      <c r="A534" s="12"/>
      <c r="B534" s="3"/>
      <c r="C534" s="3"/>
      <c r="D534" s="3"/>
      <c r="E534" s="3"/>
    </row>
    <row r="535" spans="1:5" ht="30" customHeight="1" x14ac:dyDescent="0.25">
      <c r="A535" s="12" t="s">
        <v>3714</v>
      </c>
      <c r="B535" s="146" t="s">
        <v>3713</v>
      </c>
      <c r="C535" s="166"/>
      <c r="D535" s="193"/>
      <c r="E535" s="193"/>
    </row>
    <row r="536" spans="1:5" ht="5.0999999999999996" customHeight="1" x14ac:dyDescent="0.25">
      <c r="A536" s="12"/>
      <c r="B536" s="3"/>
      <c r="C536" s="3"/>
      <c r="D536" s="3"/>
      <c r="E536" s="3"/>
    </row>
    <row r="537" spans="1:5" x14ac:dyDescent="0.25">
      <c r="A537" s="148" t="s">
        <v>3712</v>
      </c>
      <c r="B537" s="146" t="s">
        <v>3518</v>
      </c>
      <c r="C537" s="146"/>
      <c r="D537" s="89"/>
      <c r="E537" s="110" t="s">
        <v>3473</v>
      </c>
    </row>
    <row r="538" spans="1:5" x14ac:dyDescent="0.25">
      <c r="A538" s="148"/>
      <c r="B538" s="146"/>
      <c r="C538" s="146"/>
      <c r="D538" s="89"/>
      <c r="E538" s="110" t="s">
        <v>5227</v>
      </c>
    </row>
    <row r="539" spans="1:5" ht="5.0999999999999996" customHeight="1" x14ac:dyDescent="0.25">
      <c r="A539" s="12"/>
      <c r="B539" s="3"/>
      <c r="C539" s="3"/>
      <c r="D539" s="3"/>
      <c r="E539" s="3"/>
    </row>
    <row r="540" spans="1:5" ht="15" customHeight="1" x14ac:dyDescent="0.25">
      <c r="A540" s="204" t="s">
        <v>3711</v>
      </c>
      <c r="B540" s="146" t="s">
        <v>3470</v>
      </c>
      <c r="C540" s="146"/>
      <c r="D540" s="89"/>
      <c r="E540" s="110" t="s">
        <v>2135</v>
      </c>
    </row>
    <row r="541" spans="1:5" ht="15" customHeight="1" x14ac:dyDescent="0.25">
      <c r="A541" s="204"/>
      <c r="B541" s="146"/>
      <c r="C541" s="146"/>
      <c r="D541" s="89"/>
      <c r="E541" s="110" t="s">
        <v>2134</v>
      </c>
    </row>
    <row r="542" spans="1:5" ht="15" customHeight="1" x14ac:dyDescent="0.25">
      <c r="A542" s="204"/>
      <c r="B542" s="146"/>
      <c r="C542" s="146"/>
      <c r="D542" s="58"/>
      <c r="E542" s="9"/>
    </row>
    <row r="543" spans="1:5" ht="5.0999999999999996" customHeight="1" x14ac:dyDescent="0.25">
      <c r="A543" s="204"/>
      <c r="B543" s="3"/>
      <c r="C543" s="3"/>
      <c r="D543" s="3"/>
      <c r="E543" s="3"/>
    </row>
    <row r="544" spans="1:5" x14ac:dyDescent="0.25">
      <c r="A544" s="204"/>
      <c r="B544" s="146" t="s">
        <v>3469</v>
      </c>
      <c r="C544" s="166"/>
      <c r="D544" s="193"/>
      <c r="E544" s="193"/>
    </row>
    <row r="545" spans="1:5" ht="5.0999999999999996" customHeight="1" x14ac:dyDescent="0.25">
      <c r="A545" s="12"/>
      <c r="B545" s="3"/>
      <c r="C545" s="3"/>
      <c r="D545" s="3"/>
      <c r="E545" s="3"/>
    </row>
    <row r="546" spans="1:5" x14ac:dyDescent="0.25">
      <c r="A546" s="12" t="s">
        <v>3710</v>
      </c>
      <c r="B546" s="146" t="s">
        <v>3709</v>
      </c>
      <c r="C546" s="166"/>
      <c r="D546" s="193"/>
      <c r="E546" s="193"/>
    </row>
    <row r="547" spans="1:5" ht="5.0999999999999996" customHeight="1" x14ac:dyDescent="0.25">
      <c r="A547" s="12"/>
      <c r="B547" s="3"/>
      <c r="C547" s="3"/>
      <c r="D547" s="3"/>
      <c r="E547" s="3"/>
    </row>
    <row r="548" spans="1:5" x14ac:dyDescent="0.25">
      <c r="A548" s="12" t="s">
        <v>3708</v>
      </c>
      <c r="B548" s="146" t="s">
        <v>2064</v>
      </c>
      <c r="C548" s="166"/>
      <c r="D548" s="193"/>
      <c r="E548" s="193"/>
    </row>
    <row r="549" spans="1:5" ht="5.0999999999999996" customHeight="1" x14ac:dyDescent="0.25">
      <c r="A549" s="12"/>
      <c r="B549" s="3"/>
      <c r="C549" s="3"/>
      <c r="D549" s="3"/>
      <c r="E549" s="3"/>
    </row>
    <row r="550" spans="1:5" x14ac:dyDescent="0.25">
      <c r="A550" s="12" t="s">
        <v>3707</v>
      </c>
      <c r="B550" s="146" t="s">
        <v>2062</v>
      </c>
      <c r="C550" s="166"/>
      <c r="D550" s="193"/>
      <c r="E550" s="193"/>
    </row>
    <row r="551" spans="1:5" ht="5.0999999999999996" customHeight="1" x14ac:dyDescent="0.25">
      <c r="A551" s="12"/>
      <c r="B551" s="3"/>
      <c r="C551" s="3"/>
      <c r="D551" s="3"/>
      <c r="E551" s="3"/>
    </row>
    <row r="552" spans="1:5" x14ac:dyDescent="0.25">
      <c r="A552" s="12"/>
      <c r="B552" s="172" t="s">
        <v>3575</v>
      </c>
      <c r="C552" s="172"/>
      <c r="D552" s="172"/>
      <c r="E552" s="172"/>
    </row>
    <row r="553" spans="1:5" ht="5.0999999999999996" customHeight="1" x14ac:dyDescent="0.25">
      <c r="A553" s="12"/>
      <c r="B553" s="3"/>
      <c r="C553" s="3"/>
      <c r="D553" s="3"/>
      <c r="E553" s="3"/>
    </row>
    <row r="554" spans="1:5" x14ac:dyDescent="0.25">
      <c r="A554" s="12" t="s">
        <v>3706</v>
      </c>
      <c r="B554" s="146" t="s">
        <v>3567</v>
      </c>
      <c r="C554" s="166"/>
      <c r="D554" s="170"/>
      <c r="E554" s="170"/>
    </row>
    <row r="555" spans="1:5" ht="5.0999999999999996" customHeight="1" x14ac:dyDescent="0.25">
      <c r="A555" s="12"/>
      <c r="B555" s="3"/>
      <c r="C555" s="3"/>
      <c r="D555" s="3"/>
      <c r="E555" s="3"/>
    </row>
    <row r="556" spans="1:5" x14ac:dyDescent="0.25">
      <c r="A556" s="12" t="s">
        <v>3705</v>
      </c>
      <c r="B556" s="146" t="s">
        <v>3565</v>
      </c>
      <c r="C556" s="166"/>
      <c r="D556" s="170"/>
      <c r="E556" s="170"/>
    </row>
    <row r="557" spans="1:5" ht="5.0999999999999996" customHeight="1" x14ac:dyDescent="0.25">
      <c r="A557" s="12"/>
      <c r="B557" s="3"/>
      <c r="C557" s="3"/>
      <c r="D557" s="3"/>
      <c r="E557" s="3"/>
    </row>
    <row r="558" spans="1:5" x14ac:dyDescent="0.25">
      <c r="A558" s="12" t="s">
        <v>3704</v>
      </c>
      <c r="B558" s="146" t="s">
        <v>3563</v>
      </c>
      <c r="C558" s="166"/>
      <c r="D558" s="170"/>
      <c r="E558" s="170"/>
    </row>
    <row r="559" spans="1:5" ht="5.0999999999999996" customHeight="1" x14ac:dyDescent="0.25">
      <c r="A559" s="12"/>
      <c r="B559" s="3"/>
      <c r="C559" s="3"/>
      <c r="D559" s="3"/>
      <c r="E559" s="3"/>
    </row>
    <row r="560" spans="1:5" ht="30" customHeight="1" x14ac:dyDescent="0.25">
      <c r="A560" s="12" t="s">
        <v>3703</v>
      </c>
      <c r="B560" s="146" t="s">
        <v>3702</v>
      </c>
      <c r="C560" s="166"/>
      <c r="D560" s="169" t="str">
        <f>IF(OR(mil09.154="",mil09.167=""),"",mil09.154*mil09.167)</f>
        <v/>
      </c>
      <c r="E560" s="169"/>
    </row>
    <row r="561" spans="1:5" ht="5.0999999999999996" customHeight="1" x14ac:dyDescent="0.25">
      <c r="A561" s="12"/>
      <c r="B561" s="3"/>
      <c r="C561" s="3"/>
      <c r="D561" s="3"/>
      <c r="E561" s="3"/>
    </row>
    <row r="562" spans="1:5" x14ac:dyDescent="0.25">
      <c r="A562" s="12"/>
      <c r="B562" s="172" t="s">
        <v>3569</v>
      </c>
      <c r="C562" s="172"/>
      <c r="D562" s="172"/>
      <c r="E562" s="172"/>
    </row>
    <row r="563" spans="1:5" ht="5.0999999999999996" customHeight="1" x14ac:dyDescent="0.25">
      <c r="A563" s="12"/>
      <c r="B563" s="3"/>
      <c r="C563" s="3"/>
      <c r="D563" s="3"/>
      <c r="E563" s="3"/>
    </row>
    <row r="564" spans="1:5" x14ac:dyDescent="0.25">
      <c r="A564" s="12" t="s">
        <v>3701</v>
      </c>
      <c r="B564" s="146" t="s">
        <v>3567</v>
      </c>
      <c r="C564" s="166"/>
      <c r="D564" s="170"/>
      <c r="E564" s="170"/>
    </row>
    <row r="565" spans="1:5" ht="5.0999999999999996" customHeight="1" x14ac:dyDescent="0.25">
      <c r="A565" s="12"/>
      <c r="B565" s="3"/>
      <c r="C565" s="3"/>
      <c r="D565" s="3"/>
      <c r="E565" s="3"/>
    </row>
    <row r="566" spans="1:5" x14ac:dyDescent="0.25">
      <c r="A566" s="12" t="s">
        <v>3700</v>
      </c>
      <c r="B566" s="146" t="s">
        <v>3565</v>
      </c>
      <c r="C566" s="166"/>
      <c r="D566" s="170"/>
      <c r="E566" s="170"/>
    </row>
    <row r="567" spans="1:5" ht="5.0999999999999996" customHeight="1" x14ac:dyDescent="0.25">
      <c r="A567" s="12"/>
      <c r="B567" s="3"/>
      <c r="C567" s="3"/>
      <c r="D567" s="3"/>
      <c r="E567" s="3"/>
    </row>
    <row r="568" spans="1:5" x14ac:dyDescent="0.25">
      <c r="A568" s="12" t="s">
        <v>3699</v>
      </c>
      <c r="B568" s="146" t="s">
        <v>3563</v>
      </c>
      <c r="C568" s="166"/>
      <c r="D568" s="170"/>
      <c r="E568" s="170"/>
    </row>
    <row r="569" spans="1:5" ht="5.0999999999999996" customHeight="1" x14ac:dyDescent="0.25">
      <c r="A569" s="12"/>
      <c r="B569" s="3"/>
      <c r="C569" s="3"/>
      <c r="D569" s="3"/>
      <c r="E569" s="3"/>
    </row>
    <row r="570" spans="1:5" ht="30" customHeight="1" x14ac:dyDescent="0.25">
      <c r="A570" s="12" t="s">
        <v>3698</v>
      </c>
      <c r="B570" s="146" t="s">
        <v>3697</v>
      </c>
      <c r="C570" s="166"/>
      <c r="D570" s="169" t="str">
        <f>IF(OR(mil09.154="",mil09.171=""),"",mil09.154*mil09.171)</f>
        <v/>
      </c>
      <c r="E570" s="169"/>
    </row>
    <row r="571" spans="1:5" ht="5.0999999999999996" customHeight="1" x14ac:dyDescent="0.25">
      <c r="A571" s="12"/>
      <c r="B571" s="3"/>
      <c r="C571" s="3"/>
      <c r="D571" s="3"/>
      <c r="E571" s="3"/>
    </row>
    <row r="572" spans="1:5" x14ac:dyDescent="0.25">
      <c r="A572" s="12" t="s">
        <v>3696</v>
      </c>
      <c r="B572" s="146" t="s">
        <v>3695</v>
      </c>
      <c r="C572" s="166"/>
      <c r="D572" s="192"/>
      <c r="E572" s="192"/>
    </row>
    <row r="573" spans="1:5" ht="5.0999999999999996" customHeight="1" x14ac:dyDescent="0.25">
      <c r="A573" s="12"/>
      <c r="B573" s="3"/>
      <c r="C573" s="3"/>
      <c r="D573" s="3"/>
      <c r="E573" s="3"/>
    </row>
    <row r="574" spans="1:5" x14ac:dyDescent="0.25">
      <c r="A574" s="12" t="s">
        <v>3694</v>
      </c>
      <c r="B574" s="146" t="s">
        <v>3693</v>
      </c>
      <c r="C574" s="166"/>
      <c r="D574" s="170"/>
      <c r="E574" s="170"/>
    </row>
    <row r="575" spans="1:5" ht="5.0999999999999996" customHeight="1" x14ac:dyDescent="0.25">
      <c r="A575" s="12"/>
      <c r="B575" s="3"/>
      <c r="C575" s="3"/>
      <c r="D575" s="3"/>
      <c r="E575" s="3"/>
    </row>
    <row r="576" spans="1:5" ht="30" customHeight="1" x14ac:dyDescent="0.25">
      <c r="A576" s="12" t="s">
        <v>3692</v>
      </c>
      <c r="B576" s="146" t="s">
        <v>3691</v>
      </c>
      <c r="C576" s="166"/>
      <c r="D576" s="170"/>
      <c r="E576" s="170"/>
    </row>
    <row r="577" spans="1:5" ht="5.0999999999999996" customHeight="1" x14ac:dyDescent="0.25">
      <c r="A577" s="12"/>
      <c r="B577" s="3"/>
      <c r="C577" s="3"/>
      <c r="D577" s="3"/>
      <c r="E577" s="3"/>
    </row>
    <row r="578" spans="1:5" x14ac:dyDescent="0.25">
      <c r="A578" s="148" t="s">
        <v>3690</v>
      </c>
      <c r="B578" s="146" t="s">
        <v>3689</v>
      </c>
      <c r="C578" s="146"/>
      <c r="D578" s="89"/>
      <c r="E578" s="109" t="s">
        <v>2135</v>
      </c>
    </row>
    <row r="579" spans="1:5" x14ac:dyDescent="0.25">
      <c r="A579" s="148"/>
      <c r="B579" s="146"/>
      <c r="C579" s="146"/>
      <c r="D579" s="89"/>
      <c r="E579" s="109" t="s">
        <v>2134</v>
      </c>
    </row>
    <row r="580" spans="1:5" ht="5.0999999999999996" customHeight="1" x14ac:dyDescent="0.25">
      <c r="A580" s="12"/>
      <c r="B580" s="3"/>
      <c r="C580" s="3"/>
      <c r="D580" s="3"/>
      <c r="E580" s="3"/>
    </row>
    <row r="581" spans="1:5" x14ac:dyDescent="0.25">
      <c r="A581" s="148" t="s">
        <v>3688</v>
      </c>
      <c r="B581" s="146" t="s">
        <v>3687</v>
      </c>
      <c r="C581" s="146"/>
      <c r="D581" s="89"/>
      <c r="E581" s="109" t="s">
        <v>2135</v>
      </c>
    </row>
    <row r="582" spans="1:5" x14ac:dyDescent="0.25">
      <c r="A582" s="148"/>
      <c r="B582" s="146"/>
      <c r="C582" s="146"/>
      <c r="D582" s="89"/>
      <c r="E582" s="109" t="s">
        <v>2134</v>
      </c>
    </row>
    <row r="583" spans="1:5" ht="5.0999999999999996" customHeight="1" x14ac:dyDescent="0.25">
      <c r="A583" s="12"/>
      <c r="B583" s="3"/>
      <c r="C583" s="3"/>
      <c r="D583" s="3"/>
      <c r="E583" s="3"/>
    </row>
    <row r="584" spans="1:5" x14ac:dyDescent="0.25">
      <c r="A584" s="148" t="s">
        <v>3686</v>
      </c>
      <c r="B584" s="146" t="s">
        <v>3685</v>
      </c>
      <c r="C584" s="146"/>
      <c r="D584" s="89"/>
      <c r="E584" s="109" t="s">
        <v>2135</v>
      </c>
    </row>
    <row r="585" spans="1:5" x14ac:dyDescent="0.25">
      <c r="A585" s="148"/>
      <c r="B585" s="146"/>
      <c r="C585" s="146"/>
      <c r="D585" s="89"/>
      <c r="E585" s="109" t="s">
        <v>2134</v>
      </c>
    </row>
    <row r="586" spans="1:5" ht="5.0999999999999996" customHeight="1" x14ac:dyDescent="0.25">
      <c r="A586" s="12"/>
      <c r="B586" s="3"/>
      <c r="C586" s="3"/>
      <c r="D586" s="3"/>
      <c r="E586" s="3"/>
    </row>
    <row r="587" spans="1:5" ht="30" customHeight="1" x14ac:dyDescent="0.25">
      <c r="A587" s="148" t="s">
        <v>3684</v>
      </c>
      <c r="B587" s="146" t="s">
        <v>3683</v>
      </c>
      <c r="C587" s="146"/>
      <c r="D587" s="146"/>
      <c r="E587" s="146"/>
    </row>
    <row r="588" spans="1:5" ht="5.0999999999999996" customHeight="1" x14ac:dyDescent="0.25">
      <c r="A588" s="148"/>
      <c r="B588" s="146"/>
      <c r="C588" s="146"/>
      <c r="D588" s="146"/>
      <c r="E588" s="3"/>
    </row>
    <row r="589" spans="1:5" ht="60" customHeight="1" x14ac:dyDescent="0.25">
      <c r="A589" s="148"/>
      <c r="B589" s="146" t="s">
        <v>3682</v>
      </c>
      <c r="C589" s="146"/>
      <c r="D589" s="146"/>
      <c r="E589" s="146"/>
    </row>
    <row r="590" spans="1:5" ht="5.0999999999999996" customHeight="1" x14ac:dyDescent="0.25">
      <c r="A590" s="148"/>
      <c r="B590" s="3"/>
      <c r="C590" s="3"/>
      <c r="D590" s="3"/>
      <c r="E590" s="3"/>
    </row>
    <row r="591" spans="1:5" ht="15" customHeight="1" x14ac:dyDescent="0.25">
      <c r="A591" s="148"/>
      <c r="B591" s="9"/>
      <c r="C591" s="9" t="s">
        <v>2239</v>
      </c>
      <c r="D591" s="162"/>
      <c r="E591" s="163"/>
    </row>
    <row r="592" spans="1:5" ht="15" customHeight="1" x14ac:dyDescent="0.25">
      <c r="A592" s="148"/>
      <c r="B592" s="9"/>
      <c r="C592" s="9" t="s">
        <v>2064</v>
      </c>
      <c r="D592" s="162"/>
      <c r="E592" s="163"/>
    </row>
    <row r="593" spans="1:5" ht="15" customHeight="1" x14ac:dyDescent="0.25">
      <c r="A593" s="148"/>
      <c r="B593" s="9"/>
      <c r="C593" s="9" t="s">
        <v>2062</v>
      </c>
      <c r="D593" s="162"/>
      <c r="E593" s="163"/>
    </row>
    <row r="594" spans="1:5" ht="15" customHeight="1" x14ac:dyDescent="0.25">
      <c r="A594" s="148"/>
      <c r="B594" s="9"/>
      <c r="C594" s="9" t="s">
        <v>2233</v>
      </c>
      <c r="D594" s="162"/>
      <c r="E594" s="163"/>
    </row>
    <row r="595" spans="1:5" ht="15" customHeight="1" x14ac:dyDescent="0.25">
      <c r="A595" s="148"/>
      <c r="B595" s="9"/>
      <c r="C595" s="9" t="s">
        <v>2231</v>
      </c>
      <c r="D595" s="162"/>
      <c r="E595" s="163"/>
    </row>
    <row r="596" spans="1:5" ht="15" customHeight="1" x14ac:dyDescent="0.25">
      <c r="A596" s="148"/>
      <c r="B596" s="9"/>
      <c r="C596" s="9" t="s">
        <v>7506</v>
      </c>
      <c r="D596" s="162"/>
      <c r="E596" s="163"/>
    </row>
    <row r="597" spans="1:5" ht="15" customHeight="1" x14ac:dyDescent="0.25">
      <c r="A597" s="148"/>
      <c r="B597" s="9"/>
      <c r="C597" s="9" t="s">
        <v>2313</v>
      </c>
      <c r="D597" s="225"/>
      <c r="E597" s="226"/>
    </row>
    <row r="598" spans="1:5" ht="15" customHeight="1" x14ac:dyDescent="0.25">
      <c r="A598" s="148"/>
      <c r="B598" s="9"/>
      <c r="C598" s="9" t="s">
        <v>2315</v>
      </c>
      <c r="D598" s="193"/>
      <c r="E598" s="193"/>
    </row>
    <row r="599" spans="1:5" ht="5.0999999999999996" customHeight="1" x14ac:dyDescent="0.25">
      <c r="A599" s="148"/>
      <c r="B599" s="3"/>
      <c r="C599" s="3"/>
      <c r="D599" s="3"/>
      <c r="E599" s="3"/>
    </row>
    <row r="600" spans="1:5" ht="15" customHeight="1" x14ac:dyDescent="0.25">
      <c r="A600" s="148"/>
      <c r="B600" s="146" t="s">
        <v>7241</v>
      </c>
      <c r="C600" s="146"/>
      <c r="D600" s="146"/>
      <c r="E600" s="146"/>
    </row>
    <row r="601" spans="1:5" ht="15" customHeight="1" x14ac:dyDescent="0.25">
      <c r="A601" s="148"/>
      <c r="B601" s="9"/>
      <c r="C601" s="9" t="s">
        <v>5833</v>
      </c>
      <c r="D601" s="200"/>
      <c r="E601" s="200"/>
    </row>
    <row r="602" spans="1:5" ht="15" customHeight="1" x14ac:dyDescent="0.25">
      <c r="A602" s="148"/>
      <c r="B602" s="9"/>
      <c r="C602" s="9" t="s">
        <v>3236</v>
      </c>
      <c r="D602" s="223"/>
      <c r="E602" s="224"/>
    </row>
    <row r="603" spans="1:5" ht="5.0999999999999996" customHeight="1" x14ac:dyDescent="0.25">
      <c r="A603" s="12"/>
      <c r="B603" s="3"/>
      <c r="C603" s="3"/>
      <c r="D603" s="3"/>
      <c r="E603" s="3"/>
    </row>
    <row r="604" spans="1:5" x14ac:dyDescent="0.25">
      <c r="A604" s="204" t="s">
        <v>3681</v>
      </c>
      <c r="B604" s="146" t="s">
        <v>3680</v>
      </c>
      <c r="C604" s="146"/>
      <c r="D604" s="89"/>
      <c r="E604" s="109" t="s">
        <v>2135</v>
      </c>
    </row>
    <row r="605" spans="1:5" x14ac:dyDescent="0.25">
      <c r="A605" s="204"/>
      <c r="B605" s="146"/>
      <c r="C605" s="146"/>
      <c r="D605" s="89"/>
      <c r="E605" s="109" t="s">
        <v>2134</v>
      </c>
    </row>
    <row r="606" spans="1:5" ht="5.0999999999999996" customHeight="1" x14ac:dyDescent="0.25">
      <c r="A606" s="204"/>
      <c r="B606" s="9"/>
      <c r="C606" s="9"/>
      <c r="D606" s="9"/>
      <c r="E606" s="9"/>
    </row>
    <row r="607" spans="1:5" ht="15" customHeight="1" x14ac:dyDescent="0.25">
      <c r="A607" s="204"/>
      <c r="B607" s="146" t="s">
        <v>3679</v>
      </c>
      <c r="C607" s="146"/>
      <c r="D607" s="146"/>
      <c r="E607" s="146"/>
    </row>
    <row r="608" spans="1:5" ht="5.0999999999999996" customHeight="1" x14ac:dyDescent="0.25">
      <c r="A608" s="12"/>
      <c r="B608" s="3"/>
      <c r="C608" s="3"/>
      <c r="D608" s="3"/>
      <c r="E608" s="3"/>
    </row>
    <row r="609" spans="1:5" x14ac:dyDescent="0.25">
      <c r="A609" s="12" t="s">
        <v>3678</v>
      </c>
      <c r="B609" s="146" t="s">
        <v>3551</v>
      </c>
      <c r="C609" s="166"/>
      <c r="D609" s="193"/>
      <c r="E609" s="193"/>
    </row>
    <row r="610" spans="1:5" ht="5.0999999999999996" customHeight="1" x14ac:dyDescent="0.25">
      <c r="A610" s="12"/>
      <c r="B610" s="3"/>
      <c r="C610" s="3"/>
      <c r="D610" s="3"/>
      <c r="E610" s="3"/>
    </row>
    <row r="611" spans="1:5" x14ac:dyDescent="0.25">
      <c r="A611" s="12" t="s">
        <v>3677</v>
      </c>
      <c r="B611" s="146" t="s">
        <v>2237</v>
      </c>
      <c r="C611" s="166"/>
      <c r="D611" s="193"/>
      <c r="E611" s="193"/>
    </row>
    <row r="612" spans="1:5" ht="5.0999999999999996" customHeight="1" x14ac:dyDescent="0.25">
      <c r="A612" s="12"/>
      <c r="B612" s="3"/>
      <c r="C612" s="3"/>
      <c r="D612" s="3"/>
      <c r="E612" s="3"/>
    </row>
    <row r="613" spans="1:5" x14ac:dyDescent="0.25">
      <c r="A613" s="12" t="s">
        <v>3676</v>
      </c>
      <c r="B613" s="146" t="s">
        <v>2064</v>
      </c>
      <c r="C613" s="166"/>
      <c r="D613" s="193"/>
      <c r="E613" s="193"/>
    </row>
    <row r="614" spans="1:5" ht="5.0999999999999996" customHeight="1" x14ac:dyDescent="0.25">
      <c r="A614" s="12"/>
      <c r="B614" s="3"/>
      <c r="C614" s="3"/>
      <c r="D614" s="3"/>
      <c r="E614" s="3"/>
    </row>
    <row r="615" spans="1:5" x14ac:dyDescent="0.25">
      <c r="A615" s="12" t="s">
        <v>3675</v>
      </c>
      <c r="B615" s="146" t="s">
        <v>2062</v>
      </c>
      <c r="C615" s="166"/>
      <c r="D615" s="193"/>
      <c r="E615" s="193"/>
    </row>
    <row r="616" spans="1:5" ht="5.0999999999999996" customHeight="1" x14ac:dyDescent="0.25">
      <c r="A616" s="12"/>
      <c r="B616" s="3"/>
      <c r="C616" s="3"/>
      <c r="D616" s="3"/>
      <c r="E616" s="3"/>
    </row>
    <row r="617" spans="1:5" ht="30" customHeight="1" x14ac:dyDescent="0.25">
      <c r="A617" s="12" t="s">
        <v>3674</v>
      </c>
      <c r="B617" s="146" t="s">
        <v>3546</v>
      </c>
      <c r="C617" s="166"/>
      <c r="D617" s="193"/>
      <c r="E617" s="193"/>
    </row>
    <row r="618" spans="1:5" ht="5.0999999999999996" customHeight="1" x14ac:dyDescent="0.25">
      <c r="A618" s="12"/>
      <c r="B618" s="3"/>
      <c r="C618" s="3"/>
      <c r="D618" s="3"/>
      <c r="E618" s="3"/>
    </row>
    <row r="619" spans="1:5" ht="30" customHeight="1" x14ac:dyDescent="0.25">
      <c r="A619" s="12" t="s">
        <v>3673</v>
      </c>
      <c r="B619" s="146" t="s">
        <v>3672</v>
      </c>
      <c r="C619" s="166"/>
      <c r="D619" s="193"/>
      <c r="E619" s="193"/>
    </row>
    <row r="620" spans="1:5" ht="5.0999999999999996" customHeight="1" x14ac:dyDescent="0.25">
      <c r="A620" s="12"/>
      <c r="B620" s="3"/>
      <c r="C620" s="3"/>
      <c r="D620" s="3"/>
      <c r="E620" s="3"/>
    </row>
    <row r="621" spans="1:5" x14ac:dyDescent="0.25">
      <c r="A621" s="204" t="s">
        <v>3671</v>
      </c>
      <c r="B621" s="146" t="s">
        <v>3670</v>
      </c>
      <c r="C621" s="146"/>
      <c r="D621" s="89"/>
      <c r="E621" s="109" t="s">
        <v>2135</v>
      </c>
    </row>
    <row r="622" spans="1:5" x14ac:dyDescent="0.25">
      <c r="A622" s="204"/>
      <c r="B622" s="146"/>
      <c r="C622" s="146"/>
      <c r="D622" s="89"/>
      <c r="E622" s="109" t="s">
        <v>2134</v>
      </c>
    </row>
    <row r="623" spans="1:5" ht="5.0999999999999996" customHeight="1" x14ac:dyDescent="0.25">
      <c r="A623" s="204"/>
      <c r="B623" s="3"/>
      <c r="C623" s="3"/>
      <c r="D623" s="3"/>
      <c r="E623" s="3"/>
    </row>
    <row r="624" spans="1:5" ht="45" customHeight="1" x14ac:dyDescent="0.25">
      <c r="A624" s="204"/>
      <c r="B624" s="146" t="s">
        <v>3225</v>
      </c>
      <c r="C624" s="166"/>
      <c r="D624" s="193"/>
      <c r="E624" s="193"/>
    </row>
    <row r="625" spans="1:5" ht="5.0999999999999996" customHeight="1" x14ac:dyDescent="0.25">
      <c r="A625" s="12"/>
      <c r="B625" s="3"/>
      <c r="C625" s="3"/>
      <c r="D625" s="3"/>
      <c r="E625" s="3"/>
    </row>
    <row r="626" spans="1:5" x14ac:dyDescent="0.25">
      <c r="A626" s="204" t="s">
        <v>3669</v>
      </c>
      <c r="B626" s="146" t="s">
        <v>7242</v>
      </c>
      <c r="C626" s="146"/>
      <c r="D626" s="89"/>
      <c r="E626" s="109" t="s">
        <v>2135</v>
      </c>
    </row>
    <row r="627" spans="1:5" x14ac:dyDescent="0.25">
      <c r="A627" s="204"/>
      <c r="B627" s="146"/>
      <c r="C627" s="146"/>
      <c r="D627" s="89"/>
      <c r="E627" s="109" t="s">
        <v>2134</v>
      </c>
    </row>
    <row r="628" spans="1:5" ht="5.0999999999999996" customHeight="1" x14ac:dyDescent="0.25">
      <c r="A628" s="204"/>
      <c r="B628" s="3"/>
      <c r="C628" s="3"/>
      <c r="D628" s="3"/>
      <c r="E628" s="3"/>
    </row>
    <row r="629" spans="1:5" x14ac:dyDescent="0.25">
      <c r="A629" s="204"/>
      <c r="B629" s="146" t="s">
        <v>2281</v>
      </c>
      <c r="C629" s="166"/>
      <c r="D629" s="193"/>
      <c r="E629" s="193"/>
    </row>
    <row r="630" spans="1:5" ht="5.0999999999999996" customHeight="1" x14ac:dyDescent="0.25">
      <c r="A630" s="12"/>
      <c r="B630" s="3"/>
      <c r="C630" s="3"/>
      <c r="D630" s="3"/>
      <c r="E630" s="3"/>
    </row>
    <row r="631" spans="1:5" x14ac:dyDescent="0.25">
      <c r="A631" s="12" t="s">
        <v>3668</v>
      </c>
      <c r="B631" s="146" t="s">
        <v>3538</v>
      </c>
      <c r="C631" s="166"/>
      <c r="D631" s="200"/>
      <c r="E631" s="200"/>
    </row>
    <row r="632" spans="1:5" ht="5.0999999999999996" customHeight="1" x14ac:dyDescent="0.25">
      <c r="A632" s="12"/>
      <c r="B632" s="3"/>
      <c r="C632" s="3"/>
      <c r="D632" s="3"/>
      <c r="E632" s="3"/>
    </row>
    <row r="633" spans="1:5" x14ac:dyDescent="0.25">
      <c r="A633" s="12" t="s">
        <v>3667</v>
      </c>
      <c r="B633" s="146" t="s">
        <v>949</v>
      </c>
      <c r="C633" s="146"/>
      <c r="D633" s="146"/>
      <c r="E633" s="146"/>
    </row>
    <row r="634" spans="1:5" ht="5.0999999999999996" customHeight="1" x14ac:dyDescent="0.25">
      <c r="A634" s="12"/>
      <c r="B634" s="3"/>
      <c r="C634" s="3"/>
      <c r="D634" s="3"/>
      <c r="E634" s="3"/>
    </row>
    <row r="635" spans="1:5" x14ac:dyDescent="0.25">
      <c r="A635" s="12" t="s">
        <v>3666</v>
      </c>
      <c r="B635" s="146" t="s">
        <v>949</v>
      </c>
      <c r="C635" s="146"/>
      <c r="D635" s="146"/>
      <c r="E635" s="146"/>
    </row>
    <row r="636" spans="1:5" ht="5.0999999999999996" customHeight="1" x14ac:dyDescent="0.25">
      <c r="A636" s="12"/>
      <c r="B636" s="3"/>
      <c r="C636" s="3"/>
      <c r="D636" s="3"/>
      <c r="E636" s="3"/>
    </row>
    <row r="637" spans="1:5" x14ac:dyDescent="0.25">
      <c r="A637" s="12" t="s">
        <v>3665</v>
      </c>
      <c r="B637" s="146" t="s">
        <v>949</v>
      </c>
      <c r="C637" s="146"/>
      <c r="D637" s="146"/>
      <c r="E637" s="146"/>
    </row>
    <row r="638" spans="1:5" ht="5.0999999999999996" customHeight="1" x14ac:dyDescent="0.25">
      <c r="A638" s="12"/>
      <c r="B638" s="3"/>
      <c r="C638" s="3"/>
      <c r="D638" s="3"/>
      <c r="E638" s="3"/>
    </row>
    <row r="639" spans="1:5" x14ac:dyDescent="0.25">
      <c r="A639" s="12" t="s">
        <v>3664</v>
      </c>
      <c r="B639" s="146" t="s">
        <v>949</v>
      </c>
      <c r="C639" s="146"/>
      <c r="D639" s="146"/>
      <c r="E639" s="146"/>
    </row>
    <row r="640" spans="1:5" x14ac:dyDescent="0.25">
      <c r="A640" s="12"/>
      <c r="B640" s="3"/>
      <c r="C640" s="3"/>
      <c r="D640" s="3"/>
      <c r="E640" s="3"/>
    </row>
    <row r="641" spans="1:5" ht="15" customHeight="1" x14ac:dyDescent="0.25">
      <c r="A641" s="205" t="s">
        <v>3224</v>
      </c>
      <c r="B641" s="205"/>
      <c r="C641" s="205"/>
      <c r="D641" s="205"/>
      <c r="E641" s="205"/>
    </row>
    <row r="642" spans="1:5" ht="5.0999999999999996" customHeight="1" x14ac:dyDescent="0.25">
      <c r="A642" s="12"/>
      <c r="B642" s="3"/>
      <c r="C642" s="3"/>
      <c r="D642" s="3"/>
      <c r="E642" s="3"/>
    </row>
    <row r="643" spans="1:5" ht="75" customHeight="1" x14ac:dyDescent="0.25">
      <c r="A643" s="12" t="s">
        <v>3663</v>
      </c>
      <c r="B643" s="146" t="s">
        <v>3662</v>
      </c>
      <c r="C643" s="166"/>
      <c r="D643" s="193"/>
      <c r="E643" s="193"/>
    </row>
    <row r="644" spans="1:5" x14ac:dyDescent="0.25">
      <c r="A644" s="12"/>
      <c r="B644" s="3"/>
      <c r="C644" s="3"/>
      <c r="D644" s="3"/>
      <c r="E644" s="3"/>
    </row>
    <row r="645" spans="1:5" ht="15" customHeight="1" x14ac:dyDescent="0.25">
      <c r="A645" s="205" t="s">
        <v>3661</v>
      </c>
      <c r="B645" s="205"/>
      <c r="C645" s="205"/>
      <c r="D645" s="205"/>
      <c r="E645" s="205"/>
    </row>
    <row r="646" spans="1:5" ht="5.0999999999999996" customHeight="1" x14ac:dyDescent="0.25">
      <c r="A646" s="12"/>
      <c r="B646" s="3"/>
      <c r="C646" s="3"/>
      <c r="D646" s="3"/>
      <c r="E646" s="3"/>
    </row>
    <row r="647" spans="1:5" ht="15" customHeight="1" x14ac:dyDescent="0.25">
      <c r="A647" s="148" t="s">
        <v>3660</v>
      </c>
      <c r="B647" s="146" t="s">
        <v>3659</v>
      </c>
      <c r="C647" s="146"/>
      <c r="D647" s="146"/>
      <c r="E647" s="146"/>
    </row>
    <row r="648" spans="1:5" x14ac:dyDescent="0.25">
      <c r="A648" s="148"/>
      <c r="B648" s="89"/>
      <c r="C648" s="145" t="s">
        <v>2135</v>
      </c>
      <c r="D648" s="145"/>
      <c r="E648" s="145"/>
    </row>
    <row r="649" spans="1:5" x14ac:dyDescent="0.25">
      <c r="A649" s="148"/>
      <c r="B649" s="89"/>
      <c r="C649" s="145" t="s">
        <v>2134</v>
      </c>
      <c r="D649" s="145"/>
      <c r="E649" s="145"/>
    </row>
    <row r="650" spans="1:5" ht="5.0999999999999996" customHeight="1" x14ac:dyDescent="0.25">
      <c r="A650" s="148"/>
      <c r="B650" s="146"/>
      <c r="C650" s="146"/>
      <c r="D650" s="146"/>
      <c r="E650" s="3"/>
    </row>
    <row r="651" spans="1:5" ht="30" customHeight="1" x14ac:dyDescent="0.25">
      <c r="A651" s="148"/>
      <c r="B651" s="146" t="s">
        <v>3658</v>
      </c>
      <c r="C651" s="146"/>
      <c r="D651" s="146"/>
      <c r="E651" s="146"/>
    </row>
    <row r="652" spans="1:5" ht="15" customHeight="1" x14ac:dyDescent="0.25">
      <c r="A652" s="148"/>
      <c r="B652" s="196" t="s">
        <v>6713</v>
      </c>
      <c r="C652" s="196"/>
      <c r="D652" s="83"/>
      <c r="E652" s="83"/>
    </row>
    <row r="653" spans="1:5" ht="5.0999999999999996" customHeight="1" x14ac:dyDescent="0.25">
      <c r="A653" s="12"/>
      <c r="B653" s="3"/>
      <c r="C653" s="3"/>
      <c r="D653" s="3"/>
      <c r="E653" s="3"/>
    </row>
    <row r="654" spans="1:5" ht="30" customHeight="1" x14ac:dyDescent="0.25">
      <c r="A654" s="12"/>
      <c r="B654" s="172" t="s">
        <v>3657</v>
      </c>
      <c r="C654" s="172"/>
      <c r="D654" s="172"/>
      <c r="E654" s="172"/>
    </row>
    <row r="655" spans="1:5" ht="5.0999999999999996" customHeight="1" x14ac:dyDescent="0.25">
      <c r="A655" s="12"/>
      <c r="B655" s="3"/>
      <c r="C655" s="3"/>
      <c r="D655" s="3"/>
      <c r="E655" s="3"/>
    </row>
    <row r="656" spans="1:5" x14ac:dyDescent="0.25">
      <c r="A656" s="12" t="s">
        <v>3656</v>
      </c>
      <c r="B656" s="146" t="s">
        <v>3655</v>
      </c>
      <c r="C656" s="166"/>
      <c r="D656" s="193"/>
      <c r="E656" s="193"/>
    </row>
    <row r="657" spans="1:5" ht="5.0999999999999996" customHeight="1" x14ac:dyDescent="0.25">
      <c r="A657" s="12"/>
      <c r="B657" s="3"/>
      <c r="C657" s="3"/>
      <c r="D657" s="3"/>
      <c r="E657" s="3"/>
    </row>
    <row r="658" spans="1:5" x14ac:dyDescent="0.25">
      <c r="A658" s="12" t="s">
        <v>3654</v>
      </c>
      <c r="B658" s="146" t="s">
        <v>3653</v>
      </c>
      <c r="C658" s="166"/>
      <c r="D658" s="193"/>
      <c r="E658" s="193"/>
    </row>
    <row r="659" spans="1:5" ht="5.0999999999999996" customHeight="1" x14ac:dyDescent="0.25">
      <c r="A659" s="12"/>
      <c r="B659" s="3"/>
      <c r="C659" s="3"/>
      <c r="D659" s="3"/>
      <c r="E659" s="3"/>
    </row>
    <row r="660" spans="1:5" x14ac:dyDescent="0.25">
      <c r="A660" s="12" t="s">
        <v>3652</v>
      </c>
      <c r="B660" s="146" t="s">
        <v>3651</v>
      </c>
      <c r="C660" s="166"/>
      <c r="D660" s="193"/>
      <c r="E660" s="193"/>
    </row>
    <row r="661" spans="1:5" ht="5.0999999999999996" customHeight="1" x14ac:dyDescent="0.25">
      <c r="A661" s="12"/>
      <c r="B661" s="3"/>
      <c r="C661" s="3"/>
      <c r="D661" s="3"/>
      <c r="E661" s="3"/>
    </row>
    <row r="662" spans="1:5" x14ac:dyDescent="0.25">
      <c r="A662" s="12" t="s">
        <v>3650</v>
      </c>
      <c r="B662" s="146" t="s">
        <v>3649</v>
      </c>
      <c r="C662" s="166"/>
      <c r="D662" s="193"/>
      <c r="E662" s="193"/>
    </row>
    <row r="663" spans="1:5" ht="5.0999999999999996" customHeight="1" x14ac:dyDescent="0.25">
      <c r="A663" s="12"/>
      <c r="B663" s="3"/>
      <c r="C663" s="3"/>
      <c r="D663" s="3"/>
      <c r="E663" s="3"/>
    </row>
    <row r="664" spans="1:5" ht="30" customHeight="1" x14ac:dyDescent="0.25">
      <c r="A664" s="12" t="s">
        <v>3648</v>
      </c>
      <c r="B664" s="146" t="s">
        <v>3647</v>
      </c>
      <c r="C664" s="166"/>
      <c r="D664" s="193"/>
      <c r="E664" s="193"/>
    </row>
    <row r="665" spans="1:5" ht="5.0999999999999996" customHeight="1" x14ac:dyDescent="0.25">
      <c r="A665" s="12"/>
      <c r="B665" s="3"/>
      <c r="C665" s="3"/>
      <c r="D665" s="3"/>
      <c r="E665" s="3"/>
    </row>
    <row r="666" spans="1:5" ht="30" customHeight="1" x14ac:dyDescent="0.25">
      <c r="A666" s="12" t="s">
        <v>3646</v>
      </c>
      <c r="B666" s="146" t="s">
        <v>3645</v>
      </c>
      <c r="C666" s="166"/>
      <c r="D666" s="193"/>
      <c r="E666" s="193"/>
    </row>
    <row r="667" spans="1:5" ht="5.0999999999999996" customHeight="1" x14ac:dyDescent="0.25">
      <c r="A667" s="12"/>
      <c r="B667" s="3"/>
      <c r="C667" s="3"/>
      <c r="D667" s="3"/>
      <c r="E667" s="3"/>
    </row>
    <row r="668" spans="1:5" x14ac:dyDescent="0.25">
      <c r="A668" s="148" t="s">
        <v>3644</v>
      </c>
      <c r="B668" s="146" t="s">
        <v>3643</v>
      </c>
      <c r="C668" s="146"/>
      <c r="D668" s="89"/>
      <c r="E668" s="110" t="s">
        <v>7229</v>
      </c>
    </row>
    <row r="669" spans="1:5" x14ac:dyDescent="0.25">
      <c r="A669" s="148"/>
      <c r="B669" s="146"/>
      <c r="C669" s="146"/>
      <c r="D669" s="89"/>
      <c r="E669" s="110" t="s">
        <v>7230</v>
      </c>
    </row>
    <row r="670" spans="1:5" ht="5.0999999999999996" customHeight="1" x14ac:dyDescent="0.25">
      <c r="A670" s="12"/>
      <c r="B670" s="3"/>
      <c r="C670" s="3"/>
      <c r="D670" s="3"/>
      <c r="E670" s="3"/>
    </row>
    <row r="671" spans="1:5" x14ac:dyDescent="0.25">
      <c r="A671" s="148" t="s">
        <v>3642</v>
      </c>
      <c r="B671" s="146" t="s">
        <v>3474</v>
      </c>
      <c r="C671" s="146"/>
      <c r="D671" s="89"/>
      <c r="E671" s="110" t="s">
        <v>3473</v>
      </c>
    </row>
    <row r="672" spans="1:5" x14ac:dyDescent="0.25">
      <c r="A672" s="148"/>
      <c r="B672" s="146"/>
      <c r="C672" s="146"/>
      <c r="D672" s="89"/>
      <c r="E672" s="110" t="s">
        <v>5227</v>
      </c>
    </row>
    <row r="673" spans="1:5" ht="5.0999999999999996" customHeight="1" x14ac:dyDescent="0.25">
      <c r="A673" s="12"/>
      <c r="B673" s="3"/>
      <c r="C673" s="3"/>
      <c r="D673" s="3"/>
      <c r="E673" s="3"/>
    </row>
    <row r="674" spans="1:5" ht="15" customHeight="1" x14ac:dyDescent="0.25">
      <c r="A674" s="204" t="s">
        <v>3641</v>
      </c>
      <c r="B674" s="146" t="s">
        <v>3470</v>
      </c>
      <c r="C674" s="146"/>
      <c r="D674" s="89"/>
      <c r="E674" s="110" t="s">
        <v>2135</v>
      </c>
    </row>
    <row r="675" spans="1:5" ht="15" customHeight="1" x14ac:dyDescent="0.25">
      <c r="A675" s="204"/>
      <c r="B675" s="146"/>
      <c r="C675" s="146"/>
      <c r="D675" s="89"/>
      <c r="E675" s="110" t="s">
        <v>2134</v>
      </c>
    </row>
    <row r="676" spans="1:5" ht="15" customHeight="1" x14ac:dyDescent="0.25">
      <c r="A676" s="204"/>
      <c r="B676" s="146"/>
      <c r="C676" s="146"/>
      <c r="D676" s="58"/>
      <c r="E676" s="9"/>
    </row>
    <row r="677" spans="1:5" ht="5.0999999999999996" customHeight="1" x14ac:dyDescent="0.25">
      <c r="A677" s="204"/>
      <c r="B677" s="27"/>
      <c r="C677" s="27"/>
      <c r="D677" s="3"/>
      <c r="E677" s="3"/>
    </row>
    <row r="678" spans="1:5" x14ac:dyDescent="0.25">
      <c r="A678" s="204"/>
      <c r="B678" s="146" t="s">
        <v>3469</v>
      </c>
      <c r="C678" s="166"/>
      <c r="D678" s="193"/>
      <c r="E678" s="193"/>
    </row>
    <row r="679" spans="1:5" ht="5.0999999999999996" customHeight="1" x14ac:dyDescent="0.25">
      <c r="A679" s="12"/>
      <c r="B679" s="3"/>
      <c r="C679" s="3"/>
      <c r="D679" s="3"/>
      <c r="E679" s="3"/>
    </row>
    <row r="680" spans="1:5" x14ac:dyDescent="0.25">
      <c r="A680" s="12"/>
      <c r="B680" s="172" t="s">
        <v>3575</v>
      </c>
      <c r="C680" s="172"/>
      <c r="D680" s="172"/>
      <c r="E680" s="172"/>
    </row>
    <row r="681" spans="1:5" ht="5.0999999999999996" customHeight="1" x14ac:dyDescent="0.25">
      <c r="A681" s="12"/>
      <c r="B681" s="3"/>
      <c r="C681" s="3"/>
      <c r="D681" s="3"/>
      <c r="E681" s="3"/>
    </row>
    <row r="682" spans="1:5" x14ac:dyDescent="0.25">
      <c r="A682" s="12" t="s">
        <v>3640</v>
      </c>
      <c r="B682" s="146" t="s">
        <v>3567</v>
      </c>
      <c r="C682" s="166"/>
      <c r="D682" s="170"/>
      <c r="E682" s="170"/>
    </row>
    <row r="683" spans="1:5" ht="5.0999999999999996" customHeight="1" x14ac:dyDescent="0.25">
      <c r="A683" s="12"/>
      <c r="B683" s="3"/>
      <c r="C683" s="3"/>
      <c r="D683" s="3"/>
      <c r="E683" s="3"/>
    </row>
    <row r="684" spans="1:5" x14ac:dyDescent="0.25">
      <c r="A684" s="12" t="s">
        <v>3639</v>
      </c>
      <c r="B684" s="146" t="s">
        <v>3565</v>
      </c>
      <c r="C684" s="166"/>
      <c r="D684" s="170"/>
      <c r="E684" s="170"/>
    </row>
    <row r="685" spans="1:5" ht="5.0999999999999996" customHeight="1" x14ac:dyDescent="0.25">
      <c r="A685" s="12"/>
      <c r="B685" s="3"/>
      <c r="C685" s="3"/>
      <c r="D685" s="3"/>
      <c r="E685" s="3"/>
    </row>
    <row r="686" spans="1:5" ht="15.75" customHeight="1" x14ac:dyDescent="0.25">
      <c r="A686" s="12" t="s">
        <v>3638</v>
      </c>
      <c r="B686" s="146" t="s">
        <v>3563</v>
      </c>
      <c r="C686" s="166"/>
      <c r="D686" s="170"/>
      <c r="E686" s="170"/>
    </row>
    <row r="687" spans="1:5" ht="5.0999999999999996" customHeight="1" x14ac:dyDescent="0.25">
      <c r="A687" s="12"/>
      <c r="B687" s="3"/>
      <c r="C687" s="3"/>
      <c r="D687" s="3"/>
      <c r="E687" s="3"/>
    </row>
    <row r="688" spans="1:5" ht="30" customHeight="1" x14ac:dyDescent="0.25">
      <c r="A688" s="12" t="s">
        <v>3637</v>
      </c>
      <c r="B688" s="146" t="s">
        <v>3636</v>
      </c>
      <c r="C688" s="166"/>
      <c r="D688" s="169" t="str">
        <f>IF(OR(mil09.199="",mil09.207=""),"",mil09.199*mil09.207)</f>
        <v/>
      </c>
      <c r="E688" s="169"/>
    </row>
    <row r="689" spans="1:5" ht="5.0999999999999996" customHeight="1" x14ac:dyDescent="0.25">
      <c r="A689" s="12"/>
      <c r="B689" s="3"/>
      <c r="C689" s="3"/>
      <c r="D689" s="3"/>
      <c r="E689" s="3"/>
    </row>
    <row r="690" spans="1:5" x14ac:dyDescent="0.25">
      <c r="A690" s="12"/>
      <c r="B690" s="172" t="s">
        <v>3569</v>
      </c>
      <c r="C690" s="172"/>
      <c r="D690" s="172"/>
      <c r="E690" s="172"/>
    </row>
    <row r="691" spans="1:5" ht="5.0999999999999996" customHeight="1" x14ac:dyDescent="0.25">
      <c r="A691" s="12"/>
      <c r="B691" s="3"/>
      <c r="C691" s="3"/>
      <c r="D691" s="3"/>
      <c r="E691" s="3"/>
    </row>
    <row r="692" spans="1:5" x14ac:dyDescent="0.25">
      <c r="A692" s="12" t="s">
        <v>3635</v>
      </c>
      <c r="B692" s="146" t="s">
        <v>3567</v>
      </c>
      <c r="C692" s="166"/>
      <c r="D692" s="170"/>
      <c r="E692" s="170"/>
    </row>
    <row r="693" spans="1:5" ht="5.0999999999999996" customHeight="1" x14ac:dyDescent="0.25">
      <c r="A693" s="12"/>
      <c r="B693" s="3"/>
      <c r="C693" s="3"/>
      <c r="D693" s="3"/>
      <c r="E693" s="3"/>
    </row>
    <row r="694" spans="1:5" x14ac:dyDescent="0.25">
      <c r="A694" s="12" t="s">
        <v>3634</v>
      </c>
      <c r="B694" s="146" t="s">
        <v>3565</v>
      </c>
      <c r="C694" s="166"/>
      <c r="D694" s="170"/>
      <c r="E694" s="170"/>
    </row>
    <row r="695" spans="1:5" ht="5.0999999999999996" customHeight="1" x14ac:dyDescent="0.25">
      <c r="A695" s="12"/>
      <c r="B695" s="3"/>
      <c r="C695" s="3"/>
      <c r="D695" s="3"/>
      <c r="E695" s="3"/>
    </row>
    <row r="696" spans="1:5" x14ac:dyDescent="0.25">
      <c r="A696" s="12" t="s">
        <v>3633</v>
      </c>
      <c r="B696" s="146" t="s">
        <v>3563</v>
      </c>
      <c r="C696" s="166"/>
      <c r="D696" s="170"/>
      <c r="E696" s="170"/>
    </row>
    <row r="697" spans="1:5" ht="5.0999999999999996" customHeight="1" x14ac:dyDescent="0.25">
      <c r="A697" s="12"/>
      <c r="B697" s="3"/>
      <c r="C697" s="3"/>
      <c r="D697" s="3"/>
      <c r="E697" s="3"/>
    </row>
    <row r="698" spans="1:5" ht="30" customHeight="1" x14ac:dyDescent="0.25">
      <c r="A698" s="12" t="s">
        <v>3632</v>
      </c>
      <c r="B698" s="146" t="s">
        <v>3631</v>
      </c>
      <c r="C698" s="166"/>
      <c r="D698" s="169" t="str">
        <f>IF(OR(mil09.199="",mil09.211=""),"",mil09.199*mil09.211)</f>
        <v/>
      </c>
      <c r="E698" s="169"/>
    </row>
    <row r="699" spans="1:5" ht="5.0999999999999996" customHeight="1" x14ac:dyDescent="0.25">
      <c r="A699" s="12"/>
      <c r="B699" s="3"/>
      <c r="C699" s="3"/>
      <c r="D699" s="3"/>
      <c r="E699" s="3"/>
    </row>
    <row r="700" spans="1:5" x14ac:dyDescent="0.25">
      <c r="A700" s="12" t="s">
        <v>3630</v>
      </c>
      <c r="B700" s="146" t="s">
        <v>3629</v>
      </c>
      <c r="C700" s="166"/>
      <c r="D700" s="192"/>
      <c r="E700" s="192"/>
    </row>
    <row r="701" spans="1:5" ht="5.0999999999999996" customHeight="1" x14ac:dyDescent="0.25">
      <c r="A701" s="12"/>
      <c r="B701" s="3"/>
      <c r="C701" s="3"/>
      <c r="D701" s="3"/>
      <c r="E701" s="3"/>
    </row>
    <row r="702" spans="1:5" x14ac:dyDescent="0.25">
      <c r="A702" s="12" t="s">
        <v>3628</v>
      </c>
      <c r="B702" s="146" t="s">
        <v>3627</v>
      </c>
      <c r="C702" s="166"/>
      <c r="D702" s="170"/>
      <c r="E702" s="170"/>
    </row>
    <row r="703" spans="1:5" ht="5.0999999999999996" customHeight="1" x14ac:dyDescent="0.25">
      <c r="A703" s="12"/>
      <c r="B703" s="3"/>
      <c r="C703" s="3"/>
      <c r="D703" s="3"/>
      <c r="E703" s="3"/>
    </row>
    <row r="704" spans="1:5" ht="30" customHeight="1" x14ac:dyDescent="0.25">
      <c r="A704" s="12" t="s">
        <v>3626</v>
      </c>
      <c r="B704" s="146" t="s">
        <v>3625</v>
      </c>
      <c r="C704" s="166"/>
      <c r="D704" s="170"/>
      <c r="E704" s="170"/>
    </row>
    <row r="705" spans="1:5" ht="5.0999999999999996" customHeight="1" x14ac:dyDescent="0.25">
      <c r="A705" s="12"/>
      <c r="B705" s="3"/>
      <c r="C705" s="3"/>
      <c r="D705" s="3"/>
      <c r="E705" s="3"/>
    </row>
    <row r="706" spans="1:5" x14ac:dyDescent="0.25">
      <c r="A706" s="204" t="s">
        <v>3624</v>
      </c>
      <c r="B706" s="146" t="s">
        <v>3623</v>
      </c>
      <c r="C706" s="146"/>
      <c r="D706" s="89"/>
      <c r="E706" s="109" t="s">
        <v>2135</v>
      </c>
    </row>
    <row r="707" spans="1:5" x14ac:dyDescent="0.25">
      <c r="A707" s="204"/>
      <c r="B707" s="146"/>
      <c r="C707" s="146"/>
      <c r="D707" s="89"/>
      <c r="E707" s="109" t="s">
        <v>2134</v>
      </c>
    </row>
    <row r="708" spans="1:5" ht="5.0999999999999996" customHeight="1" x14ac:dyDescent="0.25">
      <c r="A708" s="204"/>
      <c r="B708" s="3"/>
      <c r="C708" s="3"/>
      <c r="D708" s="3"/>
      <c r="E708" s="3"/>
    </row>
    <row r="709" spans="1:5" x14ac:dyDescent="0.25">
      <c r="A709" s="204"/>
      <c r="B709" s="146" t="s">
        <v>3622</v>
      </c>
      <c r="C709" s="166"/>
      <c r="D709" s="193"/>
      <c r="E709" s="193"/>
    </row>
    <row r="710" spans="1:5" ht="5.0999999999999996" customHeight="1" x14ac:dyDescent="0.25">
      <c r="A710" s="12"/>
      <c r="B710" s="3"/>
      <c r="C710" s="3"/>
      <c r="D710" s="3"/>
      <c r="E710" s="3"/>
    </row>
    <row r="711" spans="1:5" x14ac:dyDescent="0.25">
      <c r="A711" s="148" t="s">
        <v>3621</v>
      </c>
      <c r="B711" s="146" t="s">
        <v>3620</v>
      </c>
      <c r="C711" s="146"/>
      <c r="D711" s="89"/>
      <c r="E711" s="109" t="s">
        <v>2135</v>
      </c>
    </row>
    <row r="712" spans="1:5" x14ac:dyDescent="0.25">
      <c r="A712" s="148"/>
      <c r="B712" s="146"/>
      <c r="C712" s="146"/>
      <c r="D712" s="89"/>
      <c r="E712" s="109" t="s">
        <v>2134</v>
      </c>
    </row>
    <row r="713" spans="1:5" ht="5.0999999999999996" customHeight="1" x14ac:dyDescent="0.25">
      <c r="A713" s="12"/>
      <c r="B713" s="3"/>
      <c r="C713" s="3"/>
      <c r="D713" s="3"/>
      <c r="E713" s="3"/>
    </row>
    <row r="714" spans="1:5" x14ac:dyDescent="0.25">
      <c r="A714" s="148" t="s">
        <v>3619</v>
      </c>
      <c r="B714" s="146" t="s">
        <v>3618</v>
      </c>
      <c r="C714" s="146"/>
      <c r="D714" s="89"/>
      <c r="E714" s="109" t="s">
        <v>2135</v>
      </c>
    </row>
    <row r="715" spans="1:5" x14ac:dyDescent="0.25">
      <c r="A715" s="148"/>
      <c r="B715" s="146"/>
      <c r="C715" s="146"/>
      <c r="D715" s="89"/>
      <c r="E715" s="109" t="s">
        <v>2134</v>
      </c>
    </row>
    <row r="716" spans="1:5" ht="5.0999999999999996" customHeight="1" x14ac:dyDescent="0.25">
      <c r="A716" s="12"/>
      <c r="B716" s="3"/>
      <c r="C716" s="3"/>
      <c r="D716" s="3"/>
      <c r="E716" s="3"/>
    </row>
    <row r="717" spans="1:5" x14ac:dyDescent="0.25">
      <c r="A717" s="148" t="s">
        <v>3617</v>
      </c>
      <c r="B717" s="146" t="s">
        <v>3616</v>
      </c>
      <c r="C717" s="146"/>
      <c r="D717" s="89"/>
      <c r="E717" s="109" t="s">
        <v>2135</v>
      </c>
    </row>
    <row r="718" spans="1:5" x14ac:dyDescent="0.25">
      <c r="A718" s="148"/>
      <c r="B718" s="146"/>
      <c r="C718" s="146"/>
      <c r="D718" s="89"/>
      <c r="E718" s="109" t="s">
        <v>2134</v>
      </c>
    </row>
    <row r="719" spans="1:5" ht="5.0999999999999996" customHeight="1" x14ac:dyDescent="0.25">
      <c r="A719" s="12"/>
      <c r="B719" s="3"/>
      <c r="C719" s="3"/>
      <c r="D719" s="3"/>
      <c r="E719" s="3"/>
    </row>
    <row r="720" spans="1:5" ht="30" customHeight="1" x14ac:dyDescent="0.25">
      <c r="A720" s="148" t="s">
        <v>3615</v>
      </c>
      <c r="B720" s="146" t="s">
        <v>3614</v>
      </c>
      <c r="C720" s="146"/>
      <c r="D720" s="146"/>
      <c r="E720" s="146"/>
    </row>
    <row r="721" spans="1:5" ht="5.0999999999999996" customHeight="1" x14ac:dyDescent="0.25">
      <c r="A721" s="148"/>
      <c r="B721" s="146"/>
      <c r="C721" s="146"/>
      <c r="D721" s="146"/>
      <c r="E721" s="3"/>
    </row>
    <row r="722" spans="1:5" ht="60" customHeight="1" x14ac:dyDescent="0.25">
      <c r="A722" s="148"/>
      <c r="B722" s="146" t="s">
        <v>3613</v>
      </c>
      <c r="C722" s="146"/>
      <c r="D722" s="146"/>
      <c r="E722" s="146"/>
    </row>
    <row r="723" spans="1:5" ht="5.0999999999999996" customHeight="1" x14ac:dyDescent="0.25">
      <c r="A723" s="148"/>
      <c r="B723" s="3"/>
      <c r="C723" s="3"/>
      <c r="D723" s="3"/>
      <c r="E723" s="3"/>
    </row>
    <row r="724" spans="1:5" ht="15" customHeight="1" x14ac:dyDescent="0.25">
      <c r="A724" s="148"/>
      <c r="B724" s="9"/>
      <c r="C724" s="9" t="s">
        <v>2239</v>
      </c>
      <c r="D724" s="162"/>
      <c r="E724" s="163"/>
    </row>
    <row r="725" spans="1:5" ht="15" customHeight="1" x14ac:dyDescent="0.25">
      <c r="A725" s="148"/>
      <c r="B725" s="9"/>
      <c r="C725" s="9" t="s">
        <v>2064</v>
      </c>
      <c r="D725" s="162"/>
      <c r="E725" s="163"/>
    </row>
    <row r="726" spans="1:5" ht="15" customHeight="1" x14ac:dyDescent="0.25">
      <c r="A726" s="148"/>
      <c r="B726" s="9"/>
      <c r="C726" s="9" t="s">
        <v>2062</v>
      </c>
      <c r="D726" s="162"/>
      <c r="E726" s="163"/>
    </row>
    <row r="727" spans="1:5" ht="15" customHeight="1" x14ac:dyDescent="0.25">
      <c r="A727" s="148"/>
      <c r="B727" s="9"/>
      <c r="C727" s="9" t="s">
        <v>2233</v>
      </c>
      <c r="D727" s="162"/>
      <c r="E727" s="163"/>
    </row>
    <row r="728" spans="1:5" ht="15" customHeight="1" x14ac:dyDescent="0.25">
      <c r="A728" s="148"/>
      <c r="B728" s="9"/>
      <c r="C728" s="9" t="s">
        <v>2231</v>
      </c>
      <c r="D728" s="162"/>
      <c r="E728" s="163"/>
    </row>
    <row r="729" spans="1:5" ht="15" customHeight="1" x14ac:dyDescent="0.25">
      <c r="A729" s="148"/>
      <c r="B729" s="9"/>
      <c r="C729" s="9" t="s">
        <v>7506</v>
      </c>
      <c r="D729" s="162"/>
      <c r="E729" s="163"/>
    </row>
    <row r="730" spans="1:5" ht="15" customHeight="1" x14ac:dyDescent="0.25">
      <c r="A730" s="148"/>
      <c r="B730" s="9"/>
      <c r="C730" s="9" t="s">
        <v>2313</v>
      </c>
      <c r="D730" s="225"/>
      <c r="E730" s="226"/>
    </row>
    <row r="731" spans="1:5" ht="15" customHeight="1" x14ac:dyDescent="0.25">
      <c r="A731" s="148"/>
      <c r="B731" s="9"/>
      <c r="C731" s="9" t="s">
        <v>2315</v>
      </c>
      <c r="D731" s="193"/>
      <c r="E731" s="193"/>
    </row>
    <row r="732" spans="1:5" ht="5.0999999999999996" customHeight="1" x14ac:dyDescent="0.25">
      <c r="A732" s="148"/>
      <c r="B732" s="3"/>
      <c r="C732" s="3"/>
      <c r="D732" s="3"/>
      <c r="E732" s="3"/>
    </row>
    <row r="733" spans="1:5" ht="15" customHeight="1" x14ac:dyDescent="0.25">
      <c r="A733" s="148"/>
      <c r="B733" s="146" t="s">
        <v>7241</v>
      </c>
      <c r="C733" s="146"/>
      <c r="D733" s="146"/>
      <c r="E733" s="146"/>
    </row>
    <row r="734" spans="1:5" ht="15" customHeight="1" x14ac:dyDescent="0.25">
      <c r="A734" s="148"/>
      <c r="B734" s="9"/>
      <c r="C734" s="9" t="s">
        <v>5833</v>
      </c>
      <c r="D734" s="200"/>
      <c r="E734" s="200"/>
    </row>
    <row r="735" spans="1:5" ht="15" customHeight="1" x14ac:dyDescent="0.25">
      <c r="A735" s="148"/>
      <c r="B735" s="9"/>
      <c r="C735" s="9" t="s">
        <v>3236</v>
      </c>
      <c r="D735" s="223"/>
      <c r="E735" s="224"/>
    </row>
    <row r="736" spans="1:5" ht="5.0999999999999996" customHeight="1" x14ac:dyDescent="0.25">
      <c r="A736" s="12"/>
      <c r="B736" s="3"/>
      <c r="C736" s="3"/>
      <c r="D736" s="3"/>
      <c r="E736" s="3"/>
    </row>
    <row r="737" spans="1:5" x14ac:dyDescent="0.25">
      <c r="A737" s="204" t="s">
        <v>3612</v>
      </c>
      <c r="B737" s="146" t="s">
        <v>3611</v>
      </c>
      <c r="C737" s="146"/>
      <c r="D737" s="89"/>
      <c r="E737" s="109" t="s">
        <v>2135</v>
      </c>
    </row>
    <row r="738" spans="1:5" x14ac:dyDescent="0.25">
      <c r="A738" s="204"/>
      <c r="B738" s="146"/>
      <c r="C738" s="146"/>
      <c r="D738" s="89"/>
      <c r="E738" s="109" t="s">
        <v>2134</v>
      </c>
    </row>
    <row r="739" spans="1:5" ht="5.0999999999999996" customHeight="1" x14ac:dyDescent="0.25">
      <c r="A739" s="204"/>
      <c r="B739" s="9"/>
      <c r="C739" s="9"/>
      <c r="D739" s="9"/>
      <c r="E739" s="9"/>
    </row>
    <row r="740" spans="1:5" ht="15" customHeight="1" x14ac:dyDescent="0.25">
      <c r="A740" s="204"/>
      <c r="B740" s="146" t="s">
        <v>3610</v>
      </c>
      <c r="C740" s="146"/>
      <c r="D740" s="146"/>
      <c r="E740" s="146"/>
    </row>
    <row r="741" spans="1:5" ht="5.0999999999999996" customHeight="1" x14ac:dyDescent="0.25">
      <c r="A741" s="12"/>
      <c r="B741" s="3"/>
      <c r="C741" s="3"/>
      <c r="D741" s="3"/>
      <c r="E741" s="3"/>
    </row>
    <row r="742" spans="1:5" x14ac:dyDescent="0.25">
      <c r="A742" s="12" t="s">
        <v>3609</v>
      </c>
      <c r="B742" s="146" t="s">
        <v>3551</v>
      </c>
      <c r="C742" s="166"/>
      <c r="D742" s="193"/>
      <c r="E742" s="193"/>
    </row>
    <row r="743" spans="1:5" ht="5.0999999999999996" customHeight="1" x14ac:dyDescent="0.25">
      <c r="A743" s="12"/>
      <c r="B743" s="3"/>
      <c r="C743" s="3"/>
      <c r="D743" s="3"/>
      <c r="E743" s="3"/>
    </row>
    <row r="744" spans="1:5" x14ac:dyDescent="0.25">
      <c r="A744" s="12" t="s">
        <v>3608</v>
      </c>
      <c r="B744" s="146" t="s">
        <v>2237</v>
      </c>
      <c r="C744" s="166"/>
      <c r="D744" s="193"/>
      <c r="E744" s="193"/>
    </row>
    <row r="745" spans="1:5" ht="5.0999999999999996" customHeight="1" x14ac:dyDescent="0.25">
      <c r="A745" s="12"/>
      <c r="B745" s="3"/>
      <c r="C745" s="3"/>
      <c r="D745" s="3"/>
      <c r="E745" s="3"/>
    </row>
    <row r="746" spans="1:5" x14ac:dyDescent="0.25">
      <c r="A746" s="12" t="s">
        <v>3607</v>
      </c>
      <c r="B746" s="146" t="s">
        <v>2064</v>
      </c>
      <c r="C746" s="166"/>
      <c r="D746" s="193"/>
      <c r="E746" s="193"/>
    </row>
    <row r="747" spans="1:5" ht="5.0999999999999996" customHeight="1" x14ac:dyDescent="0.25">
      <c r="A747" s="12"/>
      <c r="B747" s="3"/>
      <c r="C747" s="3"/>
      <c r="D747" s="3"/>
      <c r="E747" s="3"/>
    </row>
    <row r="748" spans="1:5" x14ac:dyDescent="0.25">
      <c r="A748" s="12" t="s">
        <v>3606</v>
      </c>
      <c r="B748" s="146" t="s">
        <v>2062</v>
      </c>
      <c r="C748" s="166"/>
      <c r="D748" s="193"/>
      <c r="E748" s="193"/>
    </row>
    <row r="749" spans="1:5" ht="5.0999999999999996" customHeight="1" x14ac:dyDescent="0.25">
      <c r="A749" s="12"/>
      <c r="B749" s="3"/>
      <c r="C749" s="3"/>
      <c r="D749" s="3"/>
      <c r="E749" s="3"/>
    </row>
    <row r="750" spans="1:5" ht="30" customHeight="1" x14ac:dyDescent="0.25">
      <c r="A750" s="12" t="s">
        <v>3605</v>
      </c>
      <c r="B750" s="146" t="s">
        <v>3546</v>
      </c>
      <c r="C750" s="166"/>
      <c r="D750" s="193"/>
      <c r="E750" s="193"/>
    </row>
    <row r="751" spans="1:5" ht="5.0999999999999996" customHeight="1" x14ac:dyDescent="0.25">
      <c r="A751" s="12"/>
      <c r="B751" s="3"/>
      <c r="C751" s="3"/>
      <c r="D751" s="3"/>
      <c r="E751" s="3"/>
    </row>
    <row r="752" spans="1:5" ht="30" customHeight="1" x14ac:dyDescent="0.25">
      <c r="A752" s="12" t="s">
        <v>3604</v>
      </c>
      <c r="B752" s="146" t="s">
        <v>3544</v>
      </c>
      <c r="C752" s="166"/>
      <c r="D752" s="193"/>
      <c r="E752" s="193"/>
    </row>
    <row r="753" spans="1:5" ht="5.0999999999999996" customHeight="1" x14ac:dyDescent="0.25">
      <c r="A753" s="12"/>
      <c r="B753" s="3"/>
      <c r="C753" s="3"/>
      <c r="D753" s="3"/>
      <c r="E753" s="3"/>
    </row>
    <row r="754" spans="1:5" x14ac:dyDescent="0.25">
      <c r="A754" s="204" t="s">
        <v>3603</v>
      </c>
      <c r="B754" s="146" t="s">
        <v>3602</v>
      </c>
      <c r="C754" s="146"/>
      <c r="D754" s="89"/>
      <c r="E754" s="109" t="s">
        <v>2135</v>
      </c>
    </row>
    <row r="755" spans="1:5" x14ac:dyDescent="0.25">
      <c r="A755" s="204"/>
      <c r="B755" s="146"/>
      <c r="C755" s="146"/>
      <c r="D755" s="89"/>
      <c r="E755" s="109" t="s">
        <v>2134</v>
      </c>
    </row>
    <row r="756" spans="1:5" ht="5.0999999999999996" customHeight="1" x14ac:dyDescent="0.25">
      <c r="A756" s="204"/>
      <c r="B756" s="3"/>
      <c r="C756" s="3"/>
      <c r="D756" s="3"/>
      <c r="E756" s="3"/>
    </row>
    <row r="757" spans="1:5" ht="45" customHeight="1" x14ac:dyDescent="0.25">
      <c r="A757" s="204"/>
      <c r="B757" s="146" t="s">
        <v>3225</v>
      </c>
      <c r="C757" s="166"/>
      <c r="D757" s="193"/>
      <c r="E757" s="193"/>
    </row>
    <row r="758" spans="1:5" ht="5.0999999999999996" customHeight="1" x14ac:dyDescent="0.25">
      <c r="A758" s="12"/>
      <c r="B758" s="3"/>
      <c r="C758" s="3"/>
      <c r="D758" s="3"/>
      <c r="E758" s="3"/>
    </row>
    <row r="759" spans="1:5" x14ac:dyDescent="0.25">
      <c r="A759" s="204" t="s">
        <v>3601</v>
      </c>
      <c r="B759" s="146" t="s">
        <v>3600</v>
      </c>
      <c r="C759" s="146"/>
      <c r="D759" s="89"/>
      <c r="E759" s="109" t="s">
        <v>2135</v>
      </c>
    </row>
    <row r="760" spans="1:5" x14ac:dyDescent="0.25">
      <c r="A760" s="204"/>
      <c r="B760" s="146"/>
      <c r="C760" s="146"/>
      <c r="D760" s="89"/>
      <c r="E760" s="109" t="s">
        <v>2134</v>
      </c>
    </row>
    <row r="761" spans="1:5" ht="5.0999999999999996" customHeight="1" x14ac:dyDescent="0.25">
      <c r="A761" s="204"/>
      <c r="B761" s="3"/>
      <c r="C761" s="3"/>
      <c r="D761" s="3"/>
      <c r="E761" s="3"/>
    </row>
    <row r="762" spans="1:5" x14ac:dyDescent="0.25">
      <c r="A762" s="204"/>
      <c r="B762" s="146" t="s">
        <v>2281</v>
      </c>
      <c r="C762" s="166"/>
      <c r="D762" s="193"/>
      <c r="E762" s="193"/>
    </row>
    <row r="763" spans="1:5" ht="5.0999999999999996" customHeight="1" x14ac:dyDescent="0.25">
      <c r="A763" s="12"/>
      <c r="B763" s="3"/>
      <c r="C763" s="3"/>
      <c r="D763" s="3"/>
      <c r="E763" s="3"/>
    </row>
    <row r="764" spans="1:5" x14ac:dyDescent="0.25">
      <c r="A764" s="12" t="s">
        <v>3599</v>
      </c>
      <c r="B764" s="146" t="s">
        <v>3538</v>
      </c>
      <c r="C764" s="166"/>
      <c r="D764" s="170"/>
      <c r="E764" s="170"/>
    </row>
    <row r="765" spans="1:5" ht="5.0999999999999996" customHeight="1" x14ac:dyDescent="0.25">
      <c r="A765" s="12"/>
      <c r="B765" s="3"/>
      <c r="C765" s="3"/>
      <c r="D765" s="3"/>
      <c r="E765" s="3"/>
    </row>
    <row r="766" spans="1:5" x14ac:dyDescent="0.25">
      <c r="A766" s="12" t="s">
        <v>3598</v>
      </c>
      <c r="B766" s="146" t="s">
        <v>949</v>
      </c>
      <c r="C766" s="146"/>
      <c r="D766" s="146"/>
      <c r="E766" s="146"/>
    </row>
    <row r="767" spans="1:5" ht="5.0999999999999996" customHeight="1" x14ac:dyDescent="0.25">
      <c r="A767" s="12"/>
      <c r="B767" s="3"/>
      <c r="C767" s="3"/>
      <c r="D767" s="3"/>
      <c r="E767" s="3"/>
    </row>
    <row r="768" spans="1:5" x14ac:dyDescent="0.25">
      <c r="A768" s="12" t="s">
        <v>3597</v>
      </c>
      <c r="B768" s="146" t="s">
        <v>949</v>
      </c>
      <c r="C768" s="146"/>
      <c r="D768" s="146"/>
      <c r="E768" s="146"/>
    </row>
    <row r="769" spans="1:5" ht="5.0999999999999996" customHeight="1" x14ac:dyDescent="0.25">
      <c r="A769" s="12"/>
      <c r="B769" s="3"/>
      <c r="C769" s="3"/>
      <c r="D769" s="3"/>
      <c r="E769" s="3"/>
    </row>
    <row r="770" spans="1:5" x14ac:dyDescent="0.25">
      <c r="A770" s="12" t="s">
        <v>3596</v>
      </c>
      <c r="B770" s="146" t="s">
        <v>949</v>
      </c>
      <c r="C770" s="146"/>
      <c r="D770" s="146"/>
      <c r="E770" s="146"/>
    </row>
    <row r="771" spans="1:5" ht="5.0999999999999996" customHeight="1" x14ac:dyDescent="0.25">
      <c r="A771" s="12"/>
      <c r="B771" s="3"/>
      <c r="C771" s="3"/>
      <c r="D771" s="3"/>
      <c r="E771" s="3"/>
    </row>
    <row r="772" spans="1:5" x14ac:dyDescent="0.25">
      <c r="A772" s="12" t="s">
        <v>3595</v>
      </c>
      <c r="B772" s="146" t="s">
        <v>949</v>
      </c>
      <c r="C772" s="146"/>
      <c r="D772" s="146"/>
      <c r="E772" s="146"/>
    </row>
    <row r="773" spans="1:5" x14ac:dyDescent="0.25">
      <c r="A773" s="12"/>
      <c r="B773" s="3"/>
      <c r="C773" s="3"/>
      <c r="D773" s="3"/>
      <c r="E773" s="3"/>
    </row>
    <row r="774" spans="1:5" ht="15" customHeight="1" x14ac:dyDescent="0.25">
      <c r="A774" s="205" t="s">
        <v>3224</v>
      </c>
      <c r="B774" s="205"/>
      <c r="C774" s="205"/>
      <c r="D774" s="205"/>
      <c r="E774" s="205"/>
    </row>
    <row r="775" spans="1:5" ht="5.0999999999999996" customHeight="1" x14ac:dyDescent="0.25">
      <c r="A775" s="12"/>
      <c r="B775" s="3"/>
      <c r="C775" s="3"/>
      <c r="D775" s="3"/>
      <c r="E775" s="3"/>
    </row>
    <row r="776" spans="1:5" ht="75" customHeight="1" x14ac:dyDescent="0.25">
      <c r="A776" s="12" t="s">
        <v>3594</v>
      </c>
      <c r="B776" s="146" t="s">
        <v>3593</v>
      </c>
      <c r="C776" s="166"/>
      <c r="D776" s="193"/>
      <c r="E776" s="193"/>
    </row>
    <row r="777" spans="1:5" x14ac:dyDescent="0.25">
      <c r="A777" s="12"/>
      <c r="B777" s="3"/>
      <c r="C777" s="3"/>
      <c r="D777" s="3"/>
      <c r="E777" s="3"/>
    </row>
    <row r="778" spans="1:5" ht="15" customHeight="1" x14ac:dyDescent="0.25">
      <c r="A778" s="205" t="s">
        <v>3592</v>
      </c>
      <c r="B778" s="205"/>
      <c r="C778" s="205"/>
      <c r="D778" s="205"/>
      <c r="E778" s="205"/>
    </row>
    <row r="779" spans="1:5" ht="5.0999999999999996" customHeight="1" x14ac:dyDescent="0.25">
      <c r="A779" s="12"/>
      <c r="B779" s="3"/>
      <c r="C779" s="3"/>
      <c r="D779" s="3"/>
      <c r="E779" s="3"/>
    </row>
    <row r="780" spans="1:5" ht="15" customHeight="1" x14ac:dyDescent="0.25">
      <c r="A780" s="148" t="s">
        <v>3591</v>
      </c>
      <c r="B780" s="146" t="s">
        <v>3590</v>
      </c>
      <c r="C780" s="146"/>
      <c r="D780" s="146"/>
      <c r="E780" s="146"/>
    </row>
    <row r="781" spans="1:5" x14ac:dyDescent="0.25">
      <c r="A781" s="148"/>
      <c r="B781" s="89"/>
      <c r="C781" s="145" t="s">
        <v>2135</v>
      </c>
      <c r="D781" s="145"/>
      <c r="E781" s="145"/>
    </row>
    <row r="782" spans="1:5" x14ac:dyDescent="0.25">
      <c r="A782" s="148"/>
      <c r="B782" s="89"/>
      <c r="C782" s="145" t="s">
        <v>2134</v>
      </c>
      <c r="D782" s="145"/>
      <c r="E782" s="145"/>
    </row>
    <row r="783" spans="1:5" ht="5.0999999999999996" customHeight="1" x14ac:dyDescent="0.25">
      <c r="A783" s="148"/>
      <c r="B783" s="146"/>
      <c r="C783" s="146"/>
      <c r="D783" s="146"/>
      <c r="E783" s="3"/>
    </row>
    <row r="784" spans="1:5" ht="45" customHeight="1" x14ac:dyDescent="0.25">
      <c r="A784" s="148"/>
      <c r="B784" s="146" t="s">
        <v>3589</v>
      </c>
      <c r="C784" s="146"/>
      <c r="D784" s="146"/>
      <c r="E784" s="146"/>
    </row>
    <row r="785" spans="1:5" ht="5.0999999999999996" customHeight="1" x14ac:dyDescent="0.25">
      <c r="A785" s="12"/>
      <c r="B785" s="3"/>
      <c r="C785" s="3"/>
      <c r="D785" s="3"/>
      <c r="E785" s="3"/>
    </row>
    <row r="786" spans="1:5" ht="30" customHeight="1" x14ac:dyDescent="0.25">
      <c r="A786" s="12"/>
      <c r="B786" s="172" t="s">
        <v>3588</v>
      </c>
      <c r="C786" s="172"/>
      <c r="D786" s="172"/>
      <c r="E786" s="172"/>
    </row>
    <row r="787" spans="1:5" ht="5.0999999999999996" customHeight="1" x14ac:dyDescent="0.25">
      <c r="A787" s="12"/>
      <c r="B787" s="3"/>
      <c r="C787" s="3"/>
      <c r="D787" s="3"/>
      <c r="E787" s="3"/>
    </row>
    <row r="788" spans="1:5" x14ac:dyDescent="0.25">
      <c r="A788" s="12" t="s">
        <v>3587</v>
      </c>
      <c r="B788" s="146" t="s">
        <v>3586</v>
      </c>
      <c r="C788" s="166"/>
      <c r="D788" s="193"/>
      <c r="E788" s="193"/>
    </row>
    <row r="789" spans="1:5" ht="5.0999999999999996" customHeight="1" x14ac:dyDescent="0.25">
      <c r="A789" s="12"/>
      <c r="B789" s="3"/>
      <c r="C789" s="3"/>
      <c r="D789" s="3"/>
      <c r="E789" s="3"/>
    </row>
    <row r="790" spans="1:5" x14ac:dyDescent="0.25">
      <c r="A790" s="12" t="s">
        <v>3585</v>
      </c>
      <c r="B790" s="146" t="s">
        <v>3584</v>
      </c>
      <c r="C790" s="166"/>
      <c r="D790" s="193"/>
      <c r="E790" s="193"/>
    </row>
    <row r="791" spans="1:5" ht="5.0999999999999996" customHeight="1" x14ac:dyDescent="0.25">
      <c r="A791" s="12"/>
      <c r="B791" s="3"/>
      <c r="C791" s="3"/>
      <c r="D791" s="3"/>
      <c r="E791" s="3"/>
    </row>
    <row r="792" spans="1:5" x14ac:dyDescent="0.25">
      <c r="A792" s="12" t="s">
        <v>3583</v>
      </c>
      <c r="B792" s="146" t="s">
        <v>3582</v>
      </c>
      <c r="C792" s="166"/>
      <c r="D792" s="193"/>
      <c r="E792" s="193"/>
    </row>
    <row r="793" spans="1:5" ht="5.0999999999999996" customHeight="1" x14ac:dyDescent="0.25">
      <c r="A793" s="12"/>
      <c r="B793" s="3"/>
      <c r="C793" s="3"/>
      <c r="D793" s="3"/>
      <c r="E793" s="3"/>
    </row>
    <row r="794" spans="1:5" x14ac:dyDescent="0.25">
      <c r="A794" s="12" t="s">
        <v>3581</v>
      </c>
      <c r="B794" s="146" t="s">
        <v>3580</v>
      </c>
      <c r="C794" s="166"/>
      <c r="D794" s="192"/>
      <c r="E794" s="192"/>
    </row>
    <row r="795" spans="1:5" ht="5.0999999999999996" customHeight="1" x14ac:dyDescent="0.25">
      <c r="A795" s="12"/>
      <c r="B795" s="3"/>
      <c r="C795" s="3"/>
      <c r="D795" s="3"/>
      <c r="E795" s="3"/>
    </row>
    <row r="796" spans="1:5" x14ac:dyDescent="0.25">
      <c r="A796" s="12" t="s">
        <v>3579</v>
      </c>
      <c r="B796" s="146" t="s">
        <v>3578</v>
      </c>
      <c r="C796" s="166"/>
      <c r="D796" s="193"/>
      <c r="E796" s="193"/>
    </row>
    <row r="797" spans="1:5" ht="5.0999999999999996" customHeight="1" x14ac:dyDescent="0.25">
      <c r="A797" s="12"/>
      <c r="B797" s="3"/>
      <c r="C797" s="3"/>
      <c r="D797" s="3"/>
      <c r="E797" s="3"/>
    </row>
    <row r="798" spans="1:5" x14ac:dyDescent="0.25">
      <c r="A798" s="148" t="s">
        <v>3577</v>
      </c>
      <c r="B798" s="146" t="s">
        <v>3518</v>
      </c>
      <c r="C798" s="146"/>
      <c r="D798" s="89"/>
      <c r="E798" s="110" t="s">
        <v>3473</v>
      </c>
    </row>
    <row r="799" spans="1:5" x14ac:dyDescent="0.25">
      <c r="A799" s="148"/>
      <c r="B799" s="146"/>
      <c r="C799" s="146"/>
      <c r="D799" s="89"/>
      <c r="E799" s="110" t="s">
        <v>5227</v>
      </c>
    </row>
    <row r="800" spans="1:5" ht="5.0999999999999996" customHeight="1" x14ac:dyDescent="0.25">
      <c r="A800" s="12"/>
      <c r="B800" s="3"/>
      <c r="C800" s="3"/>
      <c r="D800" s="3"/>
      <c r="E800" s="3"/>
    </row>
    <row r="801" spans="1:5" ht="15" customHeight="1" x14ac:dyDescent="0.25">
      <c r="A801" s="204" t="s">
        <v>3576</v>
      </c>
      <c r="B801" s="146" t="s">
        <v>3470</v>
      </c>
      <c r="C801" s="146"/>
      <c r="D801" s="89"/>
      <c r="E801" s="110" t="s">
        <v>2135</v>
      </c>
    </row>
    <row r="802" spans="1:5" ht="15" customHeight="1" x14ac:dyDescent="0.25">
      <c r="A802" s="204"/>
      <c r="B802" s="146"/>
      <c r="C802" s="146"/>
      <c r="D802" s="89"/>
      <c r="E802" s="110" t="s">
        <v>2134</v>
      </c>
    </row>
    <row r="803" spans="1:5" ht="15" customHeight="1" x14ac:dyDescent="0.25">
      <c r="A803" s="204"/>
      <c r="B803" s="146"/>
      <c r="C803" s="146"/>
      <c r="D803" s="58"/>
      <c r="E803" s="9"/>
    </row>
    <row r="804" spans="1:5" ht="5.0999999999999996" customHeight="1" x14ac:dyDescent="0.25">
      <c r="A804" s="204"/>
      <c r="B804" s="27"/>
      <c r="C804" s="27"/>
      <c r="D804" s="3"/>
      <c r="E804" s="3"/>
    </row>
    <row r="805" spans="1:5" x14ac:dyDescent="0.25">
      <c r="A805" s="204"/>
      <c r="B805" s="146" t="s">
        <v>3469</v>
      </c>
      <c r="C805" s="166"/>
      <c r="D805" s="193"/>
      <c r="E805" s="193"/>
    </row>
    <row r="806" spans="1:5" ht="5.0999999999999996" customHeight="1" x14ac:dyDescent="0.25">
      <c r="A806" s="12"/>
      <c r="B806" s="3"/>
      <c r="C806" s="3"/>
      <c r="D806" s="3"/>
      <c r="E806" s="3"/>
    </row>
    <row r="807" spans="1:5" x14ac:dyDescent="0.25">
      <c r="A807" s="12"/>
      <c r="B807" s="172" t="s">
        <v>3575</v>
      </c>
      <c r="C807" s="172"/>
      <c r="D807" s="172"/>
      <c r="E807" s="172"/>
    </row>
    <row r="808" spans="1:5" ht="5.0999999999999996" customHeight="1" x14ac:dyDescent="0.25">
      <c r="A808" s="12"/>
      <c r="B808" s="3"/>
      <c r="C808" s="3"/>
      <c r="D808" s="3"/>
      <c r="E808" s="3"/>
    </row>
    <row r="809" spans="1:5" x14ac:dyDescent="0.25">
      <c r="A809" s="12" t="s">
        <v>3574</v>
      </c>
      <c r="B809" s="146" t="s">
        <v>3567</v>
      </c>
      <c r="C809" s="166"/>
      <c r="D809" s="170"/>
      <c r="E809" s="170"/>
    </row>
    <row r="810" spans="1:5" ht="5.0999999999999996" customHeight="1" x14ac:dyDescent="0.25">
      <c r="A810" s="12"/>
      <c r="B810" s="3"/>
      <c r="C810" s="3"/>
      <c r="D810" s="3"/>
      <c r="E810" s="3"/>
    </row>
    <row r="811" spans="1:5" x14ac:dyDescent="0.25">
      <c r="A811" s="12" t="s">
        <v>3573</v>
      </c>
      <c r="B811" s="146" t="s">
        <v>3565</v>
      </c>
      <c r="C811" s="166"/>
      <c r="D811" s="170"/>
      <c r="E811" s="170"/>
    </row>
    <row r="812" spans="1:5" ht="5.0999999999999996" customHeight="1" x14ac:dyDescent="0.25">
      <c r="A812" s="12"/>
      <c r="B812" s="3"/>
      <c r="C812" s="3"/>
      <c r="D812" s="3"/>
      <c r="E812" s="3"/>
    </row>
    <row r="813" spans="1:5" x14ac:dyDescent="0.25">
      <c r="A813" s="12" t="s">
        <v>3572</v>
      </c>
      <c r="B813" s="146" t="s">
        <v>3563</v>
      </c>
      <c r="C813" s="166"/>
      <c r="D813" s="170"/>
      <c r="E813" s="170"/>
    </row>
    <row r="814" spans="1:5" ht="5.0999999999999996" customHeight="1" x14ac:dyDescent="0.25">
      <c r="A814" s="12"/>
      <c r="B814" s="3"/>
      <c r="C814" s="3"/>
      <c r="D814" s="3"/>
      <c r="E814" s="3"/>
    </row>
    <row r="815" spans="1:5" ht="30" customHeight="1" x14ac:dyDescent="0.25">
      <c r="A815" s="12" t="s">
        <v>3571</v>
      </c>
      <c r="B815" s="146" t="s">
        <v>3570</v>
      </c>
      <c r="C815" s="166"/>
      <c r="D815" s="169" t="str">
        <f>IF(OR(mil09.240="",mil09.245=""),"",mil09.240*mil09.245)</f>
        <v/>
      </c>
      <c r="E815" s="169"/>
    </row>
    <row r="816" spans="1:5" ht="5.0999999999999996" customHeight="1" x14ac:dyDescent="0.25">
      <c r="A816" s="12"/>
      <c r="B816" s="3"/>
      <c r="C816" s="3"/>
      <c r="D816" s="3"/>
      <c r="E816" s="3"/>
    </row>
    <row r="817" spans="1:5" x14ac:dyDescent="0.25">
      <c r="A817" s="12"/>
      <c r="B817" s="172" t="s">
        <v>3569</v>
      </c>
      <c r="C817" s="172"/>
      <c r="D817" s="172"/>
      <c r="E817" s="172"/>
    </row>
    <row r="818" spans="1:5" ht="5.0999999999999996" customHeight="1" x14ac:dyDescent="0.25">
      <c r="A818" s="12"/>
      <c r="B818" s="3"/>
      <c r="C818" s="3"/>
      <c r="D818" s="3"/>
      <c r="E818" s="3"/>
    </row>
    <row r="819" spans="1:5" x14ac:dyDescent="0.25">
      <c r="A819" s="12" t="s">
        <v>3568</v>
      </c>
      <c r="B819" s="146" t="s">
        <v>3567</v>
      </c>
      <c r="C819" s="166"/>
      <c r="D819" s="170"/>
      <c r="E819" s="170"/>
    </row>
    <row r="820" spans="1:5" ht="5.0999999999999996" customHeight="1" x14ac:dyDescent="0.25">
      <c r="A820" s="12"/>
      <c r="B820" s="3"/>
      <c r="C820" s="3"/>
      <c r="D820" s="3"/>
      <c r="E820" s="3"/>
    </row>
    <row r="821" spans="1:5" x14ac:dyDescent="0.25">
      <c r="A821" s="12" t="s">
        <v>3566</v>
      </c>
      <c r="B821" s="146" t="s">
        <v>3565</v>
      </c>
      <c r="C821" s="166"/>
      <c r="D821" s="170"/>
      <c r="E821" s="170"/>
    </row>
    <row r="822" spans="1:5" ht="5.0999999999999996" customHeight="1" x14ac:dyDescent="0.25">
      <c r="A822" s="12"/>
      <c r="B822" s="3"/>
      <c r="C822" s="3"/>
      <c r="D822" s="3"/>
      <c r="E822" s="3"/>
    </row>
    <row r="823" spans="1:5" x14ac:dyDescent="0.25">
      <c r="A823" s="12" t="s">
        <v>3564</v>
      </c>
      <c r="B823" s="146" t="s">
        <v>3563</v>
      </c>
      <c r="C823" s="166"/>
      <c r="D823" s="170"/>
      <c r="E823" s="170"/>
    </row>
    <row r="824" spans="1:5" ht="5.0999999999999996" customHeight="1" x14ac:dyDescent="0.25">
      <c r="A824" s="12"/>
      <c r="B824" s="3"/>
      <c r="C824" s="3"/>
      <c r="D824" s="3"/>
      <c r="E824" s="3"/>
    </row>
    <row r="825" spans="1:5" ht="30" customHeight="1" x14ac:dyDescent="0.25">
      <c r="A825" s="12" t="s">
        <v>3562</v>
      </c>
      <c r="B825" s="146" t="s">
        <v>3561</v>
      </c>
      <c r="C825" s="166"/>
      <c r="D825" s="169" t="str">
        <f>IF(OR(mil09.240="",mil09.249=""),"",mil09.240*mil09.249)</f>
        <v/>
      </c>
      <c r="E825" s="169"/>
    </row>
    <row r="826" spans="1:5" ht="5.0999999999999996" customHeight="1" x14ac:dyDescent="0.25">
      <c r="A826" s="12"/>
      <c r="B826" s="3"/>
      <c r="C826" s="3"/>
      <c r="D826" s="3"/>
      <c r="E826" s="3"/>
    </row>
    <row r="827" spans="1:5" x14ac:dyDescent="0.25">
      <c r="A827" s="12" t="s">
        <v>3560</v>
      </c>
      <c r="B827" s="146" t="s">
        <v>3559</v>
      </c>
      <c r="C827" s="166"/>
      <c r="D827" s="193"/>
      <c r="E827" s="193"/>
    </row>
    <row r="828" spans="1:5" ht="5.0999999999999996" customHeight="1" x14ac:dyDescent="0.25">
      <c r="A828" s="12"/>
      <c r="B828" s="3"/>
      <c r="C828" s="3"/>
      <c r="D828" s="3"/>
      <c r="E828" s="3"/>
    </row>
    <row r="829" spans="1:5" ht="30" customHeight="1" x14ac:dyDescent="0.25">
      <c r="A829" s="148" t="s">
        <v>3558</v>
      </c>
      <c r="B829" s="146" t="s">
        <v>3557</v>
      </c>
      <c r="C829" s="146"/>
      <c r="D829" s="146"/>
      <c r="E829" s="146"/>
    </row>
    <row r="830" spans="1:5" ht="5.0999999999999996" customHeight="1" x14ac:dyDescent="0.25">
      <c r="A830" s="148"/>
      <c r="B830" s="146"/>
      <c r="C830" s="146"/>
      <c r="D830" s="146"/>
      <c r="E830" s="3"/>
    </row>
    <row r="831" spans="1:5" ht="75" customHeight="1" x14ac:dyDescent="0.25">
      <c r="A831" s="148"/>
      <c r="B831" s="146" t="s">
        <v>3556</v>
      </c>
      <c r="C831" s="146"/>
      <c r="D831" s="146"/>
      <c r="E831" s="146"/>
    </row>
    <row r="832" spans="1:5" ht="5.0999999999999996" customHeight="1" x14ac:dyDescent="0.25">
      <c r="A832" s="148"/>
      <c r="B832" s="3"/>
      <c r="C832" s="3"/>
      <c r="D832" s="3"/>
      <c r="E832" s="3"/>
    </row>
    <row r="833" spans="1:5" ht="15" customHeight="1" x14ac:dyDescent="0.25">
      <c r="A833" s="148"/>
      <c r="B833" s="9"/>
      <c r="C833" s="9" t="s">
        <v>2239</v>
      </c>
      <c r="D833" s="162"/>
      <c r="E833" s="163"/>
    </row>
    <row r="834" spans="1:5" ht="15" customHeight="1" x14ac:dyDescent="0.25">
      <c r="A834" s="148"/>
      <c r="B834" s="9"/>
      <c r="C834" s="9" t="s">
        <v>2064</v>
      </c>
      <c r="D834" s="162"/>
      <c r="E834" s="163"/>
    </row>
    <row r="835" spans="1:5" ht="15" customHeight="1" x14ac:dyDescent="0.25">
      <c r="A835" s="148"/>
      <c r="B835" s="9"/>
      <c r="C835" s="9" t="s">
        <v>2062</v>
      </c>
      <c r="D835" s="162"/>
      <c r="E835" s="163"/>
    </row>
    <row r="836" spans="1:5" ht="15" customHeight="1" x14ac:dyDescent="0.25">
      <c r="A836" s="148"/>
      <c r="B836" s="9"/>
      <c r="C836" s="9" t="s">
        <v>2233</v>
      </c>
      <c r="D836" s="162"/>
      <c r="E836" s="163"/>
    </row>
    <row r="837" spans="1:5" ht="15" customHeight="1" x14ac:dyDescent="0.25">
      <c r="A837" s="148"/>
      <c r="B837" s="9"/>
      <c r="C837" s="9" t="s">
        <v>2231</v>
      </c>
      <c r="D837" s="162"/>
      <c r="E837" s="163"/>
    </row>
    <row r="838" spans="1:5" ht="15" customHeight="1" x14ac:dyDescent="0.25">
      <c r="A838" s="148"/>
      <c r="B838" s="9"/>
      <c r="C838" s="9" t="s">
        <v>7506</v>
      </c>
      <c r="D838" s="162"/>
      <c r="E838" s="163"/>
    </row>
    <row r="839" spans="1:5" ht="15" customHeight="1" x14ac:dyDescent="0.25">
      <c r="A839" s="148"/>
      <c r="B839" s="9"/>
      <c r="C839" s="9" t="s">
        <v>2313</v>
      </c>
      <c r="D839" s="225"/>
      <c r="E839" s="226"/>
    </row>
    <row r="840" spans="1:5" ht="15" customHeight="1" x14ac:dyDescent="0.25">
      <c r="A840" s="148"/>
      <c r="B840" s="9"/>
      <c r="C840" s="9" t="s">
        <v>2315</v>
      </c>
      <c r="D840" s="193"/>
      <c r="E840" s="193"/>
    </row>
    <row r="841" spans="1:5" ht="5.0999999999999996" customHeight="1" x14ac:dyDescent="0.25">
      <c r="A841" s="148"/>
      <c r="B841" s="3"/>
      <c r="C841" s="3"/>
      <c r="D841" s="3"/>
      <c r="E841" s="3"/>
    </row>
    <row r="842" spans="1:5" ht="15" customHeight="1" x14ac:dyDescent="0.25">
      <c r="A842" s="148"/>
      <c r="B842" s="146" t="s">
        <v>7241</v>
      </c>
      <c r="C842" s="146"/>
      <c r="D842" s="146"/>
      <c r="E842" s="146"/>
    </row>
    <row r="843" spans="1:5" ht="15" customHeight="1" x14ac:dyDescent="0.25">
      <c r="A843" s="148"/>
      <c r="B843" s="9"/>
      <c r="C843" s="9" t="s">
        <v>5833</v>
      </c>
      <c r="D843" s="200"/>
      <c r="E843" s="200"/>
    </row>
    <row r="844" spans="1:5" ht="15" customHeight="1" x14ac:dyDescent="0.25">
      <c r="A844" s="148"/>
      <c r="B844" s="9"/>
      <c r="C844" s="9" t="s">
        <v>3236</v>
      </c>
      <c r="D844" s="223"/>
      <c r="E844" s="224"/>
    </row>
    <row r="845" spans="1:5" ht="5.0999999999999996" customHeight="1" x14ac:dyDescent="0.25">
      <c r="A845" s="12"/>
      <c r="B845" s="3"/>
      <c r="C845" s="3"/>
      <c r="D845" s="3"/>
      <c r="E845" s="3"/>
    </row>
    <row r="846" spans="1:5" x14ac:dyDescent="0.25">
      <c r="A846" s="204" t="s">
        <v>3555</v>
      </c>
      <c r="B846" s="146" t="s">
        <v>3554</v>
      </c>
      <c r="C846" s="146"/>
      <c r="D846" s="89"/>
      <c r="E846" s="109" t="s">
        <v>2135</v>
      </c>
    </row>
    <row r="847" spans="1:5" x14ac:dyDescent="0.25">
      <c r="A847" s="204"/>
      <c r="B847" s="146"/>
      <c r="C847" s="146"/>
      <c r="D847" s="89"/>
      <c r="E847" s="109" t="s">
        <v>2134</v>
      </c>
    </row>
    <row r="848" spans="1:5" ht="5.0999999999999996" customHeight="1" x14ac:dyDescent="0.25">
      <c r="A848" s="204"/>
      <c r="B848" s="9"/>
      <c r="C848" s="9"/>
      <c r="D848" s="9"/>
      <c r="E848" s="9"/>
    </row>
    <row r="849" spans="1:5" x14ac:dyDescent="0.25">
      <c r="A849" s="204"/>
      <c r="B849" s="146" t="s">
        <v>3553</v>
      </c>
      <c r="C849" s="146"/>
      <c r="D849" s="146"/>
      <c r="E849" s="146"/>
    </row>
    <row r="850" spans="1:5" ht="5.0999999999999996" customHeight="1" x14ac:dyDescent="0.25">
      <c r="A850" s="12"/>
      <c r="B850" s="3"/>
      <c r="C850" s="3"/>
      <c r="D850" s="3"/>
      <c r="E850" s="3"/>
    </row>
    <row r="851" spans="1:5" x14ac:dyDescent="0.25">
      <c r="A851" s="12" t="s">
        <v>3552</v>
      </c>
      <c r="B851" s="146" t="s">
        <v>3551</v>
      </c>
      <c r="C851" s="166"/>
      <c r="D851" s="193"/>
      <c r="E851" s="193"/>
    </row>
    <row r="852" spans="1:5" ht="5.0999999999999996" customHeight="1" x14ac:dyDescent="0.25">
      <c r="A852" s="12"/>
      <c r="B852" s="3"/>
      <c r="C852" s="3"/>
      <c r="D852" s="3"/>
      <c r="E852" s="3"/>
    </row>
    <row r="853" spans="1:5" x14ac:dyDescent="0.25">
      <c r="A853" s="12" t="s">
        <v>3550</v>
      </c>
      <c r="B853" s="146" t="s">
        <v>2237</v>
      </c>
      <c r="C853" s="166"/>
      <c r="D853" s="193"/>
      <c r="E853" s="193"/>
    </row>
    <row r="854" spans="1:5" ht="5.0999999999999996" customHeight="1" x14ac:dyDescent="0.25">
      <c r="A854" s="12"/>
      <c r="B854" s="3"/>
      <c r="C854" s="3"/>
      <c r="D854" s="3"/>
      <c r="E854" s="3"/>
    </row>
    <row r="855" spans="1:5" x14ac:dyDescent="0.25">
      <c r="A855" s="12" t="s">
        <v>3549</v>
      </c>
      <c r="B855" s="146" t="s">
        <v>2064</v>
      </c>
      <c r="C855" s="166"/>
      <c r="D855" s="193"/>
      <c r="E855" s="193"/>
    </row>
    <row r="856" spans="1:5" ht="5.0999999999999996" customHeight="1" x14ac:dyDescent="0.25">
      <c r="A856" s="12"/>
      <c r="B856" s="3"/>
      <c r="C856" s="3"/>
      <c r="D856" s="3"/>
      <c r="E856" s="3"/>
    </row>
    <row r="857" spans="1:5" x14ac:dyDescent="0.25">
      <c r="A857" s="12" t="s">
        <v>3548</v>
      </c>
      <c r="B857" s="146" t="s">
        <v>2062</v>
      </c>
      <c r="C857" s="166"/>
      <c r="D857" s="193"/>
      <c r="E857" s="193"/>
    </row>
    <row r="858" spans="1:5" ht="5.0999999999999996" customHeight="1" x14ac:dyDescent="0.25">
      <c r="A858" s="12"/>
      <c r="B858" s="3"/>
      <c r="C858" s="3"/>
      <c r="D858" s="3"/>
      <c r="E858" s="3"/>
    </row>
    <row r="859" spans="1:5" ht="30" customHeight="1" x14ac:dyDescent="0.25">
      <c r="A859" s="12" t="s">
        <v>3547</v>
      </c>
      <c r="B859" s="146" t="s">
        <v>3546</v>
      </c>
      <c r="C859" s="166"/>
      <c r="D859" s="193"/>
      <c r="E859" s="193"/>
    </row>
    <row r="860" spans="1:5" ht="5.0999999999999996" customHeight="1" x14ac:dyDescent="0.25">
      <c r="A860" s="12"/>
      <c r="B860" s="3"/>
      <c r="C860" s="3"/>
      <c r="D860" s="3"/>
      <c r="E860" s="3"/>
    </row>
    <row r="861" spans="1:5" ht="30" customHeight="1" x14ac:dyDescent="0.25">
      <c r="A861" s="12" t="s">
        <v>3545</v>
      </c>
      <c r="B861" s="146" t="s">
        <v>3544</v>
      </c>
      <c r="C861" s="166"/>
      <c r="D861" s="193"/>
      <c r="E861" s="193"/>
    </row>
    <row r="862" spans="1:5" ht="5.0999999999999996" customHeight="1" x14ac:dyDescent="0.25">
      <c r="A862" s="12"/>
      <c r="B862" s="3"/>
      <c r="C862" s="3"/>
      <c r="D862" s="3"/>
      <c r="E862" s="3"/>
    </row>
    <row r="863" spans="1:5" x14ac:dyDescent="0.25">
      <c r="A863" s="204" t="s">
        <v>3543</v>
      </c>
      <c r="B863" s="146" t="s">
        <v>3542</v>
      </c>
      <c r="C863" s="146"/>
      <c r="D863" s="89"/>
      <c r="E863" s="109" t="s">
        <v>2135</v>
      </c>
    </row>
    <row r="864" spans="1:5" x14ac:dyDescent="0.25">
      <c r="A864" s="204"/>
      <c r="B864" s="146"/>
      <c r="C864" s="146"/>
      <c r="D864" s="89"/>
      <c r="E864" s="109" t="s">
        <v>2134</v>
      </c>
    </row>
    <row r="865" spans="1:5" ht="5.0999999999999996" customHeight="1" x14ac:dyDescent="0.25">
      <c r="A865" s="204"/>
      <c r="B865" s="3"/>
      <c r="C865" s="3"/>
      <c r="D865" s="3"/>
      <c r="E865" s="3"/>
    </row>
    <row r="866" spans="1:5" ht="45" customHeight="1" x14ac:dyDescent="0.25">
      <c r="A866" s="204"/>
      <c r="B866" s="146" t="s">
        <v>3225</v>
      </c>
      <c r="C866" s="166"/>
      <c r="D866" s="193"/>
      <c r="E866" s="193"/>
    </row>
    <row r="867" spans="1:5" ht="5.0999999999999996" customHeight="1" x14ac:dyDescent="0.25">
      <c r="A867" s="12"/>
      <c r="B867" s="3"/>
      <c r="C867" s="3"/>
      <c r="D867" s="3"/>
      <c r="E867" s="3"/>
    </row>
    <row r="868" spans="1:5" x14ac:dyDescent="0.25">
      <c r="A868" s="204" t="s">
        <v>3541</v>
      </c>
      <c r="B868" s="146" t="s">
        <v>3540</v>
      </c>
      <c r="C868" s="146"/>
      <c r="D868" s="89"/>
      <c r="E868" s="109" t="s">
        <v>2135</v>
      </c>
    </row>
    <row r="869" spans="1:5" x14ac:dyDescent="0.25">
      <c r="A869" s="204"/>
      <c r="B869" s="146"/>
      <c r="C869" s="146"/>
      <c r="D869" s="89"/>
      <c r="E869" s="109" t="s">
        <v>2134</v>
      </c>
    </row>
    <row r="870" spans="1:5" ht="5.0999999999999996" customHeight="1" x14ac:dyDescent="0.25">
      <c r="A870" s="204"/>
      <c r="B870" s="3"/>
      <c r="C870" s="3"/>
      <c r="D870" s="3"/>
      <c r="E870" s="3"/>
    </row>
    <row r="871" spans="1:5" x14ac:dyDescent="0.25">
      <c r="A871" s="204"/>
      <c r="B871" s="146" t="s">
        <v>2281</v>
      </c>
      <c r="C871" s="166"/>
      <c r="D871" s="193"/>
      <c r="E871" s="193"/>
    </row>
    <row r="872" spans="1:5" ht="5.0999999999999996" customHeight="1" x14ac:dyDescent="0.25">
      <c r="A872" s="12"/>
      <c r="B872" s="3"/>
      <c r="C872" s="3"/>
      <c r="D872" s="3"/>
      <c r="E872" s="3"/>
    </row>
    <row r="873" spans="1:5" x14ac:dyDescent="0.25">
      <c r="A873" s="12" t="s">
        <v>3539</v>
      </c>
      <c r="B873" s="146" t="s">
        <v>3538</v>
      </c>
      <c r="C873" s="166"/>
      <c r="D873" s="200"/>
      <c r="E873" s="200"/>
    </row>
    <row r="874" spans="1:5" ht="5.0999999999999996" customHeight="1" x14ac:dyDescent="0.25">
      <c r="A874" s="12"/>
      <c r="B874" s="3"/>
      <c r="C874" s="3"/>
      <c r="D874" s="3"/>
      <c r="E874" s="3"/>
    </row>
    <row r="875" spans="1:5" x14ac:dyDescent="0.25">
      <c r="A875" s="12" t="s">
        <v>3537</v>
      </c>
      <c r="B875" s="146" t="s">
        <v>2277</v>
      </c>
      <c r="C875" s="146"/>
      <c r="D875" s="146"/>
      <c r="E875" s="146"/>
    </row>
    <row r="876" spans="1:5" x14ac:dyDescent="0.25">
      <c r="A876" s="12"/>
      <c r="B876" s="3"/>
      <c r="C876" s="3"/>
      <c r="D876" s="3"/>
      <c r="E876" s="3"/>
    </row>
    <row r="877" spans="1:5" ht="15" customHeight="1" x14ac:dyDescent="0.25">
      <c r="A877" s="205" t="s">
        <v>3224</v>
      </c>
      <c r="B877" s="205"/>
      <c r="C877" s="205"/>
      <c r="D877" s="205"/>
      <c r="E877" s="205"/>
    </row>
    <row r="878" spans="1:5" ht="5.0999999999999996" customHeight="1" x14ac:dyDescent="0.25">
      <c r="A878" s="12"/>
      <c r="B878" s="3"/>
      <c r="C878" s="3"/>
      <c r="D878" s="3"/>
      <c r="E878" s="3"/>
    </row>
    <row r="879" spans="1:5" ht="75" customHeight="1" x14ac:dyDescent="0.25">
      <c r="A879" s="12" t="s">
        <v>3536</v>
      </c>
      <c r="B879" s="146" t="s">
        <v>3535</v>
      </c>
      <c r="C879" s="166"/>
      <c r="D879" s="193"/>
      <c r="E879" s="193"/>
    </row>
  </sheetData>
  <mergeCells count="746">
    <mergeCell ref="D730:E730"/>
    <mergeCell ref="D731:E731"/>
    <mergeCell ref="B709:C709"/>
    <mergeCell ref="D662:E662"/>
    <mergeCell ref="D664:E664"/>
    <mergeCell ref="B468:E468"/>
    <mergeCell ref="B720:E720"/>
    <mergeCell ref="D656:E656"/>
    <mergeCell ref="D658:E658"/>
    <mergeCell ref="D660:E660"/>
    <mergeCell ref="D724:E724"/>
    <mergeCell ref="D725:E725"/>
    <mergeCell ref="D726:E726"/>
    <mergeCell ref="D727:E727"/>
    <mergeCell ref="D728:E728"/>
    <mergeCell ref="D666:E666"/>
    <mergeCell ref="D678:E678"/>
    <mergeCell ref="D682:E682"/>
    <mergeCell ref="D684:E684"/>
    <mergeCell ref="D686:E686"/>
    <mergeCell ref="D688:E688"/>
    <mergeCell ref="D692:E692"/>
    <mergeCell ref="B682:C682"/>
    <mergeCell ref="B684:C684"/>
    <mergeCell ref="B449:C449"/>
    <mergeCell ref="B451:C451"/>
    <mergeCell ref="D449:E449"/>
    <mergeCell ref="D451:E451"/>
    <mergeCell ref="D453:E453"/>
    <mergeCell ref="B435:C435"/>
    <mergeCell ref="B437:C437"/>
    <mergeCell ref="B439:C439"/>
    <mergeCell ref="D729:E729"/>
    <mergeCell ref="D435:E435"/>
    <mergeCell ref="D437:E437"/>
    <mergeCell ref="D439:E439"/>
    <mergeCell ref="D443:E443"/>
    <mergeCell ref="D445:E445"/>
    <mergeCell ref="B441:E441"/>
    <mergeCell ref="B443:C443"/>
    <mergeCell ref="B445:C445"/>
    <mergeCell ref="B447:E447"/>
    <mergeCell ref="D459:E459"/>
    <mergeCell ref="D460:E460"/>
    <mergeCell ref="D461:E461"/>
    <mergeCell ref="D462:E462"/>
    <mergeCell ref="D463:E463"/>
    <mergeCell ref="D464:E464"/>
    <mergeCell ref="D465:E465"/>
    <mergeCell ref="D466:E466"/>
    <mergeCell ref="B453:C453"/>
    <mergeCell ref="B455:E455"/>
    <mergeCell ref="B457:E457"/>
    <mergeCell ref="B801:C803"/>
    <mergeCell ref="D833:E833"/>
    <mergeCell ref="D834:E834"/>
    <mergeCell ref="A774:E774"/>
    <mergeCell ref="B776:C776"/>
    <mergeCell ref="D776:E776"/>
    <mergeCell ref="A778:E778"/>
    <mergeCell ref="B780:E780"/>
    <mergeCell ref="C781:E781"/>
    <mergeCell ref="C782:E782"/>
    <mergeCell ref="B784:E784"/>
    <mergeCell ref="B786:E786"/>
    <mergeCell ref="B783:D783"/>
    <mergeCell ref="A780:A784"/>
    <mergeCell ref="D788:E788"/>
    <mergeCell ref="D790:E790"/>
    <mergeCell ref="D792:E792"/>
    <mergeCell ref="D794:E794"/>
    <mergeCell ref="D796:E796"/>
    <mergeCell ref="B766:E766"/>
    <mergeCell ref="B768:E768"/>
    <mergeCell ref="B770:E770"/>
    <mergeCell ref="B772:E772"/>
    <mergeCell ref="D469:E469"/>
    <mergeCell ref="B494:C496"/>
    <mergeCell ref="B600:E600"/>
    <mergeCell ref="D601:E601"/>
    <mergeCell ref="B733:E733"/>
    <mergeCell ref="D734:E734"/>
    <mergeCell ref="B540:C542"/>
    <mergeCell ref="B674:C676"/>
    <mergeCell ref="B722:E722"/>
    <mergeCell ref="D735:E735"/>
    <mergeCell ref="D742:E742"/>
    <mergeCell ref="D744:E744"/>
    <mergeCell ref="D746:E746"/>
    <mergeCell ref="D748:E748"/>
    <mergeCell ref="D750:E750"/>
    <mergeCell ref="D752:E752"/>
    <mergeCell ref="D757:E757"/>
    <mergeCell ref="D762:E762"/>
    <mergeCell ref="D764:E764"/>
    <mergeCell ref="B752:C752"/>
    <mergeCell ref="A877:E877"/>
    <mergeCell ref="B879:C879"/>
    <mergeCell ref="D866:E866"/>
    <mergeCell ref="D871:E871"/>
    <mergeCell ref="D873:E873"/>
    <mergeCell ref="D879:E879"/>
    <mergeCell ref="B846:C847"/>
    <mergeCell ref="B849:E849"/>
    <mergeCell ref="B851:C851"/>
    <mergeCell ref="B853:C853"/>
    <mergeCell ref="B855:C855"/>
    <mergeCell ref="B857:C857"/>
    <mergeCell ref="B859:C859"/>
    <mergeCell ref="B861:C861"/>
    <mergeCell ref="B875:E875"/>
    <mergeCell ref="B863:C864"/>
    <mergeCell ref="B866:C866"/>
    <mergeCell ref="B868:C869"/>
    <mergeCell ref="B871:C871"/>
    <mergeCell ref="B873:C873"/>
    <mergeCell ref="D857:E857"/>
    <mergeCell ref="D859:E859"/>
    <mergeCell ref="D861:E861"/>
    <mergeCell ref="A868:A871"/>
    <mergeCell ref="D851:E851"/>
    <mergeCell ref="D853:E853"/>
    <mergeCell ref="D855:E855"/>
    <mergeCell ref="A829:A844"/>
    <mergeCell ref="D838:E838"/>
    <mergeCell ref="D815:E815"/>
    <mergeCell ref="D819:E819"/>
    <mergeCell ref="D821:E821"/>
    <mergeCell ref="D823:E823"/>
    <mergeCell ref="D825:E825"/>
    <mergeCell ref="B830:D830"/>
    <mergeCell ref="D827:E827"/>
    <mergeCell ref="D839:E839"/>
    <mergeCell ref="D840:E840"/>
    <mergeCell ref="B842:E842"/>
    <mergeCell ref="D843:E843"/>
    <mergeCell ref="D835:E835"/>
    <mergeCell ref="D836:E836"/>
    <mergeCell ref="D837:E837"/>
    <mergeCell ref="B823:C823"/>
    <mergeCell ref="B825:C825"/>
    <mergeCell ref="B827:C827"/>
    <mergeCell ref="B829:E829"/>
    <mergeCell ref="B831:E831"/>
    <mergeCell ref="B757:C757"/>
    <mergeCell ref="B762:C762"/>
    <mergeCell ref="B737:C738"/>
    <mergeCell ref="B754:C755"/>
    <mergeCell ref="B759:C760"/>
    <mergeCell ref="B764:C764"/>
    <mergeCell ref="B740:E740"/>
    <mergeCell ref="B742:C742"/>
    <mergeCell ref="B744:C744"/>
    <mergeCell ref="B746:C746"/>
    <mergeCell ref="B748:C748"/>
    <mergeCell ref="B750:C750"/>
    <mergeCell ref="B711:C712"/>
    <mergeCell ref="A711:A712"/>
    <mergeCell ref="B714:C715"/>
    <mergeCell ref="A714:A715"/>
    <mergeCell ref="B717:C718"/>
    <mergeCell ref="A717:A718"/>
    <mergeCell ref="B686:C686"/>
    <mergeCell ref="B688:C688"/>
    <mergeCell ref="B690:E690"/>
    <mergeCell ref="B692:C692"/>
    <mergeCell ref="B694:C694"/>
    <mergeCell ref="B696:C696"/>
    <mergeCell ref="B698:C698"/>
    <mergeCell ref="B700:C700"/>
    <mergeCell ref="B702:C702"/>
    <mergeCell ref="D694:E694"/>
    <mergeCell ref="D696:E696"/>
    <mergeCell ref="D698:E698"/>
    <mergeCell ref="D700:E700"/>
    <mergeCell ref="D702:E702"/>
    <mergeCell ref="D704:E704"/>
    <mergeCell ref="D709:E709"/>
    <mergeCell ref="B704:C704"/>
    <mergeCell ref="B706:C707"/>
    <mergeCell ref="B643:C643"/>
    <mergeCell ref="D643:E643"/>
    <mergeCell ref="A645:E645"/>
    <mergeCell ref="B647:E647"/>
    <mergeCell ref="C648:E648"/>
    <mergeCell ref="C649:E649"/>
    <mergeCell ref="B651:E651"/>
    <mergeCell ref="B652:C652"/>
    <mergeCell ref="B654:E654"/>
    <mergeCell ref="B650:D650"/>
    <mergeCell ref="A647:A652"/>
    <mergeCell ref="B635:E635"/>
    <mergeCell ref="B637:E637"/>
    <mergeCell ref="B639:E639"/>
    <mergeCell ref="A641:E641"/>
    <mergeCell ref="D591:E591"/>
    <mergeCell ref="D592:E592"/>
    <mergeCell ref="D593:E593"/>
    <mergeCell ref="D594:E594"/>
    <mergeCell ref="D595:E595"/>
    <mergeCell ref="D596:E596"/>
    <mergeCell ref="D597:E597"/>
    <mergeCell ref="D598:E598"/>
    <mergeCell ref="D602:E602"/>
    <mergeCell ref="D609:E609"/>
    <mergeCell ref="D611:E611"/>
    <mergeCell ref="D613:E613"/>
    <mergeCell ref="D615:E615"/>
    <mergeCell ref="D617:E617"/>
    <mergeCell ref="D619:E619"/>
    <mergeCell ref="D624:E624"/>
    <mergeCell ref="D629:E629"/>
    <mergeCell ref="D631:E631"/>
    <mergeCell ref="B615:C615"/>
    <mergeCell ref="B617:C617"/>
    <mergeCell ref="B619:C619"/>
    <mergeCell ref="B621:C622"/>
    <mergeCell ref="B624:C624"/>
    <mergeCell ref="B626:C627"/>
    <mergeCell ref="B629:C629"/>
    <mergeCell ref="B631:C631"/>
    <mergeCell ref="B633:E633"/>
    <mergeCell ref="B607:E607"/>
    <mergeCell ref="B609:C609"/>
    <mergeCell ref="B611:C611"/>
    <mergeCell ref="B604:C605"/>
    <mergeCell ref="B613:C613"/>
    <mergeCell ref="B587:E587"/>
    <mergeCell ref="B589:E589"/>
    <mergeCell ref="B578:C579"/>
    <mergeCell ref="A578:A579"/>
    <mergeCell ref="B581:C582"/>
    <mergeCell ref="A581:A582"/>
    <mergeCell ref="B584:C585"/>
    <mergeCell ref="A584:A585"/>
    <mergeCell ref="B588:D588"/>
    <mergeCell ref="A587:A602"/>
    <mergeCell ref="D556:E556"/>
    <mergeCell ref="D558:E558"/>
    <mergeCell ref="D560:E560"/>
    <mergeCell ref="D564:E564"/>
    <mergeCell ref="D519:E519"/>
    <mergeCell ref="D521:E521"/>
    <mergeCell ref="D523:E523"/>
    <mergeCell ref="D525:E525"/>
    <mergeCell ref="D527:E527"/>
    <mergeCell ref="D529:E529"/>
    <mergeCell ref="D531:E531"/>
    <mergeCell ref="D533:E533"/>
    <mergeCell ref="D535:E535"/>
    <mergeCell ref="B566:C566"/>
    <mergeCell ref="B568:C568"/>
    <mergeCell ref="B570:C570"/>
    <mergeCell ref="B572:C572"/>
    <mergeCell ref="B574:C574"/>
    <mergeCell ref="B576:C576"/>
    <mergeCell ref="D566:E566"/>
    <mergeCell ref="D568:E568"/>
    <mergeCell ref="D572:E572"/>
    <mergeCell ref="D570:E570"/>
    <mergeCell ref="D574:E574"/>
    <mergeCell ref="D576:E576"/>
    <mergeCell ref="B544:C544"/>
    <mergeCell ref="B546:C546"/>
    <mergeCell ref="B548:C548"/>
    <mergeCell ref="B550:C550"/>
    <mergeCell ref="B552:E552"/>
    <mergeCell ref="B554:C554"/>
    <mergeCell ref="B519:C519"/>
    <mergeCell ref="B521:C521"/>
    <mergeCell ref="B523:C523"/>
    <mergeCell ref="B525:C525"/>
    <mergeCell ref="B527:C527"/>
    <mergeCell ref="B529:C529"/>
    <mergeCell ref="B531:C531"/>
    <mergeCell ref="B533:C533"/>
    <mergeCell ref="B535:C535"/>
    <mergeCell ref="D544:E544"/>
    <mergeCell ref="D546:E546"/>
    <mergeCell ref="D548:E548"/>
    <mergeCell ref="D550:E550"/>
    <mergeCell ref="D554:E554"/>
    <mergeCell ref="B510:E510"/>
    <mergeCell ref="B514:E514"/>
    <mergeCell ref="C511:E511"/>
    <mergeCell ref="C512:E512"/>
    <mergeCell ref="B515:C515"/>
    <mergeCell ref="B517:E517"/>
    <mergeCell ref="B513:D513"/>
    <mergeCell ref="A510:A515"/>
    <mergeCell ref="B537:C538"/>
    <mergeCell ref="A537:A538"/>
    <mergeCell ref="B500:C500"/>
    <mergeCell ref="B502:E502"/>
    <mergeCell ref="D485:E485"/>
    <mergeCell ref="D487:E487"/>
    <mergeCell ref="D492:E492"/>
    <mergeCell ref="D498:E498"/>
    <mergeCell ref="D500:E500"/>
    <mergeCell ref="A508:E508"/>
    <mergeCell ref="B506:C506"/>
    <mergeCell ref="D506:E506"/>
    <mergeCell ref="D404:E404"/>
    <mergeCell ref="D406:E406"/>
    <mergeCell ref="A418:A419"/>
    <mergeCell ref="B425:C425"/>
    <mergeCell ref="B427:C427"/>
    <mergeCell ref="B429:C429"/>
    <mergeCell ref="B431:C431"/>
    <mergeCell ref="B433:E433"/>
    <mergeCell ref="A421:A425"/>
    <mergeCell ref="D412:E412"/>
    <mergeCell ref="D414:E414"/>
    <mergeCell ref="D416:E416"/>
    <mergeCell ref="D425:E425"/>
    <mergeCell ref="D427:E427"/>
    <mergeCell ref="D429:E429"/>
    <mergeCell ref="D431:E431"/>
    <mergeCell ref="D410:E410"/>
    <mergeCell ref="B416:C416"/>
    <mergeCell ref="B418:C419"/>
    <mergeCell ref="B421:C423"/>
    <mergeCell ref="B392:C392"/>
    <mergeCell ref="B394:C394"/>
    <mergeCell ref="B396:C396"/>
    <mergeCell ref="B398:C398"/>
    <mergeCell ref="B400:C400"/>
    <mergeCell ref="B402:C402"/>
    <mergeCell ref="D392:E392"/>
    <mergeCell ref="D394:E394"/>
    <mergeCell ref="D396:E396"/>
    <mergeCell ref="D398:E398"/>
    <mergeCell ref="D400:E400"/>
    <mergeCell ref="D402:E402"/>
    <mergeCell ref="D336:E336"/>
    <mergeCell ref="D337:E337"/>
    <mergeCell ref="D338:E338"/>
    <mergeCell ref="D339:E339"/>
    <mergeCell ref="D340:E340"/>
    <mergeCell ref="D344:E344"/>
    <mergeCell ref="D351:E351"/>
    <mergeCell ref="B349:E349"/>
    <mergeCell ref="B351:C351"/>
    <mergeCell ref="B342:E342"/>
    <mergeCell ref="C385:E385"/>
    <mergeCell ref="D408:E408"/>
    <mergeCell ref="B387:E387"/>
    <mergeCell ref="B388:C388"/>
    <mergeCell ref="B390:E390"/>
    <mergeCell ref="D325:E325"/>
    <mergeCell ref="D333:E333"/>
    <mergeCell ref="D334:E334"/>
    <mergeCell ref="B353:C353"/>
    <mergeCell ref="B355:C355"/>
    <mergeCell ref="B357:C357"/>
    <mergeCell ref="B359:C359"/>
    <mergeCell ref="B361:C361"/>
    <mergeCell ref="B363:C364"/>
    <mergeCell ref="B346:C347"/>
    <mergeCell ref="D343:E343"/>
    <mergeCell ref="B366:C366"/>
    <mergeCell ref="D353:E353"/>
    <mergeCell ref="D355:E355"/>
    <mergeCell ref="D357:E357"/>
    <mergeCell ref="D359:E359"/>
    <mergeCell ref="D361:E361"/>
    <mergeCell ref="D366:E366"/>
    <mergeCell ref="D335:E335"/>
    <mergeCell ref="A863:A866"/>
    <mergeCell ref="A846:A849"/>
    <mergeCell ref="A801:A805"/>
    <mergeCell ref="B788:C788"/>
    <mergeCell ref="B790:C790"/>
    <mergeCell ref="B792:C792"/>
    <mergeCell ref="B794:C794"/>
    <mergeCell ref="B796:C796"/>
    <mergeCell ref="B798:C799"/>
    <mergeCell ref="A798:A799"/>
    <mergeCell ref="B805:C805"/>
    <mergeCell ref="B807:E807"/>
    <mergeCell ref="B809:C809"/>
    <mergeCell ref="B811:C811"/>
    <mergeCell ref="B813:C813"/>
    <mergeCell ref="B815:C815"/>
    <mergeCell ref="B817:E817"/>
    <mergeCell ref="B819:C819"/>
    <mergeCell ref="B821:C821"/>
    <mergeCell ref="D805:E805"/>
    <mergeCell ref="D809:E809"/>
    <mergeCell ref="D811:E811"/>
    <mergeCell ref="D813:E813"/>
    <mergeCell ref="D844:E844"/>
    <mergeCell ref="A759:A762"/>
    <mergeCell ref="A754:A757"/>
    <mergeCell ref="B556:C556"/>
    <mergeCell ref="B558:C558"/>
    <mergeCell ref="A737:A740"/>
    <mergeCell ref="A706:A709"/>
    <mergeCell ref="A674:A678"/>
    <mergeCell ref="B721:D721"/>
    <mergeCell ref="A720:A735"/>
    <mergeCell ref="B656:C656"/>
    <mergeCell ref="B658:C658"/>
    <mergeCell ref="B660:C660"/>
    <mergeCell ref="B662:C662"/>
    <mergeCell ref="B664:C664"/>
    <mergeCell ref="B666:C666"/>
    <mergeCell ref="B668:C669"/>
    <mergeCell ref="A668:A669"/>
    <mergeCell ref="B671:C672"/>
    <mergeCell ref="B560:C560"/>
    <mergeCell ref="B562:E562"/>
    <mergeCell ref="B564:C564"/>
    <mergeCell ref="A671:A672"/>
    <mergeCell ref="B678:C678"/>
    <mergeCell ref="B680:E680"/>
    <mergeCell ref="A455:A470"/>
    <mergeCell ref="B456:D456"/>
    <mergeCell ref="A626:A629"/>
    <mergeCell ref="A621:A624"/>
    <mergeCell ref="A604:A607"/>
    <mergeCell ref="A540:A544"/>
    <mergeCell ref="B472:C473"/>
    <mergeCell ref="B475:E475"/>
    <mergeCell ref="B477:C477"/>
    <mergeCell ref="A494:A498"/>
    <mergeCell ref="A489:A492"/>
    <mergeCell ref="B479:C479"/>
    <mergeCell ref="D477:E477"/>
    <mergeCell ref="D479:E479"/>
    <mergeCell ref="B481:C481"/>
    <mergeCell ref="B483:C483"/>
    <mergeCell ref="D481:E481"/>
    <mergeCell ref="D483:E483"/>
    <mergeCell ref="B485:C485"/>
    <mergeCell ref="B487:C487"/>
    <mergeCell ref="A504:E504"/>
    <mergeCell ref="B489:C490"/>
    <mergeCell ref="B492:C492"/>
    <mergeCell ref="B498:C498"/>
    <mergeCell ref="A105:A106"/>
    <mergeCell ref="B120:C121"/>
    <mergeCell ref="A120:A121"/>
    <mergeCell ref="B116:C116"/>
    <mergeCell ref="D470:E470"/>
    <mergeCell ref="A472:A475"/>
    <mergeCell ref="B368:C369"/>
    <mergeCell ref="B371:C371"/>
    <mergeCell ref="B373:C373"/>
    <mergeCell ref="B375:E375"/>
    <mergeCell ref="D371:E371"/>
    <mergeCell ref="D373:E373"/>
    <mergeCell ref="B379:C379"/>
    <mergeCell ref="D379:E379"/>
    <mergeCell ref="A381:E381"/>
    <mergeCell ref="A377:E377"/>
    <mergeCell ref="B383:E383"/>
    <mergeCell ref="C384:E384"/>
    <mergeCell ref="B404:C404"/>
    <mergeCell ref="B406:C406"/>
    <mergeCell ref="B408:C408"/>
    <mergeCell ref="B410:C410"/>
    <mergeCell ref="B412:C412"/>
    <mergeCell ref="B414:C414"/>
    <mergeCell ref="B110:C110"/>
    <mergeCell ref="B112:C112"/>
    <mergeCell ref="B114:C114"/>
    <mergeCell ref="D103:E103"/>
    <mergeCell ref="D108:E108"/>
    <mergeCell ref="D110:E110"/>
    <mergeCell ref="D112:E112"/>
    <mergeCell ref="D114:E114"/>
    <mergeCell ref="B105:C106"/>
    <mergeCell ref="A329:A344"/>
    <mergeCell ref="B330:D330"/>
    <mergeCell ref="B386:D386"/>
    <mergeCell ref="A291:A295"/>
    <mergeCell ref="A346:A349"/>
    <mergeCell ref="A257:A262"/>
    <mergeCell ref="A251:E251"/>
    <mergeCell ref="A255:E255"/>
    <mergeCell ref="B123:C125"/>
    <mergeCell ref="A363:A366"/>
    <mergeCell ref="A368:A371"/>
    <mergeCell ref="A383:A388"/>
    <mergeCell ref="B319:C319"/>
    <mergeCell ref="B321:C321"/>
    <mergeCell ref="B323:C323"/>
    <mergeCell ref="B325:C325"/>
    <mergeCell ref="B327:E327"/>
    <mergeCell ref="B329:E329"/>
    <mergeCell ref="B331:E331"/>
    <mergeCell ref="D319:E319"/>
    <mergeCell ref="D321:E321"/>
    <mergeCell ref="D323:E323"/>
    <mergeCell ref="A214:A217"/>
    <mergeCell ref="A231:A234"/>
    <mergeCell ref="B8:D8"/>
    <mergeCell ref="A12:A16"/>
    <mergeCell ref="B15:D15"/>
    <mergeCell ref="A5:A10"/>
    <mergeCell ref="A3:E3"/>
    <mergeCell ref="C6:E6"/>
    <mergeCell ref="B5:E5"/>
    <mergeCell ref="B9:E9"/>
    <mergeCell ref="B10:C10"/>
    <mergeCell ref="B12:E12"/>
    <mergeCell ref="C13:E13"/>
    <mergeCell ref="C14:E14"/>
    <mergeCell ref="B16:E16"/>
    <mergeCell ref="A197:A212"/>
    <mergeCell ref="A236:A239"/>
    <mergeCell ref="A82:E82"/>
    <mergeCell ref="D69:E69"/>
    <mergeCell ref="D70:E70"/>
    <mergeCell ref="D71:E71"/>
    <mergeCell ref="D72:E72"/>
    <mergeCell ref="D73:E73"/>
    <mergeCell ref="D74:E74"/>
    <mergeCell ref="D75:E75"/>
    <mergeCell ref="D76:E76"/>
    <mergeCell ref="D80:E80"/>
    <mergeCell ref="B84:C84"/>
    <mergeCell ref="D84:E84"/>
    <mergeCell ref="B86:E86"/>
    <mergeCell ref="B88:E88"/>
    <mergeCell ref="B97:D97"/>
    <mergeCell ref="B198:D198"/>
    <mergeCell ref="B101:E101"/>
    <mergeCell ref="B90:E90"/>
    <mergeCell ref="B137:C137"/>
    <mergeCell ref="B78:E78"/>
    <mergeCell ref="D79:E79"/>
    <mergeCell ref="A92:E92"/>
    <mergeCell ref="A48:A49"/>
    <mergeCell ref="C52:E52"/>
    <mergeCell ref="C53:E53"/>
    <mergeCell ref="B55:C55"/>
    <mergeCell ref="D55:E55"/>
    <mergeCell ref="B56:C56"/>
    <mergeCell ref="A65:A80"/>
    <mergeCell ref="B118:C118"/>
    <mergeCell ref="B127:C127"/>
    <mergeCell ref="B67:E67"/>
    <mergeCell ref="C59:E59"/>
    <mergeCell ref="C60:E60"/>
    <mergeCell ref="B62:C62"/>
    <mergeCell ref="D62:E62"/>
    <mergeCell ref="B51:E51"/>
    <mergeCell ref="A123:A127"/>
    <mergeCell ref="B94:E94"/>
    <mergeCell ref="C95:E95"/>
    <mergeCell ref="C96:E96"/>
    <mergeCell ref="B98:E98"/>
    <mergeCell ref="B99:C99"/>
    <mergeCell ref="A94:A99"/>
    <mergeCell ref="B103:C103"/>
    <mergeCell ref="B108:C108"/>
    <mergeCell ref="D32:E32"/>
    <mergeCell ref="D34:E34"/>
    <mergeCell ref="B20:C20"/>
    <mergeCell ref="B22:C22"/>
    <mergeCell ref="B24:C24"/>
    <mergeCell ref="B26:C26"/>
    <mergeCell ref="B28:C28"/>
    <mergeCell ref="B30:C30"/>
    <mergeCell ref="B32:C32"/>
    <mergeCell ref="A36:A40"/>
    <mergeCell ref="A42:A46"/>
    <mergeCell ref="B34:C34"/>
    <mergeCell ref="A51:A56"/>
    <mergeCell ref="A58:A63"/>
    <mergeCell ref="B66:D66"/>
    <mergeCell ref="B18:C18"/>
    <mergeCell ref="B63:C63"/>
    <mergeCell ref="B65:E65"/>
    <mergeCell ref="B36:C37"/>
    <mergeCell ref="B42:C43"/>
    <mergeCell ref="B48:C49"/>
    <mergeCell ref="B39:E39"/>
    <mergeCell ref="B40:C40"/>
    <mergeCell ref="B45:E45"/>
    <mergeCell ref="B46:C46"/>
    <mergeCell ref="D18:E18"/>
    <mergeCell ref="D20:E20"/>
    <mergeCell ref="D22:E22"/>
    <mergeCell ref="D24:E24"/>
    <mergeCell ref="D26:E26"/>
    <mergeCell ref="D28:E28"/>
    <mergeCell ref="D30:E30"/>
    <mergeCell ref="B58:E58"/>
    <mergeCell ref="D116:E116"/>
    <mergeCell ref="D118:E118"/>
    <mergeCell ref="D127:E127"/>
    <mergeCell ref="D129:E129"/>
    <mergeCell ref="D137:E137"/>
    <mergeCell ref="B163:C163"/>
    <mergeCell ref="B165:C165"/>
    <mergeCell ref="B167:C167"/>
    <mergeCell ref="B169:C169"/>
    <mergeCell ref="B139:C139"/>
    <mergeCell ref="B141:C141"/>
    <mergeCell ref="B143:C143"/>
    <mergeCell ref="B145:E145"/>
    <mergeCell ref="D139:E139"/>
    <mergeCell ref="D141:E141"/>
    <mergeCell ref="D143:E143"/>
    <mergeCell ref="D163:E163"/>
    <mergeCell ref="D165:E165"/>
    <mergeCell ref="D167:E167"/>
    <mergeCell ref="D169:E169"/>
    <mergeCell ref="B155:C155"/>
    <mergeCell ref="B157:C157"/>
    <mergeCell ref="B159:C159"/>
    <mergeCell ref="B161:E161"/>
    <mergeCell ref="B147:C147"/>
    <mergeCell ref="B149:C149"/>
    <mergeCell ref="B151:C151"/>
    <mergeCell ref="B153:C153"/>
    <mergeCell ref="B129:C129"/>
    <mergeCell ref="B131:C131"/>
    <mergeCell ref="B133:C133"/>
    <mergeCell ref="B135:E135"/>
    <mergeCell ref="D188:E188"/>
    <mergeCell ref="D153:E153"/>
    <mergeCell ref="D155:E155"/>
    <mergeCell ref="D157:E157"/>
    <mergeCell ref="D159:E159"/>
    <mergeCell ref="B177:C177"/>
    <mergeCell ref="D177:E177"/>
    <mergeCell ref="D147:E147"/>
    <mergeCell ref="D149:E149"/>
    <mergeCell ref="D151:E151"/>
    <mergeCell ref="D131:E131"/>
    <mergeCell ref="D133:E133"/>
    <mergeCell ref="D189:E189"/>
    <mergeCell ref="D190:E190"/>
    <mergeCell ref="D191:E191"/>
    <mergeCell ref="D192:E192"/>
    <mergeCell ref="D195:E195"/>
    <mergeCell ref="B171:C172"/>
    <mergeCell ref="A171:A172"/>
    <mergeCell ref="B174:C175"/>
    <mergeCell ref="A174:A175"/>
    <mergeCell ref="B183:C184"/>
    <mergeCell ref="B186:E186"/>
    <mergeCell ref="A183:A195"/>
    <mergeCell ref="B179:C179"/>
    <mergeCell ref="B181:C181"/>
    <mergeCell ref="D179:E179"/>
    <mergeCell ref="D181:E181"/>
    <mergeCell ref="B193:B194"/>
    <mergeCell ref="C193:C194"/>
    <mergeCell ref="B197:E197"/>
    <mergeCell ref="B199:E199"/>
    <mergeCell ref="D201:E201"/>
    <mergeCell ref="D202:E202"/>
    <mergeCell ref="D203:E203"/>
    <mergeCell ref="D204:E204"/>
    <mergeCell ref="D205:E205"/>
    <mergeCell ref="D206:E206"/>
    <mergeCell ref="D207:E207"/>
    <mergeCell ref="D208:E208"/>
    <mergeCell ref="D212:E212"/>
    <mergeCell ref="B210:E210"/>
    <mergeCell ref="D211:E211"/>
    <mergeCell ref="B214:C215"/>
    <mergeCell ref="B217:E217"/>
    <mergeCell ref="B219:C219"/>
    <mergeCell ref="B221:C221"/>
    <mergeCell ref="B223:C223"/>
    <mergeCell ref="B225:C225"/>
    <mergeCell ref="B227:C227"/>
    <mergeCell ref="B229:C229"/>
    <mergeCell ref="D219:E219"/>
    <mergeCell ref="D221:E221"/>
    <mergeCell ref="D223:E223"/>
    <mergeCell ref="D225:E225"/>
    <mergeCell ref="D227:E227"/>
    <mergeCell ref="D229:E229"/>
    <mergeCell ref="B231:C232"/>
    <mergeCell ref="B234:C234"/>
    <mergeCell ref="B236:C237"/>
    <mergeCell ref="B239:C239"/>
    <mergeCell ref="B241:C241"/>
    <mergeCell ref="B243:E243"/>
    <mergeCell ref="B245:E245"/>
    <mergeCell ref="B247:E247"/>
    <mergeCell ref="B249:E249"/>
    <mergeCell ref="D234:E234"/>
    <mergeCell ref="D239:E239"/>
    <mergeCell ref="D241:E241"/>
    <mergeCell ref="B253:C253"/>
    <mergeCell ref="D253:E253"/>
    <mergeCell ref="B257:E257"/>
    <mergeCell ref="C258:E258"/>
    <mergeCell ref="C259:E259"/>
    <mergeCell ref="B261:E261"/>
    <mergeCell ref="B262:C262"/>
    <mergeCell ref="B264:E264"/>
    <mergeCell ref="B266:C266"/>
    <mergeCell ref="B260:D260"/>
    <mergeCell ref="B268:C268"/>
    <mergeCell ref="B270:C270"/>
    <mergeCell ref="B272:C273"/>
    <mergeCell ref="A272:A273"/>
    <mergeCell ref="B275:C275"/>
    <mergeCell ref="B277:C277"/>
    <mergeCell ref="B279:C279"/>
    <mergeCell ref="B281:C281"/>
    <mergeCell ref="B283:C284"/>
    <mergeCell ref="A283:A284"/>
    <mergeCell ref="D311:E311"/>
    <mergeCell ref="B286:C286"/>
    <mergeCell ref="B288:C289"/>
    <mergeCell ref="A288:A289"/>
    <mergeCell ref="B295:C295"/>
    <mergeCell ref="B297:C297"/>
    <mergeCell ref="B299:C299"/>
    <mergeCell ref="B301:C301"/>
    <mergeCell ref="B303:E303"/>
    <mergeCell ref="B291:C293"/>
    <mergeCell ref="D315:E315"/>
    <mergeCell ref="B305:C305"/>
    <mergeCell ref="B307:C307"/>
    <mergeCell ref="B309:C309"/>
    <mergeCell ref="B311:C311"/>
    <mergeCell ref="B313:C313"/>
    <mergeCell ref="B315:C315"/>
    <mergeCell ref="B317:E317"/>
    <mergeCell ref="D266:E266"/>
    <mergeCell ref="D268:E268"/>
    <mergeCell ref="D270:E270"/>
    <mergeCell ref="D275:E275"/>
    <mergeCell ref="D277:E277"/>
    <mergeCell ref="D279:E279"/>
    <mergeCell ref="D281:E281"/>
    <mergeCell ref="D286:E286"/>
    <mergeCell ref="D295:E295"/>
    <mergeCell ref="D297:E297"/>
    <mergeCell ref="D299:E299"/>
    <mergeCell ref="D301:E301"/>
    <mergeCell ref="D305:E305"/>
    <mergeCell ref="D307:E307"/>
    <mergeCell ref="D309:E309"/>
    <mergeCell ref="D313:E313"/>
  </mergeCells>
  <hyperlinks>
    <hyperlink ref="B40" location="mil11.00" display="Click here to go to Section 11.0." xr:uid="{00000000-0004-0000-1800-000000000000}"/>
    <hyperlink ref="B46" location="mil21.00" display="Click here to go to Section 21.0." xr:uid="{00000000-0004-0000-1800-000001000000}"/>
    <hyperlink ref="B10" location="mil10.00" display="Click here to go to Section 10.0." xr:uid="{00000000-0004-0000-1800-000002000000}"/>
    <hyperlink ref="B56" location="mil26.37" display="Click here to go to Item 26.37." xr:uid="{00000000-0004-0000-1800-000003000000}"/>
    <hyperlink ref="B63" location="mil26.37" display="Click here to go to Item 26.37." xr:uid="{00000000-0004-0000-1800-000004000000}"/>
    <hyperlink ref="B99" location="mil09.70" display="Cick here to go to Item 9.70." xr:uid="{00000000-0004-0000-1800-000005000000}"/>
    <hyperlink ref="B262" location="mil09.110" display="Click here to go to Item 9.110." xr:uid="{00000000-0004-0000-1800-000006000000}"/>
    <hyperlink ref="B388" location="mil09.150" display="Click here to go to Item 9.150." xr:uid="{00000000-0004-0000-1800-000007000000}"/>
    <hyperlink ref="B515" location="mil09.195" display="Click here to go to Item 9.195." xr:uid="{00000000-0004-0000-1800-000008000000}"/>
    <hyperlink ref="B652" location="mil09.235" display="Click here to go to Item 9.235." xr:uid="{00000000-0004-0000-1800-000009000000}"/>
  </hyperlink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1"/>
  <dimension ref="A3:D503"/>
  <sheetViews>
    <sheetView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4263</v>
      </c>
      <c r="B3" s="199"/>
      <c r="C3" s="199"/>
      <c r="D3" s="199"/>
    </row>
    <row r="4" spans="1:4" x14ac:dyDescent="0.25">
      <c r="A4" s="12"/>
      <c r="B4" s="3"/>
      <c r="C4" s="3"/>
      <c r="D4" s="3"/>
    </row>
    <row r="5" spans="1:4" ht="30" customHeight="1" x14ac:dyDescent="0.25">
      <c r="A5" s="148" t="s">
        <v>4262</v>
      </c>
      <c r="B5" s="146" t="s">
        <v>4261</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75" customHeight="1" x14ac:dyDescent="0.25">
      <c r="A9" s="148"/>
      <c r="B9" s="146" t="s">
        <v>4260</v>
      </c>
      <c r="C9" s="146"/>
      <c r="D9" s="146"/>
    </row>
    <row r="10" spans="1:4" ht="15" customHeight="1" x14ac:dyDescent="0.25">
      <c r="A10" s="148"/>
      <c r="B10" s="196" t="s">
        <v>6714</v>
      </c>
      <c r="C10" s="196"/>
      <c r="D10" s="83"/>
    </row>
    <row r="11" spans="1:4" ht="5.0999999999999996" customHeight="1" x14ac:dyDescent="0.25">
      <c r="A11" s="12"/>
      <c r="B11" s="3"/>
      <c r="C11" s="3"/>
      <c r="D11" s="3"/>
    </row>
    <row r="12" spans="1:4" ht="30" customHeight="1" x14ac:dyDescent="0.25">
      <c r="A12" s="12"/>
      <c r="B12" s="172" t="s">
        <v>4259</v>
      </c>
      <c r="C12" s="172"/>
      <c r="D12" s="172"/>
    </row>
    <row r="13" spans="1:4" ht="5.0999999999999996" customHeight="1" x14ac:dyDescent="0.25">
      <c r="A13" s="12"/>
      <c r="B13" s="3"/>
      <c r="C13" s="3"/>
      <c r="D13" s="3"/>
    </row>
    <row r="14" spans="1:4" x14ac:dyDescent="0.25">
      <c r="A14" s="12" t="s">
        <v>4258</v>
      </c>
      <c r="B14" s="146" t="s">
        <v>4257</v>
      </c>
      <c r="C14" s="166"/>
      <c r="D14" s="42"/>
    </row>
    <row r="15" spans="1:4" ht="5.0999999999999996" customHeight="1" x14ac:dyDescent="0.25">
      <c r="A15" s="12"/>
      <c r="B15" s="3"/>
      <c r="C15" s="3"/>
      <c r="D15" s="3"/>
    </row>
    <row r="16" spans="1:4" x14ac:dyDescent="0.25">
      <c r="A16" s="12" t="s">
        <v>4256</v>
      </c>
      <c r="B16" s="146" t="s">
        <v>2064</v>
      </c>
      <c r="C16" s="166"/>
      <c r="D16" s="42"/>
    </row>
    <row r="17" spans="1:4" ht="5.0999999999999996" customHeight="1" x14ac:dyDescent="0.25">
      <c r="A17" s="12"/>
      <c r="B17" s="3"/>
      <c r="C17" s="3"/>
      <c r="D17" s="3"/>
    </row>
    <row r="18" spans="1:4" x14ac:dyDescent="0.25">
      <c r="A18" s="12" t="s">
        <v>4255</v>
      </c>
      <c r="B18" s="146" t="s">
        <v>2062</v>
      </c>
      <c r="C18" s="166"/>
      <c r="D18" s="42"/>
    </row>
    <row r="19" spans="1:4" ht="5.0999999999999996" customHeight="1" x14ac:dyDescent="0.25">
      <c r="A19" s="12"/>
      <c r="B19" s="3"/>
      <c r="C19" s="3"/>
      <c r="D19" s="3"/>
    </row>
    <row r="20" spans="1:4" x14ac:dyDescent="0.25">
      <c r="A20" s="12" t="s">
        <v>4254</v>
      </c>
      <c r="B20" s="146" t="s">
        <v>3066</v>
      </c>
      <c r="C20" s="166"/>
      <c r="D20" s="42"/>
    </row>
    <row r="21" spans="1:4" ht="5.0999999999999996" customHeight="1" x14ac:dyDescent="0.25">
      <c r="A21" s="12"/>
      <c r="B21" s="3"/>
      <c r="C21" s="3"/>
      <c r="D21" s="3"/>
    </row>
    <row r="22" spans="1:4" x14ac:dyDescent="0.25">
      <c r="A22" s="12" t="s">
        <v>4253</v>
      </c>
      <c r="B22" s="146" t="s">
        <v>2233</v>
      </c>
      <c r="C22" s="166"/>
      <c r="D22" s="42"/>
    </row>
    <row r="23" spans="1:4" ht="5.0999999999999996" customHeight="1" x14ac:dyDescent="0.25">
      <c r="A23" s="12"/>
      <c r="B23" s="3"/>
      <c r="C23" s="3"/>
      <c r="D23" s="3"/>
    </row>
    <row r="24" spans="1:4" x14ac:dyDescent="0.25">
      <c r="A24" s="12" t="s">
        <v>4252</v>
      </c>
      <c r="B24" s="146" t="s">
        <v>2231</v>
      </c>
      <c r="C24" s="166"/>
      <c r="D24" s="42"/>
    </row>
    <row r="25" spans="1:4" ht="5.0999999999999996" customHeight="1" x14ac:dyDescent="0.25">
      <c r="A25" s="12"/>
      <c r="B25" s="3"/>
      <c r="C25" s="3"/>
      <c r="D25" s="3"/>
    </row>
    <row r="26" spans="1:4" x14ac:dyDescent="0.25">
      <c r="A26" s="12" t="s">
        <v>4251</v>
      </c>
      <c r="B26" s="146" t="s">
        <v>7506</v>
      </c>
      <c r="C26" s="166"/>
      <c r="D26" s="42"/>
    </row>
    <row r="27" spans="1:4" ht="5.0999999999999996" customHeight="1" x14ac:dyDescent="0.25">
      <c r="A27" s="12"/>
      <c r="B27" s="3"/>
      <c r="C27" s="3"/>
      <c r="D27" s="3"/>
    </row>
    <row r="28" spans="1:4" x14ac:dyDescent="0.25">
      <c r="A28" s="12" t="s">
        <v>4250</v>
      </c>
      <c r="B28" s="146" t="s">
        <v>4249</v>
      </c>
      <c r="C28" s="166"/>
      <c r="D28" s="42"/>
    </row>
    <row r="29" spans="1:4" ht="5.0999999999999996" customHeight="1" x14ac:dyDescent="0.25">
      <c r="A29" s="12"/>
      <c r="B29" s="3"/>
      <c r="C29" s="3"/>
      <c r="D29" s="3"/>
    </row>
    <row r="30" spans="1:4" x14ac:dyDescent="0.25">
      <c r="A30" s="12" t="s">
        <v>4248</v>
      </c>
      <c r="B30" s="146" t="s">
        <v>4247</v>
      </c>
      <c r="C30" s="166"/>
      <c r="D30" s="42"/>
    </row>
    <row r="31" spans="1:4" ht="5.0999999999999996" customHeight="1" x14ac:dyDescent="0.25">
      <c r="A31" s="12"/>
      <c r="B31" s="3"/>
      <c r="C31" s="3"/>
      <c r="D31" s="3"/>
    </row>
    <row r="32" spans="1:4" x14ac:dyDescent="0.25">
      <c r="A32" s="12" t="s">
        <v>4246</v>
      </c>
      <c r="B32" s="146" t="s">
        <v>4245</v>
      </c>
      <c r="C32" s="166"/>
      <c r="D32" s="112"/>
    </row>
    <row r="33" spans="1:4" ht="5.0999999999999996" customHeight="1" x14ac:dyDescent="0.25">
      <c r="A33" s="12"/>
      <c r="B33" s="3"/>
      <c r="C33" s="3"/>
      <c r="D33" s="3"/>
    </row>
    <row r="34" spans="1:4" x14ac:dyDescent="0.25">
      <c r="A34" s="12" t="s">
        <v>4244</v>
      </c>
      <c r="B34" s="146" t="s">
        <v>4243</v>
      </c>
      <c r="C34" s="166"/>
      <c r="D34" s="42"/>
    </row>
    <row r="35" spans="1:4" ht="5.0999999999999996" customHeight="1" x14ac:dyDescent="0.25">
      <c r="A35" s="12"/>
      <c r="B35" s="3"/>
      <c r="C35" s="3"/>
      <c r="D35" s="3"/>
    </row>
    <row r="36" spans="1:4" x14ac:dyDescent="0.25">
      <c r="A36" s="12" t="s">
        <v>4242</v>
      </c>
      <c r="B36" s="146" t="s">
        <v>4241</v>
      </c>
      <c r="C36" s="166"/>
      <c r="D36" s="112"/>
    </row>
    <row r="37" spans="1:4" ht="5.0999999999999996" customHeight="1" x14ac:dyDescent="0.25">
      <c r="A37" s="12"/>
      <c r="B37" s="3"/>
      <c r="C37" s="3"/>
      <c r="D37" s="3"/>
    </row>
    <row r="38" spans="1:4" x14ac:dyDescent="0.25">
      <c r="A38" s="12" t="s">
        <v>4240</v>
      </c>
      <c r="B38" s="146" t="s">
        <v>4239</v>
      </c>
      <c r="C38" s="166"/>
      <c r="D38" s="112"/>
    </row>
    <row r="39" spans="1:4" ht="5.0999999999999996" customHeight="1" x14ac:dyDescent="0.25">
      <c r="A39" s="12"/>
      <c r="B39" s="3"/>
      <c r="C39" s="3"/>
      <c r="D39" s="3"/>
    </row>
    <row r="40" spans="1:4" ht="30" customHeight="1" x14ac:dyDescent="0.25">
      <c r="A40" s="12" t="s">
        <v>4238</v>
      </c>
      <c r="B40" s="146" t="s">
        <v>4237</v>
      </c>
      <c r="C40" s="166"/>
      <c r="D40" s="42"/>
    </row>
    <row r="41" spans="1:4" ht="5.0999999999999996" customHeight="1" x14ac:dyDescent="0.25">
      <c r="A41" s="12"/>
      <c r="B41" s="3"/>
      <c r="C41" s="3"/>
      <c r="D41" s="3"/>
    </row>
    <row r="42" spans="1:4" x14ac:dyDescent="0.25">
      <c r="A42" s="12" t="s">
        <v>4236</v>
      </c>
      <c r="B42" s="146" t="s">
        <v>4235</v>
      </c>
      <c r="C42" s="166"/>
      <c r="D42" s="42"/>
    </row>
    <row r="43" spans="1:4" ht="5.0999999999999996" customHeight="1" x14ac:dyDescent="0.25">
      <c r="A43" s="12"/>
      <c r="B43" s="3"/>
      <c r="C43" s="3"/>
      <c r="D43" s="3"/>
    </row>
    <row r="44" spans="1:4" x14ac:dyDescent="0.25">
      <c r="A44" s="148" t="s">
        <v>4234</v>
      </c>
      <c r="B44" s="146" t="s">
        <v>4233</v>
      </c>
      <c r="C44" s="146"/>
      <c r="D44" s="146"/>
    </row>
    <row r="45" spans="1:4" x14ac:dyDescent="0.25">
      <c r="A45" s="148"/>
      <c r="B45" s="89"/>
      <c r="C45" s="144" t="s">
        <v>4232</v>
      </c>
      <c r="D45" s="145"/>
    </row>
    <row r="46" spans="1:4" x14ac:dyDescent="0.25">
      <c r="A46" s="148"/>
      <c r="B46" s="89"/>
      <c r="C46" s="144" t="s">
        <v>4231</v>
      </c>
      <c r="D46" s="145"/>
    </row>
    <row r="47" spans="1:4" x14ac:dyDescent="0.25">
      <c r="A47" s="148"/>
      <c r="B47" s="89"/>
      <c r="C47" s="144" t="s">
        <v>4230</v>
      </c>
      <c r="D47" s="145"/>
    </row>
    <row r="48" spans="1:4" x14ac:dyDescent="0.25">
      <c r="A48" s="148"/>
      <c r="B48" s="89"/>
      <c r="C48" s="144" t="s">
        <v>4229</v>
      </c>
      <c r="D48" s="145"/>
    </row>
    <row r="49" spans="1:4" x14ac:dyDescent="0.25">
      <c r="A49" s="148"/>
      <c r="B49" s="89"/>
      <c r="C49" s="9" t="s">
        <v>4228</v>
      </c>
      <c r="D49" s="42"/>
    </row>
    <row r="50" spans="1:4" ht="5.0999999999999996" customHeight="1" x14ac:dyDescent="0.25">
      <c r="A50" s="12"/>
      <c r="B50" s="3"/>
      <c r="C50" s="3"/>
      <c r="D50" s="3"/>
    </row>
    <row r="51" spans="1:4" x14ac:dyDescent="0.25">
      <c r="A51" s="12" t="s">
        <v>4227</v>
      </c>
      <c r="B51" s="146" t="s">
        <v>949</v>
      </c>
      <c r="C51" s="146"/>
      <c r="D51" s="146"/>
    </row>
    <row r="52" spans="1:4" ht="5.0999999999999996" customHeight="1" x14ac:dyDescent="0.25">
      <c r="A52" s="12"/>
      <c r="B52" s="3"/>
      <c r="C52" s="3"/>
      <c r="D52" s="3"/>
    </row>
    <row r="53" spans="1:4" x14ac:dyDescent="0.25">
      <c r="A53" s="12" t="s">
        <v>4226</v>
      </c>
      <c r="B53" s="146" t="s">
        <v>949</v>
      </c>
      <c r="C53" s="146"/>
      <c r="D53" s="146"/>
    </row>
    <row r="54" spans="1:4" ht="5.0999999999999996" customHeight="1" x14ac:dyDescent="0.25">
      <c r="A54" s="12"/>
      <c r="B54" s="3"/>
      <c r="C54" s="3"/>
      <c r="D54" s="3"/>
    </row>
    <row r="55" spans="1:4" x14ac:dyDescent="0.25">
      <c r="A55" s="12" t="s">
        <v>4225</v>
      </c>
      <c r="B55" s="146" t="s">
        <v>949</v>
      </c>
      <c r="C55" s="146"/>
      <c r="D55" s="146"/>
    </row>
    <row r="56" spans="1:4" ht="5.0999999999999996" customHeight="1" x14ac:dyDescent="0.25">
      <c r="A56" s="12"/>
      <c r="B56" s="3"/>
      <c r="C56" s="3"/>
      <c r="D56" s="3"/>
    </row>
    <row r="57" spans="1:4" x14ac:dyDescent="0.25">
      <c r="A57" s="12" t="s">
        <v>4224</v>
      </c>
      <c r="B57" s="146" t="s">
        <v>949</v>
      </c>
      <c r="C57" s="146"/>
      <c r="D57" s="146"/>
    </row>
    <row r="58" spans="1:4" ht="5.0999999999999996" customHeight="1" x14ac:dyDescent="0.25">
      <c r="A58" s="12"/>
      <c r="B58" s="3"/>
      <c r="C58" s="3"/>
      <c r="D58" s="3"/>
    </row>
    <row r="59" spans="1:4" ht="30" customHeight="1" x14ac:dyDescent="0.25">
      <c r="A59" s="12" t="s">
        <v>4223</v>
      </c>
      <c r="B59" s="146" t="s">
        <v>4222</v>
      </c>
      <c r="C59" s="166"/>
      <c r="D59" s="42"/>
    </row>
    <row r="60" spans="1:4" ht="5.0999999999999996" customHeight="1" x14ac:dyDescent="0.25">
      <c r="A60" s="12"/>
      <c r="B60" s="3"/>
      <c r="C60" s="3"/>
      <c r="D60" s="3"/>
    </row>
    <row r="61" spans="1:4" ht="30" customHeight="1" x14ac:dyDescent="0.25">
      <c r="A61" s="12" t="s">
        <v>4221</v>
      </c>
      <c r="B61" s="146" t="s">
        <v>4220</v>
      </c>
      <c r="C61" s="166"/>
      <c r="D61" s="42"/>
    </row>
    <row r="62" spans="1:4" ht="5.0999999999999996" customHeight="1" x14ac:dyDescent="0.25">
      <c r="A62" s="12"/>
      <c r="B62" s="3"/>
      <c r="C62" s="3"/>
      <c r="D62" s="3"/>
    </row>
    <row r="63" spans="1:4" x14ac:dyDescent="0.25">
      <c r="A63" s="12" t="s">
        <v>4219</v>
      </c>
      <c r="B63" s="146" t="s">
        <v>4218</v>
      </c>
      <c r="C63" s="166"/>
      <c r="D63" s="42"/>
    </row>
    <row r="64" spans="1:4" ht="5.0999999999999996" customHeight="1" x14ac:dyDescent="0.25">
      <c r="A64" s="12"/>
      <c r="B64" s="3"/>
      <c r="C64" s="3"/>
      <c r="D64" s="3"/>
    </row>
    <row r="65" spans="1:4" ht="30" customHeight="1" x14ac:dyDescent="0.25">
      <c r="A65" s="12" t="s">
        <v>4217</v>
      </c>
      <c r="B65" s="146" t="s">
        <v>4216</v>
      </c>
      <c r="C65" s="166"/>
      <c r="D65" s="42"/>
    </row>
    <row r="66" spans="1:4" ht="5.0999999999999996" customHeight="1" x14ac:dyDescent="0.25">
      <c r="A66" s="12"/>
      <c r="B66" s="3"/>
      <c r="C66" s="3"/>
      <c r="D66" s="3"/>
    </row>
    <row r="67" spans="1:4" x14ac:dyDescent="0.25">
      <c r="A67" s="12" t="s">
        <v>4215</v>
      </c>
      <c r="B67" s="146" t="s">
        <v>4214</v>
      </c>
      <c r="C67" s="166"/>
      <c r="D67" s="42"/>
    </row>
    <row r="68" spans="1:4" ht="5.0999999999999996" customHeight="1" x14ac:dyDescent="0.25">
      <c r="A68" s="12"/>
      <c r="B68" s="3"/>
      <c r="C68" s="3"/>
      <c r="D68" s="3"/>
    </row>
    <row r="69" spans="1:4" ht="30" customHeight="1" x14ac:dyDescent="0.25">
      <c r="A69" s="12" t="s">
        <v>4213</v>
      </c>
      <c r="B69" s="146" t="s">
        <v>4212</v>
      </c>
      <c r="C69" s="166"/>
      <c r="D69" s="42"/>
    </row>
    <row r="70" spans="1:4" ht="5.0999999999999996" customHeight="1" x14ac:dyDescent="0.25">
      <c r="A70" s="12"/>
      <c r="B70" s="3"/>
      <c r="C70" s="3"/>
      <c r="D70" s="3"/>
    </row>
    <row r="71" spans="1:4" x14ac:dyDescent="0.25">
      <c r="A71" s="12" t="s">
        <v>4211</v>
      </c>
      <c r="B71" s="146" t="s">
        <v>4210</v>
      </c>
      <c r="C71" s="166"/>
      <c r="D71" s="42"/>
    </row>
    <row r="72" spans="1:4" ht="5.0999999999999996" customHeight="1" x14ac:dyDescent="0.25">
      <c r="A72" s="12"/>
      <c r="B72" s="3"/>
      <c r="C72" s="3"/>
      <c r="D72" s="3"/>
    </row>
    <row r="73" spans="1:4" ht="30" customHeight="1" x14ac:dyDescent="0.25">
      <c r="A73" s="12" t="s">
        <v>4209</v>
      </c>
      <c r="B73" s="146" t="s">
        <v>4208</v>
      </c>
      <c r="C73" s="166"/>
      <c r="D73" s="42"/>
    </row>
    <row r="74" spans="1:4" ht="5.0999999999999996" customHeight="1" x14ac:dyDescent="0.25">
      <c r="A74" s="12"/>
      <c r="B74" s="3"/>
      <c r="C74" s="3"/>
      <c r="D74" s="3"/>
    </row>
    <row r="75" spans="1:4" ht="30" customHeight="1" x14ac:dyDescent="0.25">
      <c r="A75" s="12" t="s">
        <v>4207</v>
      </c>
      <c r="B75" s="146" t="s">
        <v>4206</v>
      </c>
      <c r="C75" s="166"/>
      <c r="D75" s="42"/>
    </row>
    <row r="76" spans="1:4" ht="5.0999999999999996" customHeight="1" x14ac:dyDescent="0.25">
      <c r="A76" s="12"/>
      <c r="B76" s="3"/>
      <c r="C76" s="3"/>
      <c r="D76" s="3"/>
    </row>
    <row r="77" spans="1:4" x14ac:dyDescent="0.25">
      <c r="A77" s="148" t="s">
        <v>4205</v>
      </c>
      <c r="B77" s="146" t="s">
        <v>3518</v>
      </c>
      <c r="C77" s="146"/>
      <c r="D77" s="146"/>
    </row>
    <row r="78" spans="1:4" x14ac:dyDescent="0.25">
      <c r="A78" s="148"/>
      <c r="B78" s="89"/>
      <c r="C78" s="144" t="s">
        <v>3473</v>
      </c>
      <c r="D78" s="145"/>
    </row>
    <row r="79" spans="1:4" x14ac:dyDescent="0.25">
      <c r="A79" s="148"/>
      <c r="B79" s="89"/>
      <c r="C79" s="144" t="s">
        <v>3472</v>
      </c>
      <c r="D79" s="145"/>
    </row>
    <row r="80" spans="1:4" ht="5.0999999999999996" customHeight="1" x14ac:dyDescent="0.25">
      <c r="A80" s="12"/>
      <c r="B80" s="3"/>
      <c r="C80" s="3"/>
      <c r="D80" s="3"/>
    </row>
    <row r="81" spans="1:4" ht="30" customHeight="1" x14ac:dyDescent="0.25">
      <c r="A81" s="148" t="s">
        <v>4204</v>
      </c>
      <c r="B81" s="146" t="s">
        <v>4203</v>
      </c>
      <c r="C81" s="146"/>
      <c r="D81" s="146"/>
    </row>
    <row r="82" spans="1:4" x14ac:dyDescent="0.25">
      <c r="A82" s="148"/>
      <c r="B82" s="89"/>
      <c r="C82" s="144" t="s">
        <v>2135</v>
      </c>
      <c r="D82" s="145"/>
    </row>
    <row r="83" spans="1:4" x14ac:dyDescent="0.25">
      <c r="A83" s="148"/>
      <c r="B83" s="89"/>
      <c r="C83" s="144" t="s">
        <v>2134</v>
      </c>
      <c r="D83" s="145"/>
    </row>
    <row r="84" spans="1:4" ht="5.0999999999999996" customHeight="1" x14ac:dyDescent="0.25">
      <c r="A84" s="148"/>
      <c r="B84" s="3"/>
      <c r="C84" s="3"/>
      <c r="D84" s="3"/>
    </row>
    <row r="85" spans="1:4" x14ac:dyDescent="0.25">
      <c r="A85" s="148"/>
      <c r="B85" s="146" t="s">
        <v>3469</v>
      </c>
      <c r="C85" s="166"/>
      <c r="D85" s="42"/>
    </row>
    <row r="86" spans="1:4" ht="5.0999999999999996" customHeight="1" x14ac:dyDescent="0.25">
      <c r="A86" s="12"/>
      <c r="B86" s="3"/>
      <c r="C86" s="3"/>
      <c r="D86" s="3"/>
    </row>
    <row r="87" spans="1:4" ht="45" customHeight="1" x14ac:dyDescent="0.25">
      <c r="A87" s="148" t="s">
        <v>4202</v>
      </c>
      <c r="B87" s="146" t="s">
        <v>4201</v>
      </c>
      <c r="C87" s="146"/>
      <c r="D87" s="146"/>
    </row>
    <row r="88" spans="1:4" x14ac:dyDescent="0.25">
      <c r="A88" s="148"/>
      <c r="B88" s="89"/>
      <c r="C88" s="144" t="s">
        <v>2135</v>
      </c>
      <c r="D88" s="145"/>
    </row>
    <row r="89" spans="1:4" x14ac:dyDescent="0.25">
      <c r="A89" s="148"/>
      <c r="B89" s="89"/>
      <c r="C89" s="144" t="s">
        <v>2134</v>
      </c>
      <c r="D89" s="145"/>
    </row>
    <row r="90" spans="1:4" ht="5.0999999999999996" customHeight="1" x14ac:dyDescent="0.25">
      <c r="A90" s="148"/>
      <c r="B90" s="3"/>
      <c r="C90" s="3"/>
      <c r="D90" s="3"/>
    </row>
    <row r="91" spans="1:4" x14ac:dyDescent="0.25">
      <c r="A91" s="148"/>
      <c r="B91" s="146" t="s">
        <v>3469</v>
      </c>
      <c r="C91" s="166"/>
      <c r="D91" s="42"/>
    </row>
    <row r="92" spans="1:4" x14ac:dyDescent="0.25">
      <c r="A92" s="12"/>
      <c r="B92" s="3"/>
      <c r="C92" s="3"/>
      <c r="D92" s="3"/>
    </row>
    <row r="93" spans="1:4" x14ac:dyDescent="0.25">
      <c r="A93" s="205" t="s">
        <v>4200</v>
      </c>
      <c r="B93" s="205"/>
      <c r="C93" s="205"/>
      <c r="D93" s="205"/>
    </row>
    <row r="94" spans="1:4" ht="5.0999999999999996" customHeight="1" x14ac:dyDescent="0.25">
      <c r="A94" s="12"/>
      <c r="B94" s="3"/>
      <c r="C94" s="3"/>
      <c r="D94" s="3"/>
    </row>
    <row r="95" spans="1:4" x14ac:dyDescent="0.25">
      <c r="A95" s="148" t="s">
        <v>4199</v>
      </c>
      <c r="B95" s="146" t="s">
        <v>4198</v>
      </c>
      <c r="C95" s="146"/>
      <c r="D95" s="146"/>
    </row>
    <row r="96" spans="1:4" x14ac:dyDescent="0.25">
      <c r="A96" s="148"/>
      <c r="B96" s="89"/>
      <c r="C96" s="144" t="s">
        <v>2135</v>
      </c>
      <c r="D96" s="145"/>
    </row>
    <row r="97" spans="1:4" x14ac:dyDescent="0.25">
      <c r="A97" s="148"/>
      <c r="B97" s="89"/>
      <c r="C97" s="144" t="s">
        <v>2134</v>
      </c>
      <c r="D97" s="145"/>
    </row>
    <row r="98" spans="1:4" ht="5.0999999999999996" customHeight="1" x14ac:dyDescent="0.25">
      <c r="A98" s="148"/>
      <c r="B98" s="146"/>
      <c r="C98" s="146"/>
      <c r="D98" s="146"/>
    </row>
    <row r="99" spans="1:4" x14ac:dyDescent="0.25">
      <c r="A99" s="148"/>
      <c r="B99" s="146" t="s">
        <v>4197</v>
      </c>
      <c r="C99" s="146"/>
      <c r="D99" s="146"/>
    </row>
    <row r="100" spans="1:4" ht="5.0999999999999996" customHeight="1" x14ac:dyDescent="0.25">
      <c r="A100" s="12"/>
      <c r="B100" s="3"/>
      <c r="C100" s="3"/>
      <c r="D100" s="3"/>
    </row>
    <row r="101" spans="1:4" ht="30" customHeight="1" x14ac:dyDescent="0.25">
      <c r="A101" s="148" t="s">
        <v>4196</v>
      </c>
      <c r="B101" s="146" t="s">
        <v>4195</v>
      </c>
      <c r="C101" s="146"/>
      <c r="D101" s="146"/>
    </row>
    <row r="102" spans="1:4" x14ac:dyDescent="0.25">
      <c r="A102" s="148"/>
      <c r="B102" s="89"/>
      <c r="C102" s="144" t="s">
        <v>2135</v>
      </c>
      <c r="D102" s="145"/>
    </row>
    <row r="103" spans="1:4" x14ac:dyDescent="0.25">
      <c r="A103" s="148"/>
      <c r="B103" s="89"/>
      <c r="C103" s="144" t="s">
        <v>2134</v>
      </c>
      <c r="D103" s="145"/>
    </row>
    <row r="104" spans="1:4" ht="5.0999999999999996" customHeight="1" x14ac:dyDescent="0.25">
      <c r="A104" s="148"/>
      <c r="B104" s="3"/>
      <c r="C104" s="3"/>
      <c r="D104" s="3"/>
    </row>
    <row r="105" spans="1:4" x14ac:dyDescent="0.25">
      <c r="A105" s="148"/>
      <c r="B105" s="146" t="s">
        <v>2281</v>
      </c>
      <c r="C105" s="166"/>
      <c r="D105" s="42"/>
    </row>
    <row r="106" spans="1:4" ht="5.0999999999999996" customHeight="1" x14ac:dyDescent="0.25">
      <c r="A106" s="12"/>
      <c r="B106" s="3"/>
      <c r="C106" s="3"/>
      <c r="D106" s="3"/>
    </row>
    <row r="107" spans="1:4" ht="30" customHeight="1" x14ac:dyDescent="0.25">
      <c r="A107" s="12" t="s">
        <v>4194</v>
      </c>
      <c r="B107" s="146" t="s">
        <v>4193</v>
      </c>
      <c r="C107" s="166"/>
      <c r="D107" s="42"/>
    </row>
    <row r="108" spans="1:4" ht="5.0999999999999996" customHeight="1" x14ac:dyDescent="0.25">
      <c r="A108" s="12"/>
      <c r="B108" s="3"/>
      <c r="C108" s="3"/>
      <c r="D108" s="3"/>
    </row>
    <row r="109" spans="1:4" x14ac:dyDescent="0.25">
      <c r="A109" s="12" t="s">
        <v>4192</v>
      </c>
      <c r="B109" s="146" t="s">
        <v>4191</v>
      </c>
      <c r="C109" s="166"/>
      <c r="D109" s="113"/>
    </row>
    <row r="110" spans="1:4" ht="5.0999999999999996" customHeight="1" x14ac:dyDescent="0.25">
      <c r="A110" s="12"/>
      <c r="B110" s="3"/>
      <c r="C110" s="3"/>
      <c r="D110" s="3"/>
    </row>
    <row r="111" spans="1:4" x14ac:dyDescent="0.25">
      <c r="A111" s="148" t="s">
        <v>4190</v>
      </c>
      <c r="B111" s="146" t="s">
        <v>4189</v>
      </c>
      <c r="C111" s="146"/>
      <c r="D111" s="146"/>
    </row>
    <row r="112" spans="1:4" x14ac:dyDescent="0.25">
      <c r="A112" s="148"/>
      <c r="B112" s="89"/>
      <c r="C112" s="144" t="s">
        <v>2135</v>
      </c>
      <c r="D112" s="145"/>
    </row>
    <row r="113" spans="1:4" x14ac:dyDescent="0.25">
      <c r="A113" s="148"/>
      <c r="B113" s="89"/>
      <c r="C113" s="144" t="s">
        <v>2134</v>
      </c>
      <c r="D113" s="145"/>
    </row>
    <row r="114" spans="1:4" ht="5.0999999999999996" customHeight="1" x14ac:dyDescent="0.25">
      <c r="A114" s="12"/>
      <c r="B114" s="3"/>
      <c r="C114" s="3"/>
      <c r="D114" s="3"/>
    </row>
    <row r="115" spans="1:4" x14ac:dyDescent="0.25">
      <c r="A115" s="148" t="s">
        <v>4188</v>
      </c>
      <c r="B115" s="146" t="s">
        <v>4187</v>
      </c>
      <c r="C115" s="146"/>
      <c r="D115" s="146"/>
    </row>
    <row r="116" spans="1:4" x14ac:dyDescent="0.25">
      <c r="A116" s="148"/>
      <c r="B116" s="89"/>
      <c r="C116" s="144" t="s">
        <v>2135</v>
      </c>
      <c r="D116" s="145"/>
    </row>
    <row r="117" spans="1:4" x14ac:dyDescent="0.25">
      <c r="A117" s="148"/>
      <c r="B117" s="89"/>
      <c r="C117" s="144" t="s">
        <v>2134</v>
      </c>
      <c r="D117" s="145"/>
    </row>
    <row r="118" spans="1:4" ht="5.0999999999999996" customHeight="1" x14ac:dyDescent="0.25">
      <c r="A118" s="12"/>
      <c r="B118" s="3"/>
      <c r="C118" s="3"/>
      <c r="D118" s="3"/>
    </row>
    <row r="119" spans="1:4" x14ac:dyDescent="0.25">
      <c r="A119" s="12"/>
      <c r="B119" s="146" t="s">
        <v>4186</v>
      </c>
      <c r="C119" s="146"/>
      <c r="D119" s="146"/>
    </row>
    <row r="120" spans="1:4" ht="5.0999999999999996" customHeight="1" x14ac:dyDescent="0.25">
      <c r="A120" s="12"/>
      <c r="B120" s="3"/>
      <c r="C120" s="3"/>
      <c r="D120" s="3"/>
    </row>
    <row r="121" spans="1:4" x14ac:dyDescent="0.25">
      <c r="A121" s="12" t="s">
        <v>4185</v>
      </c>
      <c r="B121" s="146" t="s">
        <v>4162</v>
      </c>
      <c r="C121" s="166"/>
      <c r="D121" s="105"/>
    </row>
    <row r="122" spans="1:4" ht="5.0999999999999996" customHeight="1" x14ac:dyDescent="0.25">
      <c r="A122" s="12"/>
      <c r="B122" s="3"/>
      <c r="C122" s="3"/>
      <c r="D122" s="3"/>
    </row>
    <row r="123" spans="1:4" x14ac:dyDescent="0.25">
      <c r="A123" s="12" t="s">
        <v>4184</v>
      </c>
      <c r="B123" s="146" t="s">
        <v>4160</v>
      </c>
      <c r="C123" s="166"/>
      <c r="D123" s="105"/>
    </row>
    <row r="124" spans="1:4" ht="5.0999999999999996" customHeight="1" x14ac:dyDescent="0.25">
      <c r="A124" s="12"/>
      <c r="B124" s="3"/>
      <c r="C124" s="3"/>
      <c r="D124" s="3"/>
    </row>
    <row r="125" spans="1:4" x14ac:dyDescent="0.25">
      <c r="A125" s="12" t="s">
        <v>4183</v>
      </c>
      <c r="B125" s="146" t="s">
        <v>4158</v>
      </c>
      <c r="C125" s="166"/>
      <c r="D125" s="105"/>
    </row>
    <row r="126" spans="1:4" ht="5.0999999999999996" customHeight="1" x14ac:dyDescent="0.25">
      <c r="A126" s="12"/>
      <c r="B126" s="3"/>
      <c r="C126" s="3"/>
      <c r="D126" s="3"/>
    </row>
    <row r="127" spans="1:4" x14ac:dyDescent="0.25">
      <c r="A127" s="12" t="s">
        <v>4182</v>
      </c>
      <c r="B127" s="146" t="s">
        <v>4156</v>
      </c>
      <c r="C127" s="166"/>
      <c r="D127" s="105"/>
    </row>
    <row r="128" spans="1:4" ht="5.0999999999999996" customHeight="1" x14ac:dyDescent="0.25">
      <c r="A128" s="12"/>
      <c r="B128" s="3"/>
      <c r="C128" s="3"/>
      <c r="D128" s="3"/>
    </row>
    <row r="129" spans="1:4" x14ac:dyDescent="0.25">
      <c r="A129" s="12"/>
      <c r="B129" s="172" t="s">
        <v>4181</v>
      </c>
      <c r="C129" s="172"/>
      <c r="D129" s="146"/>
    </row>
    <row r="130" spans="1:4" ht="5.0999999999999996" customHeight="1" x14ac:dyDescent="0.25">
      <c r="A130" s="12"/>
      <c r="B130" s="3"/>
      <c r="C130" s="3"/>
      <c r="D130" s="3"/>
    </row>
    <row r="131" spans="1:4" ht="30" customHeight="1" x14ac:dyDescent="0.25">
      <c r="A131" s="12" t="s">
        <v>4180</v>
      </c>
      <c r="B131" s="146" t="s">
        <v>4179</v>
      </c>
      <c r="C131" s="166"/>
      <c r="D131" s="106" t="str">
        <f>IF(OR(mil10.24="",mil10.34=""),"",mil10.24*mil10.34)</f>
        <v/>
      </c>
    </row>
    <row r="132" spans="1:4" ht="5.0999999999999996" customHeight="1" x14ac:dyDescent="0.25">
      <c r="A132" s="12"/>
      <c r="B132" s="3"/>
      <c r="C132" s="3"/>
      <c r="D132" s="3"/>
    </row>
    <row r="133" spans="1:4" ht="30" customHeight="1" x14ac:dyDescent="0.25">
      <c r="A133" s="12" t="s">
        <v>4178</v>
      </c>
      <c r="B133" s="146" t="s">
        <v>4177</v>
      </c>
      <c r="C133" s="166"/>
      <c r="D133" s="106" t="str">
        <f>IF(OR(mil10.25="",mil10.35=""),"",mil10.25*mil10.35)</f>
        <v/>
      </c>
    </row>
    <row r="134" spans="1:4" ht="5.0999999999999996" customHeight="1" x14ac:dyDescent="0.25">
      <c r="A134" s="12"/>
      <c r="B134" s="3"/>
      <c r="C134" s="3"/>
      <c r="D134" s="3"/>
    </row>
    <row r="135" spans="1:4" ht="30" customHeight="1" x14ac:dyDescent="0.25">
      <c r="A135" s="12" t="s">
        <v>4176</v>
      </c>
      <c r="B135" s="146" t="s">
        <v>4175</v>
      </c>
      <c r="C135" s="166"/>
      <c r="D135" s="106" t="str">
        <f>IF(OR(mil10.26="",mil10.36=""),"",mil10.26*mil10.36)</f>
        <v/>
      </c>
    </row>
    <row r="136" spans="1:4" ht="5.0999999999999996" customHeight="1" x14ac:dyDescent="0.25">
      <c r="A136" s="12"/>
      <c r="B136" s="3"/>
      <c r="C136" s="3"/>
      <c r="D136" s="3"/>
    </row>
    <row r="137" spans="1:4" ht="30" customHeight="1" x14ac:dyDescent="0.25">
      <c r="A137" s="12" t="s">
        <v>4174</v>
      </c>
      <c r="B137" s="146" t="s">
        <v>4173</v>
      </c>
      <c r="C137" s="166"/>
      <c r="D137" s="106" t="str">
        <f>IF(OR(mil10.27="",mil10.37=""),"",mil10.27*mil10.37)</f>
        <v/>
      </c>
    </row>
    <row r="138" spans="1:4" ht="5.0999999999999996" customHeight="1" x14ac:dyDescent="0.25">
      <c r="A138" s="12"/>
      <c r="B138" s="3"/>
      <c r="C138" s="3"/>
      <c r="D138" s="3"/>
    </row>
    <row r="139" spans="1:4" x14ac:dyDescent="0.25">
      <c r="A139" s="12" t="s">
        <v>4172</v>
      </c>
      <c r="B139" s="146" t="s">
        <v>2277</v>
      </c>
      <c r="C139" s="146"/>
      <c r="D139" s="146"/>
    </row>
    <row r="140" spans="1:4" ht="5.0999999999999996" customHeight="1" x14ac:dyDescent="0.25">
      <c r="A140" s="12"/>
      <c r="B140" s="3"/>
      <c r="C140" s="3"/>
      <c r="D140" s="3"/>
    </row>
    <row r="141" spans="1:4" x14ac:dyDescent="0.25">
      <c r="A141" s="148" t="s">
        <v>4171</v>
      </c>
      <c r="B141" s="146" t="s">
        <v>4170</v>
      </c>
      <c r="C141" s="146"/>
      <c r="D141" s="146"/>
    </row>
    <row r="142" spans="1:4" ht="15" customHeight="1" x14ac:dyDescent="0.25">
      <c r="A142" s="148"/>
      <c r="B142" s="9"/>
      <c r="C142" s="9" t="s">
        <v>4169</v>
      </c>
      <c r="D142" s="42"/>
    </row>
    <row r="143" spans="1:4" ht="15" customHeight="1" x14ac:dyDescent="0.25">
      <c r="A143" s="148"/>
      <c r="B143" s="9"/>
      <c r="C143" s="9" t="s">
        <v>4168</v>
      </c>
      <c r="D143" s="42"/>
    </row>
    <row r="144" spans="1:4" ht="15" customHeight="1" x14ac:dyDescent="0.25">
      <c r="A144" s="148"/>
      <c r="B144" s="9"/>
      <c r="C144" s="9" t="s">
        <v>4167</v>
      </c>
      <c r="D144" s="42"/>
    </row>
    <row r="145" spans="1:4" ht="15" customHeight="1" x14ac:dyDescent="0.25">
      <c r="A145" s="148"/>
      <c r="B145" s="9"/>
      <c r="C145" s="9" t="s">
        <v>4166</v>
      </c>
      <c r="D145" s="42"/>
    </row>
    <row r="146" spans="1:4" ht="5.0999999999999996" customHeight="1" x14ac:dyDescent="0.25">
      <c r="A146" s="12"/>
      <c r="B146" s="3"/>
      <c r="C146" s="3"/>
      <c r="D146" s="3"/>
    </row>
    <row r="147" spans="1:4" x14ac:dyDescent="0.25">
      <c r="A147" s="12" t="s">
        <v>4165</v>
      </c>
      <c r="B147" s="146" t="s">
        <v>949</v>
      </c>
      <c r="C147" s="146"/>
      <c r="D147" s="146"/>
    </row>
    <row r="148" spans="1:4" ht="5.0999999999999996" customHeight="1" x14ac:dyDescent="0.25">
      <c r="A148" s="12"/>
      <c r="B148" s="3"/>
      <c r="C148" s="3"/>
      <c r="D148" s="3"/>
    </row>
    <row r="149" spans="1:4" x14ac:dyDescent="0.25">
      <c r="A149" s="12"/>
      <c r="B149" s="146" t="s">
        <v>4164</v>
      </c>
      <c r="C149" s="146"/>
      <c r="D149" s="146"/>
    </row>
    <row r="150" spans="1:4" ht="5.0999999999999996" customHeight="1" x14ac:dyDescent="0.25">
      <c r="A150" s="12"/>
      <c r="B150" s="3"/>
      <c r="C150" s="3"/>
      <c r="D150" s="3"/>
    </row>
    <row r="151" spans="1:4" x14ac:dyDescent="0.25">
      <c r="A151" s="12" t="s">
        <v>4163</v>
      </c>
      <c r="B151" s="146" t="s">
        <v>4162</v>
      </c>
      <c r="C151" s="166"/>
      <c r="D151" s="105"/>
    </row>
    <row r="152" spans="1:4" ht="5.0999999999999996" customHeight="1" x14ac:dyDescent="0.25">
      <c r="A152" s="12"/>
      <c r="B152" s="3"/>
      <c r="C152" s="3"/>
      <c r="D152" s="3"/>
    </row>
    <row r="153" spans="1:4" x14ac:dyDescent="0.25">
      <c r="A153" s="12" t="s">
        <v>4161</v>
      </c>
      <c r="B153" s="146" t="s">
        <v>4160</v>
      </c>
      <c r="C153" s="166"/>
      <c r="D153" s="105"/>
    </row>
    <row r="154" spans="1:4" ht="5.0999999999999996" customHeight="1" x14ac:dyDescent="0.25">
      <c r="A154" s="12"/>
      <c r="B154" s="3"/>
      <c r="C154" s="3"/>
      <c r="D154" s="3"/>
    </row>
    <row r="155" spans="1:4" x14ac:dyDescent="0.25">
      <c r="A155" s="12" t="s">
        <v>4159</v>
      </c>
      <c r="B155" s="146" t="s">
        <v>4158</v>
      </c>
      <c r="C155" s="166"/>
      <c r="D155" s="105"/>
    </row>
    <row r="156" spans="1:4" ht="5.0999999999999996" customHeight="1" x14ac:dyDescent="0.25">
      <c r="A156" s="12"/>
      <c r="B156" s="3"/>
      <c r="C156" s="3"/>
      <c r="D156" s="3"/>
    </row>
    <row r="157" spans="1:4" x14ac:dyDescent="0.25">
      <c r="A157" s="12" t="s">
        <v>4157</v>
      </c>
      <c r="B157" s="146" t="s">
        <v>4156</v>
      </c>
      <c r="C157" s="166"/>
      <c r="D157" s="105"/>
    </row>
    <row r="158" spans="1:4" ht="5.0999999999999996" customHeight="1" x14ac:dyDescent="0.25">
      <c r="A158" s="12"/>
      <c r="B158" s="3"/>
      <c r="C158" s="3"/>
      <c r="D158" s="3"/>
    </row>
    <row r="159" spans="1:4" x14ac:dyDescent="0.25">
      <c r="A159" s="12"/>
      <c r="B159" s="172" t="s">
        <v>4155</v>
      </c>
      <c r="C159" s="172"/>
      <c r="D159" s="146"/>
    </row>
    <row r="160" spans="1:4" ht="5.0999999999999996" customHeight="1" x14ac:dyDescent="0.25">
      <c r="A160" s="12"/>
      <c r="B160" s="3"/>
      <c r="C160" s="3"/>
      <c r="D160" s="3"/>
    </row>
    <row r="161" spans="1:4" ht="30" customHeight="1" x14ac:dyDescent="0.25">
      <c r="A161" s="148" t="s">
        <v>4154</v>
      </c>
      <c r="B161" s="146" t="s">
        <v>4153</v>
      </c>
      <c r="C161" s="166"/>
      <c r="D161" s="106" t="str">
        <f>IF(OR(mil10.24="",mil10.45=""),"",mil10.24*mil10.45)</f>
        <v/>
      </c>
    </row>
    <row r="162" spans="1:4" x14ac:dyDescent="0.25">
      <c r="A162" s="148"/>
      <c r="B162" s="196" t="s">
        <v>6715</v>
      </c>
      <c r="C162" s="196"/>
      <c r="D162" s="83"/>
    </row>
    <row r="163" spans="1:4" ht="5.0999999999999996" customHeight="1" x14ac:dyDescent="0.25">
      <c r="A163" s="12"/>
      <c r="B163" s="3"/>
      <c r="C163" s="3"/>
      <c r="D163" s="3"/>
    </row>
    <row r="164" spans="1:4" ht="30" customHeight="1" x14ac:dyDescent="0.25">
      <c r="A164" s="148" t="s">
        <v>4152</v>
      </c>
      <c r="B164" s="146" t="s">
        <v>4151</v>
      </c>
      <c r="C164" s="166"/>
      <c r="D164" s="106" t="str">
        <f>IF(OR(mil10.25="",mil10.46=""),"",mil10.25*mil10.46)</f>
        <v/>
      </c>
    </row>
    <row r="165" spans="1:4" x14ac:dyDescent="0.25">
      <c r="A165" s="148"/>
      <c r="B165" s="196" t="s">
        <v>6716</v>
      </c>
      <c r="C165" s="196"/>
      <c r="D165" s="83"/>
    </row>
    <row r="166" spans="1:4" ht="5.0999999999999996" customHeight="1" x14ac:dyDescent="0.25">
      <c r="A166" s="12"/>
      <c r="B166" s="3"/>
      <c r="C166" s="3"/>
      <c r="D166" s="3"/>
    </row>
    <row r="167" spans="1:4" ht="30" customHeight="1" x14ac:dyDescent="0.25">
      <c r="A167" s="148" t="s">
        <v>4150</v>
      </c>
      <c r="B167" s="146" t="s">
        <v>4149</v>
      </c>
      <c r="C167" s="166"/>
      <c r="D167" s="106" t="str">
        <f>IF(OR(mil10.26="",mil10.47=""),"",mil10.26*mil10.47)</f>
        <v/>
      </c>
    </row>
    <row r="168" spans="1:4" x14ac:dyDescent="0.25">
      <c r="A168" s="148"/>
      <c r="B168" s="196" t="s">
        <v>6717</v>
      </c>
      <c r="C168" s="196"/>
      <c r="D168" s="83"/>
    </row>
    <row r="169" spans="1:4" ht="5.0999999999999996" customHeight="1" x14ac:dyDescent="0.25">
      <c r="A169" s="12"/>
      <c r="B169" s="3"/>
      <c r="C169" s="3"/>
      <c r="D169" s="3"/>
    </row>
    <row r="170" spans="1:4" ht="30" customHeight="1" x14ac:dyDescent="0.25">
      <c r="A170" s="148" t="s">
        <v>4148</v>
      </c>
      <c r="B170" s="146" t="s">
        <v>4147</v>
      </c>
      <c r="C170" s="166"/>
      <c r="D170" s="106" t="str">
        <f>IF(OR(mil10.27="",mil10.48=""),"",mil10.27*mil10.48)</f>
        <v/>
      </c>
    </row>
    <row r="171" spans="1:4" x14ac:dyDescent="0.25">
      <c r="A171" s="148"/>
      <c r="B171" s="196" t="s">
        <v>6718</v>
      </c>
      <c r="C171" s="196"/>
      <c r="D171" s="83"/>
    </row>
    <row r="172" spans="1:4" ht="5.0999999999999996" customHeight="1" x14ac:dyDescent="0.25">
      <c r="A172" s="12"/>
      <c r="B172" s="3"/>
      <c r="C172" s="3"/>
      <c r="D172" s="3"/>
    </row>
    <row r="173" spans="1:4" x14ac:dyDescent="0.25">
      <c r="A173" s="12" t="s">
        <v>4146</v>
      </c>
      <c r="B173" s="146" t="s">
        <v>949</v>
      </c>
      <c r="C173" s="146"/>
      <c r="D173" s="146"/>
    </row>
    <row r="174" spans="1:4" ht="5.0999999999999996" customHeight="1" x14ac:dyDescent="0.25">
      <c r="A174" s="12"/>
      <c r="B174" s="3"/>
      <c r="C174" s="3"/>
      <c r="D174" s="3"/>
    </row>
    <row r="175" spans="1:4" x14ac:dyDescent="0.25">
      <c r="A175" s="12" t="s">
        <v>4145</v>
      </c>
      <c r="B175" s="146" t="s">
        <v>949</v>
      </c>
      <c r="C175" s="146"/>
      <c r="D175" s="146"/>
    </row>
    <row r="176" spans="1:4" ht="5.0999999999999996" customHeight="1" x14ac:dyDescent="0.25">
      <c r="A176" s="12"/>
      <c r="B176" s="3"/>
      <c r="C176" s="3"/>
      <c r="D176" s="3"/>
    </row>
    <row r="177" spans="1:4" ht="30" customHeight="1" x14ac:dyDescent="0.25">
      <c r="A177" s="148" t="s">
        <v>4144</v>
      </c>
      <c r="B177" s="146" t="s">
        <v>4143</v>
      </c>
      <c r="C177" s="146"/>
      <c r="D177" s="146"/>
    </row>
    <row r="178" spans="1:4" x14ac:dyDescent="0.25">
      <c r="A178" s="148"/>
      <c r="B178" s="89"/>
      <c r="C178" s="144" t="s">
        <v>2135</v>
      </c>
      <c r="D178" s="145"/>
    </row>
    <row r="179" spans="1:4" x14ac:dyDescent="0.25">
      <c r="A179" s="148"/>
      <c r="B179" s="89"/>
      <c r="C179" s="144" t="s">
        <v>2134</v>
      </c>
      <c r="D179" s="145"/>
    </row>
    <row r="180" spans="1:4" ht="5.0999999999999996" customHeight="1" x14ac:dyDescent="0.25">
      <c r="A180" s="12"/>
      <c r="B180" s="3"/>
      <c r="C180" s="3"/>
      <c r="D180" s="3"/>
    </row>
    <row r="181" spans="1:4" ht="30" customHeight="1" x14ac:dyDescent="0.25">
      <c r="A181" s="148" t="s">
        <v>4142</v>
      </c>
      <c r="B181" s="146" t="s">
        <v>4141</v>
      </c>
      <c r="C181" s="146"/>
      <c r="D181" s="146"/>
    </row>
    <row r="182" spans="1:4" x14ac:dyDescent="0.25">
      <c r="A182" s="148"/>
      <c r="B182" s="89"/>
      <c r="C182" s="144" t="s">
        <v>2135</v>
      </c>
      <c r="D182" s="145"/>
    </row>
    <row r="183" spans="1:4" x14ac:dyDescent="0.25">
      <c r="A183" s="148"/>
      <c r="B183" s="89"/>
      <c r="C183" s="144" t="s">
        <v>2134</v>
      </c>
      <c r="D183" s="145"/>
    </row>
    <row r="184" spans="1:4" ht="5.0999999999999996" customHeight="1" x14ac:dyDescent="0.25">
      <c r="A184" s="12"/>
      <c r="B184" s="3"/>
      <c r="C184" s="3"/>
      <c r="D184" s="3"/>
    </row>
    <row r="185" spans="1:4" ht="30" customHeight="1" x14ac:dyDescent="0.25">
      <c r="A185" s="148" t="s">
        <v>4140</v>
      </c>
      <c r="B185" s="146" t="s">
        <v>4139</v>
      </c>
      <c r="C185" s="146"/>
      <c r="D185" s="146"/>
    </row>
    <row r="186" spans="1:4" x14ac:dyDescent="0.25">
      <c r="A186" s="148"/>
      <c r="B186" s="89"/>
      <c r="C186" s="144" t="s">
        <v>2135</v>
      </c>
      <c r="D186" s="145"/>
    </row>
    <row r="187" spans="1:4" x14ac:dyDescent="0.25">
      <c r="A187" s="148"/>
      <c r="B187" s="89"/>
      <c r="C187" s="144" t="s">
        <v>2134</v>
      </c>
      <c r="D187" s="145"/>
    </row>
    <row r="188" spans="1:4" ht="5.0999999999999996" customHeight="1" x14ac:dyDescent="0.25">
      <c r="A188" s="12"/>
      <c r="B188" s="3"/>
      <c r="C188" s="3"/>
      <c r="D188" s="3"/>
    </row>
    <row r="189" spans="1:4" x14ac:dyDescent="0.25">
      <c r="A189" s="148" t="s">
        <v>4138</v>
      </c>
      <c r="B189" s="146" t="s">
        <v>4137</v>
      </c>
      <c r="C189" s="146"/>
      <c r="D189" s="146"/>
    </row>
    <row r="190" spans="1:4" x14ac:dyDescent="0.25">
      <c r="A190" s="148"/>
      <c r="B190" s="89"/>
      <c r="C190" s="144" t="s">
        <v>2135</v>
      </c>
      <c r="D190" s="145"/>
    </row>
    <row r="191" spans="1:4" x14ac:dyDescent="0.25">
      <c r="A191" s="148"/>
      <c r="B191" s="89"/>
      <c r="C191" s="144" t="s">
        <v>2134</v>
      </c>
      <c r="D191" s="145"/>
    </row>
    <row r="192" spans="1:4" ht="5.0999999999999996" customHeight="1" x14ac:dyDescent="0.25">
      <c r="A192" s="12"/>
      <c r="B192" s="3"/>
      <c r="C192" s="3"/>
      <c r="D192" s="3"/>
    </row>
    <row r="193" spans="1:4" ht="30" customHeight="1" x14ac:dyDescent="0.25">
      <c r="A193" s="148" t="s">
        <v>4136</v>
      </c>
      <c r="B193" s="146" t="s">
        <v>4135</v>
      </c>
      <c r="C193" s="146"/>
      <c r="D193" s="146"/>
    </row>
    <row r="194" spans="1:4" x14ac:dyDescent="0.25">
      <c r="A194" s="148"/>
      <c r="B194" s="89"/>
      <c r="C194" s="144" t="s">
        <v>2135</v>
      </c>
      <c r="D194" s="145"/>
    </row>
    <row r="195" spans="1:4" x14ac:dyDescent="0.25">
      <c r="A195" s="148"/>
      <c r="B195" s="89"/>
      <c r="C195" s="144" t="s">
        <v>2134</v>
      </c>
      <c r="D195" s="145"/>
    </row>
    <row r="196" spans="1:4" ht="5.0999999999999996" customHeight="1" x14ac:dyDescent="0.25">
      <c r="A196" s="12"/>
      <c r="B196" s="3"/>
      <c r="C196" s="3"/>
      <c r="D196" s="3"/>
    </row>
    <row r="197" spans="1:4" x14ac:dyDescent="0.25">
      <c r="A197" s="12" t="s">
        <v>4134</v>
      </c>
      <c r="B197" s="146" t="s">
        <v>949</v>
      </c>
      <c r="C197" s="146"/>
      <c r="D197" s="146"/>
    </row>
    <row r="198" spans="1:4" ht="5.0999999999999996" customHeight="1" x14ac:dyDescent="0.25">
      <c r="A198" s="12"/>
      <c r="B198" s="3"/>
      <c r="C198" s="3"/>
      <c r="D198" s="3"/>
    </row>
    <row r="199" spans="1:4" x14ac:dyDescent="0.25">
      <c r="A199" s="12" t="s">
        <v>4133</v>
      </c>
      <c r="B199" s="146" t="s">
        <v>949</v>
      </c>
      <c r="C199" s="146"/>
      <c r="D199" s="146"/>
    </row>
    <row r="200" spans="1:4" ht="5.0999999999999996" customHeight="1" x14ac:dyDescent="0.25">
      <c r="A200" s="12"/>
      <c r="B200" s="3"/>
      <c r="C200" s="3"/>
      <c r="D200" s="3"/>
    </row>
    <row r="201" spans="1:4" x14ac:dyDescent="0.25">
      <c r="A201" s="12" t="s">
        <v>4132</v>
      </c>
      <c r="B201" s="146" t="s">
        <v>949</v>
      </c>
      <c r="C201" s="146"/>
      <c r="D201" s="146"/>
    </row>
    <row r="202" spans="1:4" ht="5.0999999999999996" customHeight="1" x14ac:dyDescent="0.25">
      <c r="A202" s="12"/>
      <c r="B202" s="3"/>
      <c r="C202" s="3"/>
      <c r="D202" s="3"/>
    </row>
    <row r="203" spans="1:4" x14ac:dyDescent="0.25">
      <c r="A203" s="12" t="s">
        <v>4131</v>
      </c>
      <c r="B203" s="146" t="s">
        <v>949</v>
      </c>
      <c r="C203" s="146"/>
      <c r="D203" s="146"/>
    </row>
    <row r="204" spans="1:4" ht="5.0999999999999996" customHeight="1" x14ac:dyDescent="0.25">
      <c r="A204" s="12"/>
      <c r="B204" s="3"/>
      <c r="C204" s="3"/>
      <c r="D204" s="3"/>
    </row>
    <row r="205" spans="1:4" x14ac:dyDescent="0.25">
      <c r="A205" s="12" t="s">
        <v>4130</v>
      </c>
      <c r="B205" s="146" t="s">
        <v>949</v>
      </c>
      <c r="C205" s="146"/>
      <c r="D205" s="146"/>
    </row>
    <row r="206" spans="1:4" ht="5.0999999999999996" customHeight="1" x14ac:dyDescent="0.25">
      <c r="A206" s="12"/>
      <c r="B206" s="3"/>
      <c r="C206" s="3"/>
      <c r="D206" s="3"/>
    </row>
    <row r="207" spans="1:4" x14ac:dyDescent="0.25">
      <c r="A207" s="148" t="s">
        <v>4129</v>
      </c>
      <c r="B207" s="146" t="s">
        <v>4128</v>
      </c>
      <c r="C207" s="146"/>
      <c r="D207" s="146"/>
    </row>
    <row r="208" spans="1:4" x14ac:dyDescent="0.25">
      <c r="A208" s="148"/>
      <c r="B208" s="89"/>
      <c r="C208" s="144" t="s">
        <v>2135</v>
      </c>
      <c r="D208" s="145"/>
    </row>
    <row r="209" spans="1:4" x14ac:dyDescent="0.25">
      <c r="A209" s="148"/>
      <c r="B209" s="89"/>
      <c r="C209" s="144" t="s">
        <v>2134</v>
      </c>
      <c r="D209" s="145"/>
    </row>
    <row r="210" spans="1:4" ht="5.0999999999999996" customHeight="1" x14ac:dyDescent="0.25">
      <c r="A210" s="148"/>
      <c r="B210" s="3"/>
      <c r="C210" s="3"/>
      <c r="D210" s="3"/>
    </row>
    <row r="211" spans="1:4" ht="30" customHeight="1" x14ac:dyDescent="0.25">
      <c r="A211" s="148"/>
      <c r="B211" s="146" t="s">
        <v>3289</v>
      </c>
      <c r="C211" s="166"/>
      <c r="D211" s="42"/>
    </row>
    <row r="212" spans="1:4" ht="5.0999999999999996" customHeight="1" x14ac:dyDescent="0.25">
      <c r="A212" s="12"/>
      <c r="B212" s="3"/>
      <c r="C212" s="3"/>
      <c r="D212" s="3"/>
    </row>
    <row r="213" spans="1:4" x14ac:dyDescent="0.25">
      <c r="A213" s="148" t="s">
        <v>4127</v>
      </c>
      <c r="B213" s="146" t="s">
        <v>4126</v>
      </c>
      <c r="C213" s="146"/>
      <c r="D213" s="146"/>
    </row>
    <row r="214" spans="1:4" x14ac:dyDescent="0.25">
      <c r="A214" s="148"/>
      <c r="B214" s="89"/>
      <c r="C214" s="144" t="s">
        <v>2135</v>
      </c>
      <c r="D214" s="145"/>
    </row>
    <row r="215" spans="1:4" x14ac:dyDescent="0.25">
      <c r="A215" s="148"/>
      <c r="B215" s="89"/>
      <c r="C215" s="144" t="s">
        <v>2134</v>
      </c>
      <c r="D215" s="145"/>
    </row>
    <row r="216" spans="1:4" ht="5.0999999999999996" customHeight="1" x14ac:dyDescent="0.25">
      <c r="A216" s="12"/>
      <c r="B216" s="3"/>
      <c r="C216" s="3"/>
      <c r="D216" s="3"/>
    </row>
    <row r="217" spans="1:4" x14ac:dyDescent="0.25">
      <c r="A217" s="12" t="s">
        <v>4125</v>
      </c>
      <c r="B217" s="146" t="s">
        <v>4124</v>
      </c>
      <c r="C217" s="166"/>
      <c r="D217" s="42"/>
    </row>
    <row r="218" spans="1:4" ht="5.0999999999999996" customHeight="1" x14ac:dyDescent="0.25">
      <c r="A218" s="12"/>
      <c r="B218" s="3"/>
      <c r="C218" s="3"/>
      <c r="D218" s="3"/>
    </row>
    <row r="219" spans="1:4" x14ac:dyDescent="0.25">
      <c r="A219" s="12" t="s">
        <v>4123</v>
      </c>
      <c r="B219" s="146" t="s">
        <v>949</v>
      </c>
      <c r="C219" s="146"/>
      <c r="D219" s="146"/>
    </row>
    <row r="220" spans="1:4" ht="5.0999999999999996" customHeight="1" x14ac:dyDescent="0.25">
      <c r="A220" s="12"/>
      <c r="B220" s="3"/>
      <c r="C220" s="3"/>
      <c r="D220" s="3"/>
    </row>
    <row r="221" spans="1:4" x14ac:dyDescent="0.25">
      <c r="A221" s="12" t="s">
        <v>4122</v>
      </c>
      <c r="B221" s="146" t="s">
        <v>949</v>
      </c>
      <c r="C221" s="146"/>
      <c r="D221" s="146"/>
    </row>
    <row r="222" spans="1:4" ht="5.0999999999999996" customHeight="1" x14ac:dyDescent="0.25">
      <c r="A222" s="12"/>
      <c r="B222" s="3"/>
      <c r="C222" s="3"/>
      <c r="D222" s="3"/>
    </row>
    <row r="223" spans="1:4" x14ac:dyDescent="0.25">
      <c r="A223" s="12" t="s">
        <v>4121</v>
      </c>
      <c r="B223" s="146" t="s">
        <v>949</v>
      </c>
      <c r="C223" s="146"/>
      <c r="D223" s="146"/>
    </row>
    <row r="224" spans="1:4" ht="5.0999999999999996" customHeight="1" x14ac:dyDescent="0.25">
      <c r="A224" s="12"/>
      <c r="B224" s="3"/>
      <c r="C224" s="3"/>
      <c r="D224" s="3"/>
    </row>
    <row r="225" spans="1:4" x14ac:dyDescent="0.25">
      <c r="A225" s="12" t="s">
        <v>4120</v>
      </c>
      <c r="B225" s="146" t="s">
        <v>949</v>
      </c>
      <c r="C225" s="146"/>
      <c r="D225" s="146"/>
    </row>
    <row r="226" spans="1:4" ht="5.0999999999999996" customHeight="1" x14ac:dyDescent="0.25">
      <c r="A226" s="12"/>
      <c r="B226" s="3"/>
      <c r="C226" s="3"/>
      <c r="D226" s="3"/>
    </row>
    <row r="227" spans="1:4" x14ac:dyDescent="0.25">
      <c r="A227" s="12" t="s">
        <v>4119</v>
      </c>
      <c r="B227" s="146" t="s">
        <v>949</v>
      </c>
      <c r="C227" s="146"/>
      <c r="D227" s="146"/>
    </row>
    <row r="228" spans="1:4" ht="5.0999999999999996" customHeight="1" x14ac:dyDescent="0.25">
      <c r="A228" s="12"/>
      <c r="B228" s="3"/>
      <c r="C228" s="3"/>
      <c r="D228" s="3"/>
    </row>
    <row r="229" spans="1:4" x14ac:dyDescent="0.25">
      <c r="A229" s="12" t="s">
        <v>4118</v>
      </c>
      <c r="B229" s="146" t="s">
        <v>949</v>
      </c>
      <c r="C229" s="146"/>
      <c r="D229" s="146"/>
    </row>
    <row r="230" spans="1:4" ht="5.0999999999999996" customHeight="1" x14ac:dyDescent="0.25">
      <c r="A230" s="12"/>
      <c r="B230" s="3"/>
      <c r="C230" s="3"/>
      <c r="D230" s="3"/>
    </row>
    <row r="231" spans="1:4" x14ac:dyDescent="0.25">
      <c r="A231" s="12" t="s">
        <v>4117</v>
      </c>
      <c r="B231" s="146" t="s">
        <v>949</v>
      </c>
      <c r="C231" s="146"/>
      <c r="D231" s="146"/>
    </row>
    <row r="232" spans="1:4" ht="5.0999999999999996" customHeight="1" x14ac:dyDescent="0.25">
      <c r="A232" s="12"/>
      <c r="B232" s="3"/>
      <c r="C232" s="3"/>
      <c r="D232" s="3"/>
    </row>
    <row r="233" spans="1:4" x14ac:dyDescent="0.25">
      <c r="A233" s="148" t="s">
        <v>4116</v>
      </c>
      <c r="B233" s="146" t="s">
        <v>4115</v>
      </c>
      <c r="C233" s="146"/>
      <c r="D233" s="146"/>
    </row>
    <row r="234" spans="1:4" x14ac:dyDescent="0.25">
      <c r="A234" s="148"/>
      <c r="B234" s="89"/>
      <c r="C234" s="144" t="s">
        <v>2135</v>
      </c>
      <c r="D234" s="145"/>
    </row>
    <row r="235" spans="1:4" x14ac:dyDescent="0.25">
      <c r="A235" s="148"/>
      <c r="B235" s="89"/>
      <c r="C235" s="144" t="s">
        <v>2134</v>
      </c>
      <c r="D235" s="145"/>
    </row>
    <row r="236" spans="1:4" ht="5.0999999999999996" customHeight="1" x14ac:dyDescent="0.25">
      <c r="A236" s="148"/>
      <c r="B236" s="146"/>
      <c r="C236" s="146"/>
      <c r="D236" s="146"/>
    </row>
    <row r="237" spans="1:4" x14ac:dyDescent="0.25">
      <c r="A237" s="148"/>
      <c r="B237" s="146" t="s">
        <v>4114</v>
      </c>
      <c r="C237" s="146"/>
      <c r="D237" s="146"/>
    </row>
    <row r="238" spans="1:4" ht="5.0999999999999996" customHeight="1" x14ac:dyDescent="0.25">
      <c r="A238" s="12"/>
      <c r="B238" s="3"/>
      <c r="C238" s="3"/>
      <c r="D238" s="3"/>
    </row>
    <row r="239" spans="1:4" x14ac:dyDescent="0.25">
      <c r="A239" s="12" t="s">
        <v>4113</v>
      </c>
      <c r="B239" s="146" t="s">
        <v>3771</v>
      </c>
      <c r="C239" s="166"/>
      <c r="D239" s="42"/>
    </row>
    <row r="240" spans="1:4" ht="5.0999999999999996" customHeight="1" x14ac:dyDescent="0.25">
      <c r="A240" s="12"/>
      <c r="B240" s="3"/>
      <c r="C240" s="3"/>
      <c r="D240" s="3"/>
    </row>
    <row r="241" spans="1:4" x14ac:dyDescent="0.25">
      <c r="A241" s="12" t="s">
        <v>4112</v>
      </c>
      <c r="B241" s="146" t="s">
        <v>2064</v>
      </c>
      <c r="C241" s="166"/>
      <c r="D241" s="42"/>
    </row>
    <row r="242" spans="1:4" ht="5.0999999999999996" customHeight="1" x14ac:dyDescent="0.25">
      <c r="A242" s="12"/>
      <c r="B242" s="3"/>
      <c r="C242" s="3"/>
      <c r="D242" s="3"/>
    </row>
    <row r="243" spans="1:4" x14ac:dyDescent="0.25">
      <c r="A243" s="12" t="s">
        <v>4111</v>
      </c>
      <c r="B243" s="146" t="s">
        <v>2062</v>
      </c>
      <c r="C243" s="166"/>
      <c r="D243" s="42"/>
    </row>
    <row r="244" spans="1:4" ht="5.0999999999999996" customHeight="1" x14ac:dyDescent="0.25">
      <c r="A244" s="12"/>
      <c r="B244" s="3"/>
      <c r="C244" s="3"/>
      <c r="D244" s="3"/>
    </row>
    <row r="245" spans="1:4" x14ac:dyDescent="0.25">
      <c r="A245" s="12" t="s">
        <v>4110</v>
      </c>
      <c r="B245" s="146" t="s">
        <v>2233</v>
      </c>
      <c r="C245" s="166"/>
      <c r="D245" s="42"/>
    </row>
    <row r="246" spans="1:4" ht="5.0999999999999996" customHeight="1" x14ac:dyDescent="0.25">
      <c r="A246" s="12"/>
      <c r="B246" s="3"/>
      <c r="C246" s="3"/>
      <c r="D246" s="3"/>
    </row>
    <row r="247" spans="1:4" x14ac:dyDescent="0.25">
      <c r="A247" s="12" t="s">
        <v>4109</v>
      </c>
      <c r="B247" s="146" t="s">
        <v>2231</v>
      </c>
      <c r="C247" s="166"/>
      <c r="D247" s="42"/>
    </row>
    <row r="248" spans="1:4" ht="5.0999999999999996" customHeight="1" x14ac:dyDescent="0.25">
      <c r="A248" s="12"/>
      <c r="B248" s="3"/>
      <c r="C248" s="3"/>
      <c r="D248" s="3"/>
    </row>
    <row r="249" spans="1:4" x14ac:dyDescent="0.25">
      <c r="A249" s="12" t="s">
        <v>4108</v>
      </c>
      <c r="B249" s="146" t="s">
        <v>7506</v>
      </c>
      <c r="C249" s="166"/>
      <c r="D249" s="42"/>
    </row>
    <row r="250" spans="1:4" ht="5.0999999999999996" customHeight="1" x14ac:dyDescent="0.25">
      <c r="A250" s="12"/>
      <c r="B250" s="3"/>
      <c r="C250" s="3"/>
      <c r="D250" s="3"/>
    </row>
    <row r="251" spans="1:4" ht="30" customHeight="1" x14ac:dyDescent="0.25">
      <c r="A251" s="148" t="s">
        <v>4107</v>
      </c>
      <c r="B251" s="146" t="s">
        <v>4106</v>
      </c>
      <c r="C251" s="146"/>
      <c r="D251" s="146"/>
    </row>
    <row r="252" spans="1:4" x14ac:dyDescent="0.25">
      <c r="A252" s="148"/>
      <c r="B252" s="89"/>
      <c r="C252" s="144" t="s">
        <v>2135</v>
      </c>
      <c r="D252" s="145"/>
    </row>
    <row r="253" spans="1:4" x14ac:dyDescent="0.25">
      <c r="A253" s="148"/>
      <c r="B253" s="89"/>
      <c r="C253" s="144" t="s">
        <v>2134</v>
      </c>
      <c r="D253" s="145"/>
    </row>
    <row r="254" spans="1:4" ht="5.0999999999999996" customHeight="1" x14ac:dyDescent="0.25">
      <c r="A254" s="148"/>
      <c r="B254" s="146"/>
      <c r="C254" s="146"/>
      <c r="D254" s="146"/>
    </row>
    <row r="255" spans="1:4" ht="30" customHeight="1" x14ac:dyDescent="0.25">
      <c r="A255" s="148"/>
      <c r="B255" s="146" t="s">
        <v>4105</v>
      </c>
      <c r="C255" s="146"/>
      <c r="D255" s="146"/>
    </row>
    <row r="256" spans="1:4" x14ac:dyDescent="0.25">
      <c r="A256" s="148"/>
      <c r="B256" s="89"/>
      <c r="C256" s="144" t="s">
        <v>2135</v>
      </c>
      <c r="D256" s="145"/>
    </row>
    <row r="257" spans="1:4" x14ac:dyDescent="0.25">
      <c r="A257" s="148"/>
      <c r="B257" s="89"/>
      <c r="C257" s="144" t="s">
        <v>2134</v>
      </c>
      <c r="D257" s="145"/>
    </row>
    <row r="258" spans="1:4" ht="5.0999999999999996" customHeight="1" x14ac:dyDescent="0.25">
      <c r="A258" s="12"/>
      <c r="B258" s="3"/>
      <c r="C258" s="3"/>
      <c r="D258" s="3"/>
    </row>
    <row r="259" spans="1:4" x14ac:dyDescent="0.25">
      <c r="A259" s="148" t="s">
        <v>4104</v>
      </c>
      <c r="B259" s="146" t="s">
        <v>4103</v>
      </c>
      <c r="C259" s="146"/>
      <c r="D259" s="146"/>
    </row>
    <row r="260" spans="1:4" x14ac:dyDescent="0.25">
      <c r="A260" s="148"/>
      <c r="B260" s="89"/>
      <c r="C260" s="144" t="s">
        <v>4102</v>
      </c>
      <c r="D260" s="145"/>
    </row>
    <row r="261" spans="1:4" x14ac:dyDescent="0.25">
      <c r="A261" s="148"/>
      <c r="B261" s="89"/>
      <c r="C261" s="144" t="s">
        <v>4101</v>
      </c>
      <c r="D261" s="145"/>
    </row>
    <row r="262" spans="1:4" ht="5.0999999999999996" customHeight="1" x14ac:dyDescent="0.25">
      <c r="A262" s="12"/>
      <c r="B262" s="3"/>
      <c r="C262" s="3"/>
      <c r="D262" s="3"/>
    </row>
    <row r="263" spans="1:4" ht="45" customHeight="1" x14ac:dyDescent="0.25">
      <c r="A263" s="12" t="s">
        <v>4100</v>
      </c>
      <c r="B263" s="146" t="s">
        <v>4099</v>
      </c>
      <c r="C263" s="166"/>
      <c r="D263" s="113"/>
    </row>
    <row r="264" spans="1:4" ht="5.0999999999999996" customHeight="1" x14ac:dyDescent="0.25">
      <c r="A264" s="12"/>
      <c r="B264" s="3"/>
      <c r="C264" s="3"/>
      <c r="D264" s="3"/>
    </row>
    <row r="265" spans="1:4" ht="30" customHeight="1" x14ac:dyDescent="0.25">
      <c r="A265" s="12"/>
      <c r="B265" s="146" t="s">
        <v>4098</v>
      </c>
      <c r="C265" s="146"/>
      <c r="D265" s="146"/>
    </row>
    <row r="266" spans="1:4" ht="5.0999999999999996" customHeight="1" x14ac:dyDescent="0.25">
      <c r="A266" s="12"/>
      <c r="B266" s="3"/>
      <c r="C266" s="3"/>
      <c r="D266" s="3"/>
    </row>
    <row r="267" spans="1:4" x14ac:dyDescent="0.25">
      <c r="A267" s="12" t="s">
        <v>4097</v>
      </c>
      <c r="B267" s="146" t="s">
        <v>949</v>
      </c>
      <c r="C267" s="146"/>
      <c r="D267" s="146"/>
    </row>
    <row r="268" spans="1:4" ht="5.0999999999999996" customHeight="1" x14ac:dyDescent="0.25">
      <c r="A268" s="12"/>
      <c r="B268" s="3"/>
      <c r="C268" s="3"/>
      <c r="D268" s="3"/>
    </row>
    <row r="269" spans="1:4" x14ac:dyDescent="0.25">
      <c r="A269" s="12" t="s">
        <v>4096</v>
      </c>
      <c r="B269" s="146" t="s">
        <v>949</v>
      </c>
      <c r="C269" s="146"/>
      <c r="D269" s="146"/>
    </row>
    <row r="270" spans="1:4" ht="5.0999999999999996" customHeight="1" x14ac:dyDescent="0.25">
      <c r="A270" s="12"/>
      <c r="B270" s="3"/>
      <c r="C270" s="3"/>
      <c r="D270" s="3"/>
    </row>
    <row r="271" spans="1:4" x14ac:dyDescent="0.25">
      <c r="A271" s="12" t="s">
        <v>4095</v>
      </c>
      <c r="B271" s="146" t="s">
        <v>949</v>
      </c>
      <c r="C271" s="146"/>
      <c r="D271" s="146"/>
    </row>
    <row r="272" spans="1:4" ht="5.0999999999999996" customHeight="1" x14ac:dyDescent="0.25">
      <c r="A272" s="12"/>
      <c r="B272" s="3"/>
      <c r="C272" s="3"/>
      <c r="D272" s="3"/>
    </row>
    <row r="273" spans="1:4" x14ac:dyDescent="0.25">
      <c r="A273" s="12" t="s">
        <v>4094</v>
      </c>
      <c r="B273" s="146" t="s">
        <v>949</v>
      </c>
      <c r="C273" s="146"/>
      <c r="D273" s="146"/>
    </row>
    <row r="274" spans="1:4" ht="5.0999999999999996" customHeight="1" x14ac:dyDescent="0.25">
      <c r="A274" s="12"/>
      <c r="B274" s="3"/>
      <c r="C274" s="3"/>
      <c r="D274" s="3"/>
    </row>
    <row r="275" spans="1:4" x14ac:dyDescent="0.25">
      <c r="A275" s="12" t="s">
        <v>4093</v>
      </c>
      <c r="B275" s="146" t="s">
        <v>949</v>
      </c>
      <c r="C275" s="146"/>
      <c r="D275" s="146"/>
    </row>
    <row r="276" spans="1:4" ht="5.0999999999999996" customHeight="1" x14ac:dyDescent="0.25">
      <c r="A276" s="12"/>
      <c r="B276" s="3"/>
      <c r="C276" s="3"/>
      <c r="D276" s="3"/>
    </row>
    <row r="277" spans="1:4" x14ac:dyDescent="0.25">
      <c r="A277" s="12" t="s">
        <v>4092</v>
      </c>
      <c r="B277" s="146" t="s">
        <v>949</v>
      </c>
      <c r="C277" s="146"/>
      <c r="D277" s="146"/>
    </row>
    <row r="278" spans="1:4" ht="5.0999999999999996" customHeight="1" x14ac:dyDescent="0.25">
      <c r="A278" s="12"/>
      <c r="B278" s="3"/>
      <c r="C278" s="3"/>
      <c r="D278" s="3"/>
    </row>
    <row r="279" spans="1:4" x14ac:dyDescent="0.25">
      <c r="A279" s="12" t="s">
        <v>4091</v>
      </c>
      <c r="B279" s="146" t="s">
        <v>949</v>
      </c>
      <c r="C279" s="146"/>
      <c r="D279" s="146"/>
    </row>
    <row r="280" spans="1:4" ht="5.0999999999999996" customHeight="1" x14ac:dyDescent="0.25">
      <c r="A280" s="12"/>
      <c r="B280" s="3"/>
      <c r="C280" s="3"/>
      <c r="D280" s="3"/>
    </row>
    <row r="281" spans="1:4" ht="30" customHeight="1" x14ac:dyDescent="0.25">
      <c r="A281" s="148" t="s">
        <v>4090</v>
      </c>
      <c r="B281" s="146" t="s">
        <v>4089</v>
      </c>
      <c r="C281" s="146"/>
      <c r="D281" s="146"/>
    </row>
    <row r="282" spans="1:4" ht="5.0999999999999996" customHeight="1" x14ac:dyDescent="0.25">
      <c r="A282" s="148"/>
      <c r="B282" s="146"/>
      <c r="C282" s="146"/>
      <c r="D282" s="146"/>
    </row>
    <row r="283" spans="1:4" ht="75" customHeight="1" x14ac:dyDescent="0.25">
      <c r="A283" s="148"/>
      <c r="B283" s="146" t="s">
        <v>4088</v>
      </c>
      <c r="C283" s="146"/>
      <c r="D283" s="146"/>
    </row>
    <row r="284" spans="1:4" ht="5.0999999999999996" customHeight="1" x14ac:dyDescent="0.25">
      <c r="A284" s="148"/>
      <c r="B284" s="3"/>
      <c r="C284" s="3"/>
      <c r="D284" s="3"/>
    </row>
    <row r="285" spans="1:4" ht="15" customHeight="1" x14ac:dyDescent="0.25">
      <c r="A285" s="148"/>
      <c r="B285" s="9"/>
      <c r="C285" s="9" t="s">
        <v>2239</v>
      </c>
      <c r="D285" s="42"/>
    </row>
    <row r="286" spans="1:4" ht="15" customHeight="1" x14ac:dyDescent="0.25">
      <c r="A286" s="148"/>
      <c r="B286" s="9"/>
      <c r="C286" s="9" t="s">
        <v>2064</v>
      </c>
      <c r="D286" s="42"/>
    </row>
    <row r="287" spans="1:4" ht="15" customHeight="1" x14ac:dyDescent="0.25">
      <c r="A287" s="148"/>
      <c r="B287" s="9"/>
      <c r="C287" s="9" t="s">
        <v>2062</v>
      </c>
      <c r="D287" s="42"/>
    </row>
    <row r="288" spans="1:4" ht="15" customHeight="1" x14ac:dyDescent="0.25">
      <c r="A288" s="148"/>
      <c r="B288" s="9"/>
      <c r="C288" s="9" t="s">
        <v>2233</v>
      </c>
      <c r="D288" s="42"/>
    </row>
    <row r="289" spans="1:4" ht="15" customHeight="1" x14ac:dyDescent="0.25">
      <c r="A289" s="148"/>
      <c r="B289" s="9"/>
      <c r="C289" s="9" t="s">
        <v>2231</v>
      </c>
      <c r="D289" s="42"/>
    </row>
    <row r="290" spans="1:4" ht="15" customHeight="1" x14ac:dyDescent="0.25">
      <c r="A290" s="148"/>
      <c r="B290" s="9"/>
      <c r="C290" s="9" t="s">
        <v>7506</v>
      </c>
      <c r="D290" s="42"/>
    </row>
    <row r="291" spans="1:4" ht="15" customHeight="1" x14ac:dyDescent="0.25">
      <c r="A291" s="148"/>
      <c r="B291" s="9"/>
      <c r="C291" s="9" t="s">
        <v>2313</v>
      </c>
      <c r="D291" s="47"/>
    </row>
    <row r="292" spans="1:4" ht="15" customHeight="1" x14ac:dyDescent="0.25">
      <c r="A292" s="148"/>
      <c r="B292" s="9"/>
      <c r="C292" s="9" t="s">
        <v>2315</v>
      </c>
      <c r="D292" s="42"/>
    </row>
    <row r="293" spans="1:4" ht="5.0999999999999996" customHeight="1" x14ac:dyDescent="0.25">
      <c r="A293" s="148"/>
      <c r="B293" s="3"/>
      <c r="C293" s="3"/>
      <c r="D293" s="3"/>
    </row>
    <row r="294" spans="1:4" ht="15" customHeight="1" x14ac:dyDescent="0.25">
      <c r="A294" s="148"/>
      <c r="B294" s="146" t="s">
        <v>7241</v>
      </c>
      <c r="C294" s="146"/>
      <c r="D294" s="146"/>
    </row>
    <row r="295" spans="1:4" ht="15" customHeight="1" x14ac:dyDescent="0.25">
      <c r="A295" s="148"/>
      <c r="B295" s="9"/>
      <c r="C295" s="9" t="s">
        <v>5833</v>
      </c>
      <c r="D295" s="113"/>
    </row>
    <row r="296" spans="1:4" ht="15" customHeight="1" x14ac:dyDescent="0.25">
      <c r="A296" s="148"/>
      <c r="B296" s="9"/>
      <c r="C296" s="9" t="s">
        <v>3236</v>
      </c>
      <c r="D296" s="118"/>
    </row>
    <row r="297" spans="1:4" ht="5.0999999999999996" customHeight="1" x14ac:dyDescent="0.25">
      <c r="A297" s="12"/>
      <c r="B297" s="3"/>
      <c r="C297" s="3"/>
      <c r="D297" s="3"/>
    </row>
    <row r="298" spans="1:4" x14ac:dyDescent="0.25">
      <c r="A298" s="12" t="s">
        <v>4087</v>
      </c>
      <c r="B298" s="146" t="s">
        <v>949</v>
      </c>
      <c r="C298" s="146"/>
      <c r="D298" s="146"/>
    </row>
    <row r="299" spans="1:4" ht="5.0999999999999996" customHeight="1" x14ac:dyDescent="0.25">
      <c r="A299" s="12"/>
      <c r="B299" s="3"/>
      <c r="C299" s="3"/>
      <c r="D299" s="3"/>
    </row>
    <row r="300" spans="1:4" x14ac:dyDescent="0.25">
      <c r="A300" s="12" t="s">
        <v>4086</v>
      </c>
      <c r="B300" s="146" t="s">
        <v>949</v>
      </c>
      <c r="C300" s="146"/>
      <c r="D300" s="146"/>
    </row>
    <row r="301" spans="1:4" ht="5.0999999999999996" customHeight="1" x14ac:dyDescent="0.25">
      <c r="A301" s="12"/>
      <c r="B301" s="3"/>
      <c r="C301" s="3"/>
      <c r="D301" s="3"/>
    </row>
    <row r="302" spans="1:4" x14ac:dyDescent="0.25">
      <c r="A302" s="12" t="s">
        <v>4085</v>
      </c>
      <c r="B302" s="146" t="s">
        <v>949</v>
      </c>
      <c r="C302" s="146"/>
      <c r="D302" s="146"/>
    </row>
    <row r="303" spans="1:4" ht="5.0999999999999996" customHeight="1" x14ac:dyDescent="0.25">
      <c r="A303" s="12"/>
      <c r="B303" s="3"/>
      <c r="C303" s="3"/>
      <c r="D303" s="3"/>
    </row>
    <row r="304" spans="1:4" x14ac:dyDescent="0.25">
      <c r="A304" s="12" t="s">
        <v>4084</v>
      </c>
      <c r="B304" s="146" t="s">
        <v>949</v>
      </c>
      <c r="C304" s="146"/>
      <c r="D304" s="146"/>
    </row>
    <row r="305" spans="1:4" ht="5.0999999999999996" customHeight="1" x14ac:dyDescent="0.25">
      <c r="A305" s="12"/>
      <c r="B305" s="3"/>
      <c r="C305" s="3"/>
      <c r="D305" s="3"/>
    </row>
    <row r="306" spans="1:4" x14ac:dyDescent="0.25">
      <c r="A306" s="12" t="s">
        <v>4083</v>
      </c>
      <c r="B306" s="146" t="s">
        <v>949</v>
      </c>
      <c r="C306" s="146"/>
      <c r="D306" s="146"/>
    </row>
    <row r="307" spans="1:4" ht="5.0999999999999996" customHeight="1" x14ac:dyDescent="0.25">
      <c r="A307" s="12"/>
      <c r="B307" s="3"/>
      <c r="C307" s="3"/>
      <c r="D307" s="3"/>
    </row>
    <row r="308" spans="1:4" x14ac:dyDescent="0.25">
      <c r="A308" s="12" t="s">
        <v>4082</v>
      </c>
      <c r="B308" s="146" t="s">
        <v>949</v>
      </c>
      <c r="C308" s="146"/>
      <c r="D308" s="146"/>
    </row>
    <row r="309" spans="1:4" ht="5.0999999999999996" customHeight="1" x14ac:dyDescent="0.25">
      <c r="A309" s="12"/>
      <c r="B309" s="3"/>
      <c r="C309" s="3"/>
      <c r="D309" s="3"/>
    </row>
    <row r="310" spans="1:4" x14ac:dyDescent="0.25">
      <c r="A310" s="12" t="s">
        <v>4081</v>
      </c>
      <c r="B310" s="146" t="s">
        <v>949</v>
      </c>
      <c r="C310" s="146"/>
      <c r="D310" s="146"/>
    </row>
    <row r="311" spans="1:4" ht="5.0999999999999996" customHeight="1" x14ac:dyDescent="0.25">
      <c r="A311" s="12"/>
      <c r="B311" s="3"/>
      <c r="C311" s="3"/>
      <c r="D311" s="3"/>
    </row>
    <row r="312" spans="1:4" x14ac:dyDescent="0.25">
      <c r="A312" s="12" t="s">
        <v>4080</v>
      </c>
      <c r="B312" s="146" t="s">
        <v>949</v>
      </c>
      <c r="C312" s="146"/>
      <c r="D312" s="146"/>
    </row>
    <row r="313" spans="1:4" ht="5.0999999999999996" customHeight="1" x14ac:dyDescent="0.25">
      <c r="A313" s="12"/>
      <c r="B313" s="3"/>
      <c r="C313" s="3"/>
      <c r="D313" s="3"/>
    </row>
    <row r="314" spans="1:4" x14ac:dyDescent="0.25">
      <c r="A314" s="12" t="s">
        <v>4079</v>
      </c>
      <c r="B314" s="146" t="s">
        <v>949</v>
      </c>
      <c r="C314" s="146"/>
      <c r="D314" s="146"/>
    </row>
    <row r="315" spans="1:4" ht="5.0999999999999996" customHeight="1" x14ac:dyDescent="0.25">
      <c r="A315" s="12"/>
      <c r="B315" s="3"/>
      <c r="C315" s="3"/>
      <c r="D315" s="3"/>
    </row>
    <row r="316" spans="1:4" x14ac:dyDescent="0.25">
      <c r="A316" s="148" t="s">
        <v>4078</v>
      </c>
      <c r="B316" s="146" t="s">
        <v>4077</v>
      </c>
      <c r="C316" s="146"/>
      <c r="D316" s="146"/>
    </row>
    <row r="317" spans="1:4" x14ac:dyDescent="0.25">
      <c r="A317" s="148"/>
      <c r="B317" s="89"/>
      <c r="C317" s="144" t="s">
        <v>2135</v>
      </c>
      <c r="D317" s="145"/>
    </row>
    <row r="318" spans="1:4" x14ac:dyDescent="0.25">
      <c r="A318" s="148"/>
      <c r="B318" s="89"/>
      <c r="C318" s="144" t="s">
        <v>2134</v>
      </c>
      <c r="D318" s="145"/>
    </row>
    <row r="319" spans="1:4" ht="5.0999999999999996" customHeight="1" x14ac:dyDescent="0.25">
      <c r="A319" s="148"/>
      <c r="B319" s="146"/>
      <c r="C319" s="146"/>
      <c r="D319" s="146"/>
    </row>
    <row r="320" spans="1:4" x14ac:dyDescent="0.25">
      <c r="A320" s="148"/>
      <c r="B320" s="146" t="s">
        <v>4076</v>
      </c>
      <c r="C320" s="146"/>
      <c r="D320" s="146"/>
    </row>
    <row r="321" spans="1:4" ht="5.0999999999999996" customHeight="1" x14ac:dyDescent="0.25">
      <c r="A321" s="12"/>
      <c r="B321" s="3"/>
      <c r="C321" s="3"/>
      <c r="D321" s="3"/>
    </row>
    <row r="322" spans="1:4" x14ac:dyDescent="0.25">
      <c r="A322" s="12" t="s">
        <v>4075</v>
      </c>
      <c r="B322" s="146" t="s">
        <v>3551</v>
      </c>
      <c r="C322" s="166"/>
      <c r="D322" s="42"/>
    </row>
    <row r="323" spans="1:4" ht="5.0999999999999996" customHeight="1" x14ac:dyDescent="0.25">
      <c r="A323" s="12"/>
      <c r="B323" s="3"/>
      <c r="C323" s="3"/>
      <c r="D323" s="3"/>
    </row>
    <row r="324" spans="1:4" x14ac:dyDescent="0.25">
      <c r="A324" s="12" t="s">
        <v>4074</v>
      </c>
      <c r="B324" s="146" t="s">
        <v>2237</v>
      </c>
      <c r="C324" s="166"/>
      <c r="D324" s="42"/>
    </row>
    <row r="325" spans="1:4" ht="5.0999999999999996" customHeight="1" x14ac:dyDescent="0.25">
      <c r="A325" s="12"/>
      <c r="B325" s="3"/>
      <c r="C325" s="3"/>
      <c r="D325" s="3"/>
    </row>
    <row r="326" spans="1:4" x14ac:dyDescent="0.25">
      <c r="A326" s="12" t="s">
        <v>4073</v>
      </c>
      <c r="B326" s="146" t="s">
        <v>2064</v>
      </c>
      <c r="C326" s="166"/>
      <c r="D326" s="42"/>
    </row>
    <row r="327" spans="1:4" ht="5.0999999999999996" customHeight="1" x14ac:dyDescent="0.25">
      <c r="A327" s="12"/>
      <c r="B327" s="3"/>
      <c r="C327" s="3"/>
      <c r="D327" s="3"/>
    </row>
    <row r="328" spans="1:4" x14ac:dyDescent="0.25">
      <c r="A328" s="12" t="s">
        <v>4072</v>
      </c>
      <c r="B328" s="146" t="s">
        <v>2062</v>
      </c>
      <c r="C328" s="166"/>
      <c r="D328" s="42"/>
    </row>
    <row r="329" spans="1:4" ht="5.0999999999999996" customHeight="1" x14ac:dyDescent="0.25">
      <c r="A329" s="12"/>
      <c r="B329" s="3"/>
      <c r="C329" s="3"/>
      <c r="D329" s="3"/>
    </row>
    <row r="330" spans="1:4" ht="30" customHeight="1" x14ac:dyDescent="0.25">
      <c r="A330" s="12" t="s">
        <v>4071</v>
      </c>
      <c r="B330" s="146" t="s">
        <v>3546</v>
      </c>
      <c r="C330" s="166"/>
      <c r="D330" s="42"/>
    </row>
    <row r="331" spans="1:4" ht="5.0999999999999996" customHeight="1" x14ac:dyDescent="0.25">
      <c r="A331" s="12"/>
      <c r="B331" s="3"/>
      <c r="C331" s="3"/>
      <c r="D331" s="3"/>
    </row>
    <row r="332" spans="1:4" ht="30" customHeight="1" x14ac:dyDescent="0.25">
      <c r="A332" s="12" t="s">
        <v>4070</v>
      </c>
      <c r="B332" s="146" t="s">
        <v>3544</v>
      </c>
      <c r="C332" s="166"/>
      <c r="D332" s="42"/>
    </row>
    <row r="333" spans="1:4" ht="5.0999999999999996" customHeight="1" x14ac:dyDescent="0.25">
      <c r="A333" s="12"/>
      <c r="B333" s="3"/>
      <c r="C333" s="3"/>
      <c r="D333" s="3"/>
    </row>
    <row r="334" spans="1:4" x14ac:dyDescent="0.25">
      <c r="A334" s="148" t="s">
        <v>4069</v>
      </c>
      <c r="B334" s="146" t="s">
        <v>4068</v>
      </c>
      <c r="C334" s="146"/>
      <c r="D334" s="146"/>
    </row>
    <row r="335" spans="1:4" x14ac:dyDescent="0.25">
      <c r="A335" s="148"/>
      <c r="B335" s="89"/>
      <c r="C335" s="144" t="s">
        <v>2135</v>
      </c>
      <c r="D335" s="145"/>
    </row>
    <row r="336" spans="1:4" x14ac:dyDescent="0.25">
      <c r="A336" s="148"/>
      <c r="B336" s="89"/>
      <c r="C336" s="144" t="s">
        <v>2134</v>
      </c>
      <c r="D336" s="145"/>
    </row>
    <row r="337" spans="1:4" ht="5.0999999999999996" customHeight="1" x14ac:dyDescent="0.25">
      <c r="A337" s="148"/>
      <c r="B337" s="3"/>
      <c r="C337" s="3"/>
      <c r="D337" s="3"/>
    </row>
    <row r="338" spans="1:4" ht="45" customHeight="1" x14ac:dyDescent="0.25">
      <c r="A338" s="148"/>
      <c r="B338" s="146" t="s">
        <v>3225</v>
      </c>
      <c r="C338" s="166"/>
      <c r="D338" s="42"/>
    </row>
    <row r="339" spans="1:4" ht="5.0999999999999996" customHeight="1" x14ac:dyDescent="0.25">
      <c r="A339" s="12"/>
      <c r="B339" s="3"/>
      <c r="C339" s="3"/>
      <c r="D339" s="3"/>
    </row>
    <row r="340" spans="1:4" x14ac:dyDescent="0.25">
      <c r="A340" s="148" t="s">
        <v>4067</v>
      </c>
      <c r="B340" s="146" t="s">
        <v>4066</v>
      </c>
      <c r="C340" s="146"/>
      <c r="D340" s="146"/>
    </row>
    <row r="341" spans="1:4" x14ac:dyDescent="0.25">
      <c r="A341" s="148"/>
      <c r="B341" s="89"/>
      <c r="C341" s="144" t="s">
        <v>2135</v>
      </c>
      <c r="D341" s="145"/>
    </row>
    <row r="342" spans="1:4" x14ac:dyDescent="0.25">
      <c r="A342" s="148"/>
      <c r="B342" s="89"/>
      <c r="C342" s="144" t="s">
        <v>2134</v>
      </c>
      <c r="D342" s="145"/>
    </row>
    <row r="343" spans="1:4" ht="5.0999999999999996" customHeight="1" x14ac:dyDescent="0.25">
      <c r="A343" s="148"/>
      <c r="B343" s="3"/>
      <c r="C343" s="3"/>
      <c r="D343" s="3"/>
    </row>
    <row r="344" spans="1:4" x14ac:dyDescent="0.25">
      <c r="A344" s="148"/>
      <c r="B344" s="146" t="s">
        <v>2281</v>
      </c>
      <c r="C344" s="166"/>
      <c r="D344" s="42"/>
    </row>
    <row r="345" spans="1:4" ht="5.0999999999999996" customHeight="1" x14ac:dyDescent="0.25">
      <c r="A345" s="12"/>
      <c r="B345" s="3"/>
      <c r="C345" s="3"/>
      <c r="D345" s="3"/>
    </row>
    <row r="346" spans="1:4" ht="30" customHeight="1" x14ac:dyDescent="0.25">
      <c r="A346" s="12" t="s">
        <v>4065</v>
      </c>
      <c r="B346" s="146" t="s">
        <v>4064</v>
      </c>
      <c r="C346" s="166"/>
      <c r="D346" s="42"/>
    </row>
    <row r="347" spans="1:4" x14ac:dyDescent="0.25">
      <c r="A347" s="12"/>
      <c r="B347" s="3"/>
      <c r="C347" s="3"/>
      <c r="D347" s="3"/>
    </row>
    <row r="348" spans="1:4" x14ac:dyDescent="0.25">
      <c r="A348" s="205" t="s">
        <v>3224</v>
      </c>
      <c r="B348" s="205"/>
      <c r="C348" s="205"/>
      <c r="D348" s="205"/>
    </row>
    <row r="349" spans="1:4" ht="5.0999999999999996" customHeight="1" x14ac:dyDescent="0.25">
      <c r="A349" s="12"/>
      <c r="B349" s="3"/>
      <c r="C349" s="3"/>
      <c r="D349" s="3"/>
    </row>
    <row r="350" spans="1:4" ht="75" customHeight="1" x14ac:dyDescent="0.25">
      <c r="A350" s="12" t="s">
        <v>4063</v>
      </c>
      <c r="B350" s="146" t="s">
        <v>4062</v>
      </c>
      <c r="C350" s="166"/>
      <c r="D350" s="42"/>
    </row>
    <row r="351" spans="1:4" ht="5.0999999999999996" customHeight="1" x14ac:dyDescent="0.25">
      <c r="A351" s="12"/>
      <c r="B351" s="3"/>
      <c r="C351" s="3"/>
      <c r="D351" s="3"/>
    </row>
    <row r="352" spans="1:4" x14ac:dyDescent="0.25">
      <c r="A352" s="148" t="s">
        <v>4061</v>
      </c>
      <c r="B352" s="146" t="s">
        <v>4060</v>
      </c>
      <c r="C352" s="146"/>
      <c r="D352" s="146"/>
    </row>
    <row r="353" spans="1:4" x14ac:dyDescent="0.25">
      <c r="A353" s="148"/>
      <c r="B353" s="89"/>
      <c r="C353" s="144" t="s">
        <v>2135</v>
      </c>
      <c r="D353" s="145"/>
    </row>
    <row r="354" spans="1:4" x14ac:dyDescent="0.25">
      <c r="A354" s="148"/>
      <c r="B354" s="89"/>
      <c r="C354" s="144" t="s">
        <v>2134</v>
      </c>
      <c r="D354" s="145"/>
    </row>
    <row r="355" spans="1:4" ht="5.0999999999999996" customHeight="1" x14ac:dyDescent="0.25">
      <c r="A355" s="148"/>
      <c r="B355" s="146"/>
      <c r="C355" s="146"/>
      <c r="D355" s="146"/>
    </row>
    <row r="356" spans="1:4" x14ac:dyDescent="0.25">
      <c r="A356" s="148"/>
      <c r="B356" s="146" t="s">
        <v>4059</v>
      </c>
      <c r="C356" s="146"/>
      <c r="D356" s="146"/>
    </row>
    <row r="357" spans="1:4" ht="5.0999999999999996" customHeight="1" x14ac:dyDescent="0.25">
      <c r="A357" s="12"/>
      <c r="B357" s="3"/>
      <c r="C357" s="3"/>
      <c r="D357" s="3"/>
    </row>
    <row r="358" spans="1:4" ht="30" customHeight="1" x14ac:dyDescent="0.25">
      <c r="A358" s="12"/>
      <c r="B358" s="172" t="s">
        <v>4058</v>
      </c>
      <c r="C358" s="172"/>
      <c r="D358" s="172"/>
    </row>
    <row r="359" spans="1:4" ht="5.0999999999999996" customHeight="1" x14ac:dyDescent="0.25">
      <c r="A359" s="12"/>
      <c r="B359" s="3"/>
      <c r="C359" s="3"/>
      <c r="D359" s="3"/>
    </row>
    <row r="360" spans="1:4" x14ac:dyDescent="0.25">
      <c r="A360" s="12" t="s">
        <v>4057</v>
      </c>
      <c r="B360" s="146" t="s">
        <v>3855</v>
      </c>
      <c r="C360" s="166"/>
      <c r="D360" s="42"/>
    </row>
    <row r="361" spans="1:4" ht="5.0999999999999996" customHeight="1" x14ac:dyDescent="0.25">
      <c r="A361" s="12"/>
      <c r="B361" s="3"/>
      <c r="C361" s="3"/>
      <c r="D361" s="3"/>
    </row>
    <row r="362" spans="1:4" x14ac:dyDescent="0.25">
      <c r="A362" s="12" t="s">
        <v>4056</v>
      </c>
      <c r="B362" s="146" t="s">
        <v>3186</v>
      </c>
      <c r="C362" s="166"/>
      <c r="D362" s="115"/>
    </row>
    <row r="363" spans="1:4" ht="5.0999999999999996" customHeight="1" x14ac:dyDescent="0.25">
      <c r="A363" s="12"/>
      <c r="B363" s="3"/>
      <c r="C363" s="3"/>
      <c r="D363" s="3"/>
    </row>
    <row r="364" spans="1:4" x14ac:dyDescent="0.25">
      <c r="A364" s="12" t="s">
        <v>4055</v>
      </c>
      <c r="B364" s="146" t="s">
        <v>3848</v>
      </c>
      <c r="C364" s="166"/>
      <c r="D364" s="113"/>
    </row>
    <row r="365" spans="1:4" ht="5.0999999999999996" customHeight="1" x14ac:dyDescent="0.25">
      <c r="A365" s="12"/>
      <c r="B365" s="3"/>
      <c r="C365" s="3"/>
      <c r="D365" s="3"/>
    </row>
    <row r="366" spans="1:4" x14ac:dyDescent="0.25">
      <c r="A366" s="12" t="s">
        <v>4054</v>
      </c>
      <c r="B366" s="146" t="s">
        <v>3522</v>
      </c>
      <c r="C366" s="166"/>
      <c r="D366" s="42"/>
    </row>
    <row r="367" spans="1:4" ht="5.0999999999999996" customHeight="1" x14ac:dyDescent="0.25">
      <c r="A367" s="12"/>
      <c r="B367" s="3"/>
      <c r="C367" s="3"/>
      <c r="D367" s="3"/>
    </row>
    <row r="368" spans="1:4" x14ac:dyDescent="0.25">
      <c r="A368" s="148" t="s">
        <v>4053</v>
      </c>
      <c r="B368" s="146" t="s">
        <v>3844</v>
      </c>
      <c r="C368" s="146"/>
      <c r="D368" s="146"/>
    </row>
    <row r="369" spans="1:4" x14ac:dyDescent="0.25">
      <c r="A369" s="148"/>
      <c r="B369" s="89"/>
      <c r="C369" s="144" t="s">
        <v>4052</v>
      </c>
      <c r="D369" s="145"/>
    </row>
    <row r="370" spans="1:4" x14ac:dyDescent="0.25">
      <c r="A370" s="148"/>
      <c r="B370" s="89"/>
      <c r="C370" s="144" t="s">
        <v>4051</v>
      </c>
      <c r="D370" s="145"/>
    </row>
    <row r="371" spans="1:4" ht="5.0999999999999996" customHeight="1" x14ac:dyDescent="0.25">
      <c r="A371" s="12"/>
      <c r="B371" s="3"/>
      <c r="C371" s="3"/>
      <c r="D371" s="3"/>
    </row>
    <row r="372" spans="1:4" x14ac:dyDescent="0.25">
      <c r="A372" s="12" t="s">
        <v>4050</v>
      </c>
      <c r="B372" s="146" t="s">
        <v>4049</v>
      </c>
      <c r="C372" s="166"/>
      <c r="D372" s="42"/>
    </row>
    <row r="373" spans="1:4" ht="5.0999999999999996" customHeight="1" x14ac:dyDescent="0.25">
      <c r="A373" s="12"/>
      <c r="B373" s="3"/>
      <c r="C373" s="3"/>
      <c r="D373" s="3"/>
    </row>
    <row r="374" spans="1:4" x14ac:dyDescent="0.25">
      <c r="A374" s="148" t="s">
        <v>4048</v>
      </c>
      <c r="B374" s="146" t="s">
        <v>3474</v>
      </c>
      <c r="C374" s="146"/>
      <c r="D374" s="146"/>
    </row>
    <row r="375" spans="1:4" x14ac:dyDescent="0.25">
      <c r="A375" s="148"/>
      <c r="B375" s="89"/>
      <c r="C375" s="144" t="s">
        <v>3473</v>
      </c>
      <c r="D375" s="145"/>
    </row>
    <row r="376" spans="1:4" x14ac:dyDescent="0.25">
      <c r="A376" s="148"/>
      <c r="B376" s="89"/>
      <c r="C376" s="144" t="s">
        <v>3472</v>
      </c>
      <c r="D376" s="145"/>
    </row>
    <row r="377" spans="1:4" ht="5.0999999999999996" customHeight="1" x14ac:dyDescent="0.25">
      <c r="A377" s="12"/>
      <c r="B377" s="3"/>
      <c r="C377" s="3"/>
      <c r="D377" s="3"/>
    </row>
    <row r="378" spans="1:4" ht="30" customHeight="1" x14ac:dyDescent="0.25">
      <c r="A378" s="148" t="s">
        <v>4047</v>
      </c>
      <c r="B378" s="146" t="s">
        <v>3470</v>
      </c>
      <c r="C378" s="146"/>
      <c r="D378" s="146"/>
    </row>
    <row r="379" spans="1:4" x14ac:dyDescent="0.25">
      <c r="A379" s="148"/>
      <c r="B379" s="89"/>
      <c r="C379" s="144" t="s">
        <v>2135</v>
      </c>
      <c r="D379" s="145"/>
    </row>
    <row r="380" spans="1:4" x14ac:dyDescent="0.25">
      <c r="A380" s="148"/>
      <c r="B380" s="89"/>
      <c r="C380" s="144" t="s">
        <v>2134</v>
      </c>
      <c r="D380" s="145"/>
    </row>
    <row r="381" spans="1:4" ht="5.0999999999999996" customHeight="1" x14ac:dyDescent="0.25">
      <c r="A381" s="148"/>
      <c r="B381" s="3"/>
      <c r="C381" s="3"/>
      <c r="D381" s="3"/>
    </row>
    <row r="382" spans="1:4" x14ac:dyDescent="0.25">
      <c r="A382" s="148"/>
      <c r="B382" s="146" t="s">
        <v>3469</v>
      </c>
      <c r="C382" s="166"/>
      <c r="D382" s="42"/>
    </row>
    <row r="383" spans="1:4" ht="5.0999999999999996" customHeight="1" x14ac:dyDescent="0.25">
      <c r="A383" s="12"/>
      <c r="B383" s="3"/>
      <c r="C383" s="3"/>
      <c r="D383" s="3"/>
    </row>
    <row r="384" spans="1:4" x14ac:dyDescent="0.25">
      <c r="A384" s="12" t="s">
        <v>4046</v>
      </c>
      <c r="B384" s="146" t="s">
        <v>4045</v>
      </c>
      <c r="C384" s="166"/>
      <c r="D384" s="105"/>
    </row>
    <row r="385" spans="1:4" ht="5.0999999999999996" customHeight="1" x14ac:dyDescent="0.25">
      <c r="A385" s="12"/>
      <c r="B385" s="3"/>
      <c r="C385" s="3"/>
      <c r="D385" s="3"/>
    </row>
    <row r="386" spans="1:4" ht="30" customHeight="1" x14ac:dyDescent="0.25">
      <c r="A386" s="12" t="s">
        <v>4044</v>
      </c>
      <c r="B386" s="146" t="s">
        <v>4043</v>
      </c>
      <c r="C386" s="166"/>
      <c r="D386" s="106" t="str">
        <f>IF(OR(mil10.114="",mil10.120=""),"",(mil10.114/100)*mil10.120)</f>
        <v/>
      </c>
    </row>
    <row r="387" spans="1:4" ht="5.0999999999999996" customHeight="1" x14ac:dyDescent="0.25">
      <c r="A387" s="12"/>
      <c r="B387" s="3"/>
      <c r="C387" s="3"/>
      <c r="D387" s="3"/>
    </row>
    <row r="388" spans="1:4" x14ac:dyDescent="0.25">
      <c r="A388" s="12" t="s">
        <v>4042</v>
      </c>
      <c r="B388" s="146" t="s">
        <v>3830</v>
      </c>
      <c r="C388" s="166"/>
      <c r="D388" s="42"/>
    </row>
    <row r="389" spans="1:4" ht="5.0999999999999996" customHeight="1" x14ac:dyDescent="0.25">
      <c r="A389" s="12"/>
      <c r="B389" s="3"/>
      <c r="C389" s="3"/>
      <c r="D389" s="3"/>
    </row>
    <row r="390" spans="1:4" x14ac:dyDescent="0.25">
      <c r="A390" s="12" t="s">
        <v>4041</v>
      </c>
      <c r="B390" s="146" t="s">
        <v>4040</v>
      </c>
      <c r="C390" s="166"/>
      <c r="D390" s="105"/>
    </row>
    <row r="391" spans="1:4" ht="5.0999999999999996" customHeight="1" x14ac:dyDescent="0.25">
      <c r="A391" s="12"/>
      <c r="B391" s="3"/>
      <c r="C391" s="3"/>
      <c r="D391" s="3"/>
    </row>
    <row r="392" spans="1:4" x14ac:dyDescent="0.25">
      <c r="A392" s="12" t="s">
        <v>4039</v>
      </c>
      <c r="B392" s="146" t="s">
        <v>4038</v>
      </c>
      <c r="C392" s="166"/>
      <c r="D392" s="105"/>
    </row>
    <row r="393" spans="1:4" ht="5.0999999999999996" customHeight="1" x14ac:dyDescent="0.25">
      <c r="A393" s="12"/>
      <c r="B393" s="3"/>
      <c r="C393" s="3"/>
      <c r="D393" s="3"/>
    </row>
    <row r="394" spans="1:4" ht="30" customHeight="1" x14ac:dyDescent="0.25">
      <c r="A394" s="12" t="s">
        <v>4037</v>
      </c>
      <c r="B394" s="146" t="s">
        <v>4036</v>
      </c>
      <c r="C394" s="166"/>
      <c r="D394" s="106" t="str">
        <f>IF(OR(mil10.114="",mil10.124=""),"",(mil10.114/100)*mil10.124)</f>
        <v/>
      </c>
    </row>
    <row r="395" spans="1:4" ht="5.0999999999999996" customHeight="1" x14ac:dyDescent="0.25">
      <c r="A395" s="12"/>
      <c r="B395" s="3"/>
      <c r="C395" s="3"/>
      <c r="D395" s="3"/>
    </row>
    <row r="396" spans="1:4" x14ac:dyDescent="0.25">
      <c r="A396" s="148" t="s">
        <v>4035</v>
      </c>
      <c r="B396" s="146" t="s">
        <v>4034</v>
      </c>
      <c r="C396" s="146"/>
      <c r="D396" s="146"/>
    </row>
    <row r="397" spans="1:4" x14ac:dyDescent="0.25">
      <c r="A397" s="148"/>
      <c r="B397" s="89"/>
      <c r="C397" s="144" t="s">
        <v>2135</v>
      </c>
      <c r="D397" s="145"/>
    </row>
    <row r="398" spans="1:4" x14ac:dyDescent="0.25">
      <c r="A398" s="148"/>
      <c r="B398" s="89"/>
      <c r="C398" s="144" t="s">
        <v>2134</v>
      </c>
      <c r="D398" s="145"/>
    </row>
    <row r="399" spans="1:4" ht="5.0999999999999996" customHeight="1" x14ac:dyDescent="0.25">
      <c r="A399" s="148"/>
      <c r="B399" s="146"/>
      <c r="C399" s="146"/>
      <c r="D399" s="146"/>
    </row>
    <row r="400" spans="1:4" x14ac:dyDescent="0.25">
      <c r="A400" s="148"/>
      <c r="B400" s="146" t="s">
        <v>4033</v>
      </c>
      <c r="C400" s="146"/>
      <c r="D400" s="146"/>
    </row>
    <row r="401" spans="1:4" ht="5.0999999999999996" customHeight="1" x14ac:dyDescent="0.25">
      <c r="A401" s="12"/>
      <c r="B401" s="3"/>
      <c r="C401" s="3"/>
      <c r="D401" s="3"/>
    </row>
    <row r="402" spans="1:4" x14ac:dyDescent="0.25">
      <c r="A402" s="12" t="s">
        <v>4032</v>
      </c>
      <c r="B402" s="146" t="s">
        <v>4031</v>
      </c>
      <c r="C402" s="166"/>
      <c r="D402" s="107"/>
    </row>
    <row r="403" spans="1:4" ht="5.0999999999999996" customHeight="1" x14ac:dyDescent="0.25">
      <c r="A403" s="12"/>
      <c r="B403" s="3"/>
      <c r="C403" s="3"/>
      <c r="D403" s="3"/>
    </row>
    <row r="404" spans="1:4" x14ac:dyDescent="0.25">
      <c r="A404" s="12" t="s">
        <v>4030</v>
      </c>
      <c r="B404" s="146" t="s">
        <v>4029</v>
      </c>
      <c r="C404" s="166"/>
      <c r="D404" s="105"/>
    </row>
    <row r="405" spans="1:4" ht="5.0999999999999996" customHeight="1" x14ac:dyDescent="0.25">
      <c r="A405" s="12"/>
      <c r="B405" s="3"/>
      <c r="C405" s="3"/>
      <c r="D405" s="3"/>
    </row>
    <row r="406" spans="1:4" x14ac:dyDescent="0.25">
      <c r="A406" s="12" t="s">
        <v>4028</v>
      </c>
      <c r="B406" s="146" t="s">
        <v>4027</v>
      </c>
      <c r="C406" s="166"/>
      <c r="D406" s="107"/>
    </row>
    <row r="407" spans="1:4" ht="5.0999999999999996" customHeight="1" x14ac:dyDescent="0.25">
      <c r="A407" s="12"/>
      <c r="B407" s="3"/>
      <c r="C407" s="3"/>
      <c r="D407" s="3"/>
    </row>
    <row r="408" spans="1:4" ht="30" customHeight="1" x14ac:dyDescent="0.25">
      <c r="A408" s="12" t="s">
        <v>4026</v>
      </c>
      <c r="B408" s="146" t="s">
        <v>4025</v>
      </c>
      <c r="C408" s="166"/>
      <c r="D408" s="105"/>
    </row>
    <row r="409" spans="1:4" ht="5.0999999999999996" customHeight="1" x14ac:dyDescent="0.25">
      <c r="A409" s="12"/>
      <c r="B409" s="3"/>
      <c r="C409" s="3"/>
      <c r="D409" s="3"/>
    </row>
    <row r="410" spans="1:4" x14ac:dyDescent="0.25">
      <c r="A410" s="12" t="s">
        <v>4024</v>
      </c>
      <c r="B410" s="146" t="s">
        <v>949</v>
      </c>
      <c r="C410" s="146"/>
      <c r="D410" s="146"/>
    </row>
    <row r="411" spans="1:4" ht="5.0999999999999996" customHeight="1" x14ac:dyDescent="0.25">
      <c r="A411" s="12"/>
      <c r="B411" s="3"/>
      <c r="C411" s="3"/>
      <c r="D411" s="3"/>
    </row>
    <row r="412" spans="1:4" x14ac:dyDescent="0.25">
      <c r="A412" s="12" t="s">
        <v>4023</v>
      </c>
      <c r="B412" s="146" t="s">
        <v>949</v>
      </c>
      <c r="C412" s="146"/>
      <c r="D412" s="146"/>
    </row>
    <row r="413" spans="1:4" ht="5.0999999999999996" customHeight="1" x14ac:dyDescent="0.25">
      <c r="A413" s="12"/>
      <c r="B413" s="3"/>
      <c r="C413" s="3"/>
      <c r="D413" s="3"/>
    </row>
    <row r="414" spans="1:4" x14ac:dyDescent="0.25">
      <c r="A414" s="12" t="s">
        <v>4022</v>
      </c>
      <c r="B414" s="146" t="s">
        <v>949</v>
      </c>
      <c r="C414" s="146"/>
      <c r="D414" s="146"/>
    </row>
    <row r="415" spans="1:4" ht="5.0999999999999996" customHeight="1" x14ac:dyDescent="0.25">
      <c r="A415" s="12"/>
      <c r="B415" s="3"/>
      <c r="C415" s="3"/>
      <c r="D415" s="3"/>
    </row>
    <row r="416" spans="1:4" x14ac:dyDescent="0.25">
      <c r="A416" s="12" t="s">
        <v>4021</v>
      </c>
      <c r="B416" s="146" t="s">
        <v>949</v>
      </c>
      <c r="C416" s="146"/>
      <c r="D416" s="146"/>
    </row>
    <row r="417" spans="1:4" ht="5.0999999999999996" customHeight="1" x14ac:dyDescent="0.25">
      <c r="A417" s="12"/>
      <c r="B417" s="3"/>
      <c r="C417" s="3"/>
      <c r="D417" s="3"/>
    </row>
    <row r="418" spans="1:4" x14ac:dyDescent="0.25">
      <c r="A418" s="148" t="s">
        <v>4020</v>
      </c>
      <c r="B418" s="146" t="s">
        <v>4019</v>
      </c>
      <c r="C418" s="146"/>
      <c r="D418" s="146"/>
    </row>
    <row r="419" spans="1:4" x14ac:dyDescent="0.25">
      <c r="A419" s="148"/>
      <c r="B419" s="89"/>
      <c r="C419" s="144" t="s">
        <v>2135</v>
      </c>
      <c r="D419" s="145"/>
    </row>
    <row r="420" spans="1:4" x14ac:dyDescent="0.25">
      <c r="A420" s="148"/>
      <c r="B420" s="89"/>
      <c r="C420" s="144" t="s">
        <v>2134</v>
      </c>
      <c r="D420" s="145"/>
    </row>
    <row r="421" spans="1:4" ht="5.0999999999999996" customHeight="1" x14ac:dyDescent="0.25">
      <c r="A421" s="148"/>
      <c r="B421" s="146"/>
      <c r="C421" s="146"/>
      <c r="D421" s="146"/>
    </row>
    <row r="422" spans="1:4" x14ac:dyDescent="0.25">
      <c r="A422" s="148"/>
      <c r="B422" s="146" t="s">
        <v>4018</v>
      </c>
      <c r="C422" s="146"/>
      <c r="D422" s="146"/>
    </row>
    <row r="423" spans="1:4" ht="5.0999999999999996" customHeight="1" x14ac:dyDescent="0.25">
      <c r="A423" s="12"/>
      <c r="B423" s="3"/>
      <c r="C423" s="3"/>
      <c r="D423" s="3"/>
    </row>
    <row r="424" spans="1:4" x14ac:dyDescent="0.25">
      <c r="A424" s="12" t="s">
        <v>4017</v>
      </c>
      <c r="B424" s="146" t="s">
        <v>3771</v>
      </c>
      <c r="C424" s="166"/>
      <c r="D424" s="42"/>
    </row>
    <row r="425" spans="1:4" ht="5.0999999999999996" customHeight="1" x14ac:dyDescent="0.25">
      <c r="A425" s="12"/>
      <c r="B425" s="3"/>
      <c r="C425" s="3"/>
      <c r="D425" s="3"/>
    </row>
    <row r="426" spans="1:4" x14ac:dyDescent="0.25">
      <c r="A426" s="12" t="s">
        <v>4016</v>
      </c>
      <c r="B426" s="146" t="s">
        <v>2064</v>
      </c>
      <c r="C426" s="166"/>
      <c r="D426" s="42"/>
    </row>
    <row r="427" spans="1:4" ht="5.0999999999999996" customHeight="1" x14ac:dyDescent="0.25">
      <c r="A427" s="12"/>
      <c r="B427" s="3"/>
      <c r="C427" s="3"/>
      <c r="D427" s="3"/>
    </row>
    <row r="428" spans="1:4" x14ac:dyDescent="0.25">
      <c r="A428" s="12" t="s">
        <v>4015</v>
      </c>
      <c r="B428" s="146" t="s">
        <v>2062</v>
      </c>
      <c r="C428" s="166"/>
      <c r="D428" s="42"/>
    </row>
    <row r="429" spans="1:4" ht="5.0999999999999996" customHeight="1" x14ac:dyDescent="0.25">
      <c r="A429" s="12"/>
      <c r="B429" s="3"/>
      <c r="C429" s="3"/>
      <c r="D429" s="3"/>
    </row>
    <row r="430" spans="1:4" x14ac:dyDescent="0.25">
      <c r="A430" s="12" t="s">
        <v>4014</v>
      </c>
      <c r="B430" s="146" t="s">
        <v>2233</v>
      </c>
      <c r="C430" s="166"/>
      <c r="D430" s="42"/>
    </row>
    <row r="431" spans="1:4" ht="5.0999999999999996" customHeight="1" x14ac:dyDescent="0.25">
      <c r="A431" s="12"/>
      <c r="B431" s="3"/>
      <c r="C431" s="3"/>
      <c r="D431" s="3"/>
    </row>
    <row r="432" spans="1:4" x14ac:dyDescent="0.25">
      <c r="A432" s="12" t="s">
        <v>4013</v>
      </c>
      <c r="B432" s="146" t="s">
        <v>2231</v>
      </c>
      <c r="C432" s="166"/>
      <c r="D432" s="42"/>
    </row>
    <row r="433" spans="1:4" ht="5.0999999999999996" customHeight="1" x14ac:dyDescent="0.25">
      <c r="A433" s="12"/>
      <c r="B433" s="3"/>
      <c r="C433" s="3"/>
      <c r="D433" s="3"/>
    </row>
    <row r="434" spans="1:4" x14ac:dyDescent="0.25">
      <c r="A434" s="12" t="s">
        <v>4012</v>
      </c>
      <c r="B434" s="146" t="s">
        <v>7506</v>
      </c>
      <c r="C434" s="166"/>
      <c r="D434" s="42"/>
    </row>
    <row r="435" spans="1:4" ht="5.0999999999999996" customHeight="1" x14ac:dyDescent="0.25">
      <c r="A435" s="12"/>
      <c r="B435" s="3"/>
      <c r="C435" s="3"/>
      <c r="D435" s="3"/>
    </row>
    <row r="436" spans="1:4" ht="30" customHeight="1" x14ac:dyDescent="0.25">
      <c r="A436" s="148" t="s">
        <v>4011</v>
      </c>
      <c r="B436" s="146" t="s">
        <v>4010</v>
      </c>
      <c r="C436" s="146"/>
      <c r="D436" s="146"/>
    </row>
    <row r="437" spans="1:4" ht="5.0999999999999996" customHeight="1" x14ac:dyDescent="0.25">
      <c r="A437" s="148"/>
      <c r="B437" s="146"/>
      <c r="C437" s="146"/>
      <c r="D437" s="146"/>
    </row>
    <row r="438" spans="1:4" ht="75" customHeight="1" x14ac:dyDescent="0.25">
      <c r="A438" s="148"/>
      <c r="B438" s="146" t="s">
        <v>4009</v>
      </c>
      <c r="C438" s="146"/>
      <c r="D438" s="146"/>
    </row>
    <row r="439" spans="1:4" ht="5.0999999999999996" customHeight="1" x14ac:dyDescent="0.25">
      <c r="A439" s="148"/>
      <c r="B439" s="3"/>
      <c r="C439" s="3"/>
      <c r="D439" s="3"/>
    </row>
    <row r="440" spans="1:4" ht="15" customHeight="1" x14ac:dyDescent="0.25">
      <c r="A440" s="148"/>
      <c r="B440" s="9"/>
      <c r="C440" s="9" t="s">
        <v>2239</v>
      </c>
      <c r="D440" s="42"/>
    </row>
    <row r="441" spans="1:4" ht="15" customHeight="1" x14ac:dyDescent="0.25">
      <c r="A441" s="148"/>
      <c r="B441" s="9"/>
      <c r="C441" s="9" t="s">
        <v>2064</v>
      </c>
      <c r="D441" s="42"/>
    </row>
    <row r="442" spans="1:4" ht="15" customHeight="1" x14ac:dyDescent="0.25">
      <c r="A442" s="148"/>
      <c r="B442" s="9"/>
      <c r="C442" s="9" t="s">
        <v>2062</v>
      </c>
      <c r="D442" s="42"/>
    </row>
    <row r="443" spans="1:4" ht="15" customHeight="1" x14ac:dyDescent="0.25">
      <c r="A443" s="148"/>
      <c r="B443" s="9"/>
      <c r="C443" s="9" t="s">
        <v>2233</v>
      </c>
      <c r="D443" s="42"/>
    </row>
    <row r="444" spans="1:4" ht="15" customHeight="1" x14ac:dyDescent="0.25">
      <c r="A444" s="148"/>
      <c r="B444" s="9"/>
      <c r="C444" s="9" t="s">
        <v>2313</v>
      </c>
      <c r="D444" s="47"/>
    </row>
    <row r="445" spans="1:4" ht="15" customHeight="1" x14ac:dyDescent="0.25">
      <c r="A445" s="148"/>
      <c r="B445" s="9"/>
      <c r="C445" s="9" t="s">
        <v>2315</v>
      </c>
      <c r="D445" s="42"/>
    </row>
    <row r="446" spans="1:4" ht="5.0999999999999996" customHeight="1" x14ac:dyDescent="0.25">
      <c r="A446" s="148"/>
      <c r="B446" s="3"/>
      <c r="C446" s="3"/>
      <c r="D446" s="3"/>
    </row>
    <row r="447" spans="1:4" ht="15" customHeight="1" x14ac:dyDescent="0.25">
      <c r="A447" s="148"/>
      <c r="B447" s="146" t="s">
        <v>7241</v>
      </c>
      <c r="C447" s="146"/>
      <c r="D447" s="146"/>
    </row>
    <row r="448" spans="1:4" ht="15" customHeight="1" x14ac:dyDescent="0.25">
      <c r="A448" s="148"/>
      <c r="B448" s="9"/>
      <c r="C448" s="9" t="s">
        <v>5833</v>
      </c>
      <c r="D448" s="113"/>
    </row>
    <row r="449" spans="1:4" ht="15" customHeight="1" x14ac:dyDescent="0.25">
      <c r="A449" s="148"/>
      <c r="B449" s="9"/>
      <c r="C449" s="9" t="s">
        <v>3236</v>
      </c>
      <c r="D449" s="118"/>
    </row>
    <row r="450" spans="1:4" ht="5.0999999999999996" customHeight="1" x14ac:dyDescent="0.25">
      <c r="A450" s="12"/>
      <c r="B450" s="3"/>
      <c r="C450" s="3"/>
      <c r="D450" s="3"/>
    </row>
    <row r="451" spans="1:4" x14ac:dyDescent="0.25">
      <c r="A451" s="12" t="s">
        <v>4008</v>
      </c>
      <c r="B451" s="146" t="s">
        <v>949</v>
      </c>
      <c r="C451" s="146"/>
      <c r="D451" s="146"/>
    </row>
    <row r="452" spans="1:4" ht="5.0999999999999996" customHeight="1" x14ac:dyDescent="0.25">
      <c r="A452" s="12"/>
      <c r="B452" s="3"/>
      <c r="C452" s="3"/>
      <c r="D452" s="3"/>
    </row>
    <row r="453" spans="1:4" x14ac:dyDescent="0.25">
      <c r="A453" s="12" t="s">
        <v>4007</v>
      </c>
      <c r="B453" s="146" t="s">
        <v>949</v>
      </c>
      <c r="C453" s="146"/>
      <c r="D453" s="146"/>
    </row>
    <row r="454" spans="1:4" ht="5.0999999999999996" customHeight="1" x14ac:dyDescent="0.25">
      <c r="A454" s="12"/>
      <c r="B454" s="3"/>
      <c r="C454" s="3"/>
      <c r="D454" s="3"/>
    </row>
    <row r="455" spans="1:4" x14ac:dyDescent="0.25">
      <c r="A455" s="12" t="s">
        <v>4006</v>
      </c>
      <c r="B455" s="146" t="s">
        <v>949</v>
      </c>
      <c r="C455" s="146"/>
      <c r="D455" s="146"/>
    </row>
    <row r="456" spans="1:4" ht="5.0999999999999996" customHeight="1" x14ac:dyDescent="0.25">
      <c r="A456" s="12"/>
      <c r="B456" s="3"/>
      <c r="C456" s="3"/>
      <c r="D456" s="3"/>
    </row>
    <row r="457" spans="1:4" x14ac:dyDescent="0.25">
      <c r="A457" s="12" t="s">
        <v>4005</v>
      </c>
      <c r="B457" s="146" t="s">
        <v>949</v>
      </c>
      <c r="C457" s="146"/>
      <c r="D457" s="146"/>
    </row>
    <row r="458" spans="1:4" ht="5.0999999999999996" customHeight="1" x14ac:dyDescent="0.25">
      <c r="A458" s="12"/>
      <c r="B458" s="3"/>
      <c r="C458" s="3"/>
      <c r="D458" s="3"/>
    </row>
    <row r="459" spans="1:4" x14ac:dyDescent="0.25">
      <c r="A459" s="12" t="s">
        <v>4004</v>
      </c>
      <c r="B459" s="146" t="s">
        <v>949</v>
      </c>
      <c r="C459" s="146"/>
      <c r="D459" s="146"/>
    </row>
    <row r="460" spans="1:4" ht="5.0999999999999996" customHeight="1" x14ac:dyDescent="0.25">
      <c r="A460" s="12"/>
      <c r="B460" s="3"/>
      <c r="C460" s="3"/>
      <c r="D460" s="3"/>
    </row>
    <row r="461" spans="1:4" x14ac:dyDescent="0.25">
      <c r="A461" s="12" t="s">
        <v>4003</v>
      </c>
      <c r="B461" s="146" t="s">
        <v>949</v>
      </c>
      <c r="C461" s="146"/>
      <c r="D461" s="146"/>
    </row>
    <row r="462" spans="1:4" ht="5.0999999999999996" customHeight="1" x14ac:dyDescent="0.25">
      <c r="A462" s="12"/>
      <c r="B462" s="3"/>
      <c r="C462" s="3"/>
      <c r="D462" s="3"/>
    </row>
    <row r="463" spans="1:4" x14ac:dyDescent="0.25">
      <c r="A463" s="12" t="s">
        <v>4002</v>
      </c>
      <c r="B463" s="146" t="s">
        <v>949</v>
      </c>
      <c r="C463" s="146"/>
      <c r="D463" s="146"/>
    </row>
    <row r="464" spans="1:4" ht="5.0999999999999996" customHeight="1" x14ac:dyDescent="0.25">
      <c r="A464" s="12"/>
      <c r="B464" s="3"/>
      <c r="C464" s="3"/>
      <c r="D464" s="3"/>
    </row>
    <row r="465" spans="1:4" x14ac:dyDescent="0.25">
      <c r="A465" s="12" t="s">
        <v>4001</v>
      </c>
      <c r="B465" s="146" t="s">
        <v>949</v>
      </c>
      <c r="C465" s="146"/>
      <c r="D465" s="146"/>
    </row>
    <row r="466" spans="1:4" ht="5.0999999999999996" customHeight="1" x14ac:dyDescent="0.25">
      <c r="A466" s="12"/>
      <c r="B466" s="3"/>
      <c r="C466" s="3"/>
      <c r="D466" s="3"/>
    </row>
    <row r="467" spans="1:4" x14ac:dyDescent="0.25">
      <c r="A467" s="12" t="s">
        <v>4000</v>
      </c>
      <c r="B467" s="146" t="s">
        <v>949</v>
      </c>
      <c r="C467" s="146"/>
      <c r="D467" s="146"/>
    </row>
    <row r="468" spans="1:4" ht="5.0999999999999996" customHeight="1" x14ac:dyDescent="0.25">
      <c r="A468" s="12"/>
      <c r="B468" s="3"/>
      <c r="C468" s="3"/>
      <c r="D468" s="3"/>
    </row>
    <row r="469" spans="1:4" x14ac:dyDescent="0.25">
      <c r="A469" s="148" t="s">
        <v>3999</v>
      </c>
      <c r="B469" s="146" t="s">
        <v>3998</v>
      </c>
      <c r="C469" s="146"/>
      <c r="D469" s="146"/>
    </row>
    <row r="470" spans="1:4" x14ac:dyDescent="0.25">
      <c r="A470" s="148"/>
      <c r="B470" s="89"/>
      <c r="C470" s="144" t="s">
        <v>2135</v>
      </c>
      <c r="D470" s="145"/>
    </row>
    <row r="471" spans="1:4" x14ac:dyDescent="0.25">
      <c r="A471" s="148"/>
      <c r="B471" s="89"/>
      <c r="C471" s="144" t="s">
        <v>2134</v>
      </c>
      <c r="D471" s="145"/>
    </row>
    <row r="472" spans="1:4" ht="5.0999999999999996" customHeight="1" x14ac:dyDescent="0.25">
      <c r="A472" s="148"/>
      <c r="B472" s="146"/>
      <c r="C472" s="146"/>
      <c r="D472" s="146"/>
    </row>
    <row r="473" spans="1:4" x14ac:dyDescent="0.25">
      <c r="A473" s="148"/>
      <c r="B473" s="146" t="s">
        <v>3997</v>
      </c>
      <c r="C473" s="146"/>
      <c r="D473" s="146"/>
    </row>
    <row r="474" spans="1:4" ht="5.0999999999999996" customHeight="1" x14ac:dyDescent="0.25">
      <c r="A474" s="12"/>
      <c r="B474" s="3"/>
      <c r="C474" s="3"/>
      <c r="D474" s="3"/>
    </row>
    <row r="475" spans="1:4" x14ac:dyDescent="0.25">
      <c r="A475" s="12" t="s">
        <v>3996</v>
      </c>
      <c r="B475" s="146" t="s">
        <v>3551</v>
      </c>
      <c r="C475" s="166"/>
      <c r="D475" s="42"/>
    </row>
    <row r="476" spans="1:4" ht="5.0999999999999996" customHeight="1" x14ac:dyDescent="0.25">
      <c r="A476" s="12"/>
      <c r="B476" s="3"/>
      <c r="C476" s="3"/>
      <c r="D476" s="3"/>
    </row>
    <row r="477" spans="1:4" x14ac:dyDescent="0.25">
      <c r="A477" s="12" t="s">
        <v>3995</v>
      </c>
      <c r="B477" s="146" t="s">
        <v>2237</v>
      </c>
      <c r="C477" s="166"/>
      <c r="D477" s="42"/>
    </row>
    <row r="478" spans="1:4" ht="5.0999999999999996" customHeight="1" x14ac:dyDescent="0.25">
      <c r="A478" s="12"/>
      <c r="B478" s="3"/>
      <c r="C478" s="3"/>
      <c r="D478" s="3"/>
    </row>
    <row r="479" spans="1:4" x14ac:dyDescent="0.25">
      <c r="A479" s="12" t="s">
        <v>3994</v>
      </c>
      <c r="B479" s="146" t="s">
        <v>2064</v>
      </c>
      <c r="C479" s="166"/>
      <c r="D479" s="42"/>
    </row>
    <row r="480" spans="1:4" ht="5.0999999999999996" customHeight="1" x14ac:dyDescent="0.25">
      <c r="A480" s="12"/>
      <c r="B480" s="3"/>
      <c r="C480" s="3"/>
      <c r="D480" s="3"/>
    </row>
    <row r="481" spans="1:4" x14ac:dyDescent="0.25">
      <c r="A481" s="12" t="s">
        <v>3993</v>
      </c>
      <c r="B481" s="146" t="s">
        <v>2062</v>
      </c>
      <c r="C481" s="166"/>
      <c r="D481" s="42"/>
    </row>
    <row r="482" spans="1:4" ht="5.0999999999999996" customHeight="1" x14ac:dyDescent="0.25">
      <c r="A482" s="12"/>
      <c r="B482" s="3"/>
      <c r="C482" s="3"/>
      <c r="D482" s="3"/>
    </row>
    <row r="483" spans="1:4" ht="30" customHeight="1" x14ac:dyDescent="0.25">
      <c r="A483" s="12" t="s">
        <v>3992</v>
      </c>
      <c r="B483" s="146" t="s">
        <v>3546</v>
      </c>
      <c r="C483" s="166"/>
      <c r="D483" s="42"/>
    </row>
    <row r="484" spans="1:4" ht="5.0999999999999996" customHeight="1" x14ac:dyDescent="0.25">
      <c r="A484" s="12"/>
      <c r="B484" s="3"/>
      <c r="C484" s="3"/>
      <c r="D484" s="3"/>
    </row>
    <row r="485" spans="1:4" ht="30" customHeight="1" x14ac:dyDescent="0.25">
      <c r="A485" s="12" t="s">
        <v>3991</v>
      </c>
      <c r="B485" s="146" t="s">
        <v>3809</v>
      </c>
      <c r="C485" s="166"/>
      <c r="D485" s="42"/>
    </row>
    <row r="486" spans="1:4" ht="5.0999999999999996" customHeight="1" x14ac:dyDescent="0.25">
      <c r="A486" s="12"/>
      <c r="B486" s="3"/>
      <c r="C486" s="3"/>
      <c r="D486" s="3"/>
    </row>
    <row r="487" spans="1:4" x14ac:dyDescent="0.25">
      <c r="A487" s="148" t="s">
        <v>3990</v>
      </c>
      <c r="B487" s="146" t="s">
        <v>3807</v>
      </c>
      <c r="C487" s="146"/>
      <c r="D487" s="146"/>
    </row>
    <row r="488" spans="1:4" x14ac:dyDescent="0.25">
      <c r="A488" s="148"/>
      <c r="B488" s="89"/>
      <c r="C488" s="144" t="s">
        <v>2135</v>
      </c>
      <c r="D488" s="145"/>
    </row>
    <row r="489" spans="1:4" x14ac:dyDescent="0.25">
      <c r="A489" s="148"/>
      <c r="B489" s="89"/>
      <c r="C489" s="144" t="s">
        <v>2134</v>
      </c>
      <c r="D489" s="145"/>
    </row>
    <row r="490" spans="1:4" ht="5.0999999999999996" customHeight="1" x14ac:dyDescent="0.25">
      <c r="A490" s="148"/>
      <c r="B490" s="3"/>
      <c r="C490" s="3"/>
      <c r="D490" s="3"/>
    </row>
    <row r="491" spans="1:4" ht="45" customHeight="1" x14ac:dyDescent="0.25">
      <c r="A491" s="148"/>
      <c r="B491" s="146" t="s">
        <v>3225</v>
      </c>
      <c r="C491" s="166"/>
      <c r="D491" s="42"/>
    </row>
    <row r="492" spans="1:4" ht="5.0999999999999996" customHeight="1" x14ac:dyDescent="0.25">
      <c r="A492" s="12"/>
      <c r="B492" s="3"/>
      <c r="C492" s="3"/>
      <c r="D492" s="3"/>
    </row>
    <row r="493" spans="1:4" x14ac:dyDescent="0.25">
      <c r="A493" s="148" t="s">
        <v>3989</v>
      </c>
      <c r="B493" s="146" t="s">
        <v>3988</v>
      </c>
      <c r="C493" s="146"/>
      <c r="D493" s="146"/>
    </row>
    <row r="494" spans="1:4" x14ac:dyDescent="0.25">
      <c r="A494" s="148"/>
      <c r="B494" s="89"/>
      <c r="C494" s="144" t="s">
        <v>2135</v>
      </c>
      <c r="D494" s="145"/>
    </row>
    <row r="495" spans="1:4" x14ac:dyDescent="0.25">
      <c r="A495" s="148"/>
      <c r="B495" s="89"/>
      <c r="C495" s="144" t="s">
        <v>2134</v>
      </c>
      <c r="D495" s="145"/>
    </row>
    <row r="496" spans="1:4" ht="5.0999999999999996" customHeight="1" x14ac:dyDescent="0.25">
      <c r="A496" s="148"/>
      <c r="B496" s="3"/>
      <c r="C496" s="3"/>
      <c r="D496" s="3"/>
    </row>
    <row r="497" spans="1:4" x14ac:dyDescent="0.25">
      <c r="A497" s="148"/>
      <c r="B497" s="146" t="s">
        <v>2281</v>
      </c>
      <c r="C497" s="166"/>
      <c r="D497" s="42"/>
    </row>
    <row r="498" spans="1:4" ht="5.0999999999999996" customHeight="1" x14ac:dyDescent="0.25">
      <c r="A498" s="12"/>
      <c r="B498" s="3"/>
      <c r="C498" s="3"/>
      <c r="D498" s="3"/>
    </row>
    <row r="499" spans="1:4" x14ac:dyDescent="0.25">
      <c r="A499" s="12" t="s">
        <v>3987</v>
      </c>
      <c r="B499" s="146" t="s">
        <v>3538</v>
      </c>
      <c r="C499" s="166"/>
      <c r="D499" s="113"/>
    </row>
    <row r="500" spans="1:4" x14ac:dyDescent="0.25">
      <c r="A500" s="12"/>
      <c r="B500" s="3"/>
      <c r="C500" s="3"/>
      <c r="D500" s="3"/>
    </row>
    <row r="501" spans="1:4" x14ac:dyDescent="0.25">
      <c r="A501" s="205" t="s">
        <v>3224</v>
      </c>
      <c r="B501" s="205"/>
      <c r="C501" s="205"/>
      <c r="D501" s="205"/>
    </row>
    <row r="502" spans="1:4" ht="5.0999999999999996" customHeight="1" x14ac:dyDescent="0.25">
      <c r="A502" s="12"/>
      <c r="B502" s="3"/>
      <c r="C502" s="3"/>
      <c r="D502" s="3"/>
    </row>
    <row r="503" spans="1:4" ht="75" customHeight="1" x14ac:dyDescent="0.25">
      <c r="A503" s="12" t="s">
        <v>3986</v>
      </c>
      <c r="B503" s="146" t="s">
        <v>3985</v>
      </c>
      <c r="C503" s="166"/>
      <c r="D503" s="42"/>
    </row>
  </sheetData>
  <mergeCells count="323">
    <mergeCell ref="A3:D3"/>
    <mergeCell ref="B5:D5"/>
    <mergeCell ref="B8:D8"/>
    <mergeCell ref="B9:D9"/>
    <mergeCell ref="B12:D12"/>
    <mergeCell ref="A44:A49"/>
    <mergeCell ref="B44:D44"/>
    <mergeCell ref="A5:A10"/>
    <mergeCell ref="C6:D6"/>
    <mergeCell ref="C7:D7"/>
    <mergeCell ref="B10:C10"/>
    <mergeCell ref="B14:C14"/>
    <mergeCell ref="B16:C16"/>
    <mergeCell ref="B18:C18"/>
    <mergeCell ref="B20:C20"/>
    <mergeCell ref="B22:C22"/>
    <mergeCell ref="B24:C24"/>
    <mergeCell ref="B26:C26"/>
    <mergeCell ref="B28:C28"/>
    <mergeCell ref="B30:C30"/>
    <mergeCell ref="B32:C32"/>
    <mergeCell ref="B34:C34"/>
    <mergeCell ref="B36:C36"/>
    <mergeCell ref="B38:C38"/>
    <mergeCell ref="A77:A79"/>
    <mergeCell ref="B77:D77"/>
    <mergeCell ref="A81:A85"/>
    <mergeCell ref="B81:D81"/>
    <mergeCell ref="B71:C71"/>
    <mergeCell ref="B73:C73"/>
    <mergeCell ref="B75:C75"/>
    <mergeCell ref="C78:D78"/>
    <mergeCell ref="C79:D79"/>
    <mergeCell ref="C82:D82"/>
    <mergeCell ref="C83:D83"/>
    <mergeCell ref="B85:C85"/>
    <mergeCell ref="A87:A91"/>
    <mergeCell ref="B87:D87"/>
    <mergeCell ref="A93:D93"/>
    <mergeCell ref="A95:A99"/>
    <mergeCell ref="B95:D95"/>
    <mergeCell ref="B98:D98"/>
    <mergeCell ref="B99:D99"/>
    <mergeCell ref="C88:D88"/>
    <mergeCell ref="C89:D89"/>
    <mergeCell ref="B91:C91"/>
    <mergeCell ref="C96:D96"/>
    <mergeCell ref="C97:D97"/>
    <mergeCell ref="A101:A105"/>
    <mergeCell ref="B101:D101"/>
    <mergeCell ref="A111:A113"/>
    <mergeCell ref="B111:D111"/>
    <mergeCell ref="A115:A117"/>
    <mergeCell ref="B115:D115"/>
    <mergeCell ref="C102:D102"/>
    <mergeCell ref="C103:D103"/>
    <mergeCell ref="B105:C105"/>
    <mergeCell ref="B107:C107"/>
    <mergeCell ref="B109:C109"/>
    <mergeCell ref="C112:D112"/>
    <mergeCell ref="C113:D113"/>
    <mergeCell ref="C116:D116"/>
    <mergeCell ref="C117:D117"/>
    <mergeCell ref="A141:A145"/>
    <mergeCell ref="B141:D141"/>
    <mergeCell ref="B147:D147"/>
    <mergeCell ref="B149:D149"/>
    <mergeCell ref="B159:D159"/>
    <mergeCell ref="B173:D173"/>
    <mergeCell ref="A161:A162"/>
    <mergeCell ref="A164:A165"/>
    <mergeCell ref="A167:A168"/>
    <mergeCell ref="A170:A171"/>
    <mergeCell ref="B153:C153"/>
    <mergeCell ref="B155:C155"/>
    <mergeCell ref="B157:C157"/>
    <mergeCell ref="B161:C161"/>
    <mergeCell ref="B162:C162"/>
    <mergeCell ref="B164:C164"/>
    <mergeCell ref="B165:C165"/>
    <mergeCell ref="B167:C167"/>
    <mergeCell ref="B168:C168"/>
    <mergeCell ref="B170:C170"/>
    <mergeCell ref="B171:C171"/>
    <mergeCell ref="A177:A179"/>
    <mergeCell ref="A181:A183"/>
    <mergeCell ref="A185:A187"/>
    <mergeCell ref="A189:A191"/>
    <mergeCell ref="B189:D189"/>
    <mergeCell ref="A193:A195"/>
    <mergeCell ref="B177:D177"/>
    <mergeCell ref="B181:D181"/>
    <mergeCell ref="B185:D185"/>
    <mergeCell ref="B193:D193"/>
    <mergeCell ref="C187:D187"/>
    <mergeCell ref="C190:D190"/>
    <mergeCell ref="C191:D191"/>
    <mergeCell ref="C195:D195"/>
    <mergeCell ref="C178:D178"/>
    <mergeCell ref="C179:D179"/>
    <mergeCell ref="C182:D182"/>
    <mergeCell ref="C183:D183"/>
    <mergeCell ref="C186:D186"/>
    <mergeCell ref="A213:A215"/>
    <mergeCell ref="B213:D213"/>
    <mergeCell ref="B219:D219"/>
    <mergeCell ref="B221:D221"/>
    <mergeCell ref="B223:D223"/>
    <mergeCell ref="B225:D225"/>
    <mergeCell ref="B227:D227"/>
    <mergeCell ref="B197:D197"/>
    <mergeCell ref="B199:D199"/>
    <mergeCell ref="B201:D201"/>
    <mergeCell ref="B203:D203"/>
    <mergeCell ref="B205:D205"/>
    <mergeCell ref="A207:A211"/>
    <mergeCell ref="B207:D207"/>
    <mergeCell ref="C208:D208"/>
    <mergeCell ref="C209:D209"/>
    <mergeCell ref="B211:C211"/>
    <mergeCell ref="C214:D214"/>
    <mergeCell ref="C215:D215"/>
    <mergeCell ref="B217:C217"/>
    <mergeCell ref="A233:A237"/>
    <mergeCell ref="B233:D233"/>
    <mergeCell ref="B236:D236"/>
    <mergeCell ref="B237:D237"/>
    <mergeCell ref="A251:A257"/>
    <mergeCell ref="B251:D251"/>
    <mergeCell ref="B254:D254"/>
    <mergeCell ref="B255:D255"/>
    <mergeCell ref="C235:D235"/>
    <mergeCell ref="B239:C239"/>
    <mergeCell ref="B241:C241"/>
    <mergeCell ref="B243:C243"/>
    <mergeCell ref="B245:C245"/>
    <mergeCell ref="B247:C247"/>
    <mergeCell ref="B249:C249"/>
    <mergeCell ref="C252:D252"/>
    <mergeCell ref="C234:D234"/>
    <mergeCell ref="A281:A296"/>
    <mergeCell ref="B281:D281"/>
    <mergeCell ref="B282:D282"/>
    <mergeCell ref="B283:D283"/>
    <mergeCell ref="B298:D298"/>
    <mergeCell ref="B300:D300"/>
    <mergeCell ref="B294:D294"/>
    <mergeCell ref="A259:A261"/>
    <mergeCell ref="B259:D259"/>
    <mergeCell ref="B265:D265"/>
    <mergeCell ref="B267:D267"/>
    <mergeCell ref="B269:D269"/>
    <mergeCell ref="B271:D271"/>
    <mergeCell ref="B273:D273"/>
    <mergeCell ref="B277:D277"/>
    <mergeCell ref="B279:D279"/>
    <mergeCell ref="B275:D275"/>
    <mergeCell ref="B302:D302"/>
    <mergeCell ref="B304:D304"/>
    <mergeCell ref="B306:D306"/>
    <mergeCell ref="B308:D308"/>
    <mergeCell ref="B310:D310"/>
    <mergeCell ref="B312:D312"/>
    <mergeCell ref="B314:D314"/>
    <mergeCell ref="A316:A320"/>
    <mergeCell ref="B316:D316"/>
    <mergeCell ref="B319:D319"/>
    <mergeCell ref="B320:D320"/>
    <mergeCell ref="C317:D317"/>
    <mergeCell ref="C318:D318"/>
    <mergeCell ref="A352:A356"/>
    <mergeCell ref="B352:D352"/>
    <mergeCell ref="B355:D355"/>
    <mergeCell ref="B356:D356"/>
    <mergeCell ref="B358:D358"/>
    <mergeCell ref="A368:A370"/>
    <mergeCell ref="B368:D368"/>
    <mergeCell ref="A334:A338"/>
    <mergeCell ref="B334:D334"/>
    <mergeCell ref="A340:A344"/>
    <mergeCell ref="B340:D340"/>
    <mergeCell ref="A348:D348"/>
    <mergeCell ref="C341:D341"/>
    <mergeCell ref="C342:D342"/>
    <mergeCell ref="B344:C344"/>
    <mergeCell ref="B346:C346"/>
    <mergeCell ref="B350:C350"/>
    <mergeCell ref="C353:D353"/>
    <mergeCell ref="C354:D354"/>
    <mergeCell ref="B360:C360"/>
    <mergeCell ref="B362:C362"/>
    <mergeCell ref="B364:C364"/>
    <mergeCell ref="B366:C366"/>
    <mergeCell ref="C369:D369"/>
    <mergeCell ref="A418:A422"/>
    <mergeCell ref="B418:D418"/>
    <mergeCell ref="B421:D421"/>
    <mergeCell ref="B422:D422"/>
    <mergeCell ref="A374:A376"/>
    <mergeCell ref="B374:D374"/>
    <mergeCell ref="A378:A382"/>
    <mergeCell ref="B378:D378"/>
    <mergeCell ref="A396:A400"/>
    <mergeCell ref="B396:D396"/>
    <mergeCell ref="B399:D399"/>
    <mergeCell ref="B400:D400"/>
    <mergeCell ref="B390:C390"/>
    <mergeCell ref="B392:C392"/>
    <mergeCell ref="B394:C394"/>
    <mergeCell ref="C397:D397"/>
    <mergeCell ref="C398:D398"/>
    <mergeCell ref="B388:C388"/>
    <mergeCell ref="B402:C402"/>
    <mergeCell ref="B404:C404"/>
    <mergeCell ref="B406:C406"/>
    <mergeCell ref="B408:C408"/>
    <mergeCell ref="C419:D419"/>
    <mergeCell ref="C420:D420"/>
    <mergeCell ref="B472:D472"/>
    <mergeCell ref="B473:D473"/>
    <mergeCell ref="C470:D470"/>
    <mergeCell ref="C471:D471"/>
    <mergeCell ref="A436:A449"/>
    <mergeCell ref="B436:D436"/>
    <mergeCell ref="B437:D437"/>
    <mergeCell ref="B438:D438"/>
    <mergeCell ref="B451:D451"/>
    <mergeCell ref="B453:D453"/>
    <mergeCell ref="B455:D455"/>
    <mergeCell ref="B457:D457"/>
    <mergeCell ref="B459:D459"/>
    <mergeCell ref="B465:D465"/>
    <mergeCell ref="B467:D467"/>
    <mergeCell ref="B447:D447"/>
    <mergeCell ref="B40:C40"/>
    <mergeCell ref="B42:C42"/>
    <mergeCell ref="C45:D45"/>
    <mergeCell ref="C46:D46"/>
    <mergeCell ref="C47:D47"/>
    <mergeCell ref="C48:D48"/>
    <mergeCell ref="B59:C59"/>
    <mergeCell ref="B61:C61"/>
    <mergeCell ref="B63:C63"/>
    <mergeCell ref="B65:C65"/>
    <mergeCell ref="B67:C67"/>
    <mergeCell ref="B69:C69"/>
    <mergeCell ref="B51:D51"/>
    <mergeCell ref="B53:D53"/>
    <mergeCell ref="B55:D55"/>
    <mergeCell ref="B57:D57"/>
    <mergeCell ref="B151:C151"/>
    <mergeCell ref="B119:D119"/>
    <mergeCell ref="B129:D129"/>
    <mergeCell ref="B139:D139"/>
    <mergeCell ref="B121:C121"/>
    <mergeCell ref="B123:C123"/>
    <mergeCell ref="B125:C125"/>
    <mergeCell ref="B127:C127"/>
    <mergeCell ref="B131:C131"/>
    <mergeCell ref="B133:C133"/>
    <mergeCell ref="B135:C135"/>
    <mergeCell ref="B137:C137"/>
    <mergeCell ref="B229:D229"/>
    <mergeCell ref="B175:D175"/>
    <mergeCell ref="C194:D194"/>
    <mergeCell ref="C253:D253"/>
    <mergeCell ref="C256:D256"/>
    <mergeCell ref="C257:D257"/>
    <mergeCell ref="C260:D260"/>
    <mergeCell ref="C261:D261"/>
    <mergeCell ref="B263:C263"/>
    <mergeCell ref="B231:D231"/>
    <mergeCell ref="B322:C322"/>
    <mergeCell ref="B324:C324"/>
    <mergeCell ref="B326:C326"/>
    <mergeCell ref="B328:C328"/>
    <mergeCell ref="B330:C330"/>
    <mergeCell ref="B332:C332"/>
    <mergeCell ref="C335:D335"/>
    <mergeCell ref="C336:D336"/>
    <mergeCell ref="B338:C338"/>
    <mergeCell ref="C370:D370"/>
    <mergeCell ref="B372:C372"/>
    <mergeCell ref="C375:D375"/>
    <mergeCell ref="C376:D376"/>
    <mergeCell ref="C379:D379"/>
    <mergeCell ref="C380:D380"/>
    <mergeCell ref="B382:C382"/>
    <mergeCell ref="B384:C384"/>
    <mergeCell ref="B386:C386"/>
    <mergeCell ref="B424:C424"/>
    <mergeCell ref="B426:C426"/>
    <mergeCell ref="B428:C428"/>
    <mergeCell ref="B410:D410"/>
    <mergeCell ref="B412:D412"/>
    <mergeCell ref="B414:D414"/>
    <mergeCell ref="B416:D416"/>
    <mergeCell ref="B430:C430"/>
    <mergeCell ref="B432:C432"/>
    <mergeCell ref="B434:C434"/>
    <mergeCell ref="B461:D461"/>
    <mergeCell ref="B463:D463"/>
    <mergeCell ref="B503:C503"/>
    <mergeCell ref="B475:C475"/>
    <mergeCell ref="B477:C477"/>
    <mergeCell ref="B479:C479"/>
    <mergeCell ref="B481:C481"/>
    <mergeCell ref="B483:C483"/>
    <mergeCell ref="B485:C485"/>
    <mergeCell ref="C488:D488"/>
    <mergeCell ref="C489:D489"/>
    <mergeCell ref="B491:C491"/>
    <mergeCell ref="A501:D501"/>
    <mergeCell ref="A487:A491"/>
    <mergeCell ref="B487:D487"/>
    <mergeCell ref="A493:A497"/>
    <mergeCell ref="B493:D493"/>
    <mergeCell ref="C494:D494"/>
    <mergeCell ref="C495:D495"/>
    <mergeCell ref="B497:C497"/>
    <mergeCell ref="B499:C499"/>
    <mergeCell ref="A469:A473"/>
    <mergeCell ref="B469:D469"/>
  </mergeCells>
  <hyperlinks>
    <hyperlink ref="B10" location="mil10.111" display="Click here to go to Item 10.111." xr:uid="{00000000-0004-0000-1900-000000000000}"/>
    <hyperlink ref="B162" location="mil10.24" display="Click here to go to Item 10.24." xr:uid="{00000000-0004-0000-1900-000001000000}"/>
    <hyperlink ref="B165" location="mil10.25" display="Click here to go to Item 10.25." xr:uid="{00000000-0004-0000-1900-000002000000}"/>
    <hyperlink ref="B168" location="mil10.26" display="Click here to go to Item 10.26." xr:uid="{00000000-0004-0000-1900-000003000000}"/>
    <hyperlink ref="B171" location="mil10.27" display="Click here to go to Item 10.27." xr:uid="{00000000-0004-0000-1900-000004000000}"/>
  </hyperlinks>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2"/>
  <dimension ref="A3:D169"/>
  <sheetViews>
    <sheetView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4353</v>
      </c>
      <c r="B3" s="199"/>
      <c r="C3" s="199"/>
      <c r="D3" s="199"/>
    </row>
    <row r="4" spans="1:4" x14ac:dyDescent="0.25">
      <c r="A4" s="12"/>
      <c r="B4" s="3"/>
      <c r="C4" s="3"/>
      <c r="D4" s="3"/>
    </row>
    <row r="5" spans="1:4" ht="30" customHeight="1" x14ac:dyDescent="0.25">
      <c r="A5" s="148" t="s">
        <v>4352</v>
      </c>
      <c r="B5" s="146" t="s">
        <v>4351</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60" customHeight="1" x14ac:dyDescent="0.25">
      <c r="A9" s="148"/>
      <c r="B9" s="146" t="s">
        <v>4350</v>
      </c>
      <c r="C9" s="146"/>
      <c r="D9" s="146"/>
    </row>
    <row r="10" spans="1:4" ht="5.0999999999999996" customHeight="1" x14ac:dyDescent="0.25">
      <c r="A10" s="12"/>
      <c r="B10" s="3"/>
      <c r="C10" s="3"/>
      <c r="D10" s="3"/>
    </row>
    <row r="11" spans="1:4" ht="30" customHeight="1" x14ac:dyDescent="0.25">
      <c r="A11" s="12"/>
      <c r="B11" s="172" t="s">
        <v>4349</v>
      </c>
      <c r="C11" s="172"/>
      <c r="D11" s="172"/>
    </row>
    <row r="12" spans="1:4" ht="5.0999999999999996" customHeight="1" x14ac:dyDescent="0.25">
      <c r="A12" s="12"/>
      <c r="B12" s="3"/>
      <c r="C12" s="3"/>
      <c r="D12" s="3"/>
    </row>
    <row r="13" spans="1:4" x14ac:dyDescent="0.25">
      <c r="A13" s="12" t="s">
        <v>4348</v>
      </c>
      <c r="B13" s="146" t="s">
        <v>4347</v>
      </c>
      <c r="C13" s="166"/>
      <c r="D13" s="105"/>
    </row>
    <row r="14" spans="1:4" ht="5.0999999999999996" customHeight="1" x14ac:dyDescent="0.25">
      <c r="A14" s="12"/>
      <c r="B14" s="3"/>
      <c r="C14" s="3"/>
      <c r="D14" s="3"/>
    </row>
    <row r="15" spans="1:4" x14ac:dyDescent="0.25">
      <c r="A15" s="12" t="s">
        <v>4346</v>
      </c>
      <c r="B15" s="146" t="s">
        <v>4345</v>
      </c>
      <c r="C15" s="166"/>
      <c r="D15" s="105"/>
    </row>
    <row r="16" spans="1:4" ht="5.0999999999999996" customHeight="1" x14ac:dyDescent="0.25">
      <c r="A16" s="12"/>
      <c r="B16" s="3"/>
      <c r="C16" s="3"/>
      <c r="D16" s="3"/>
    </row>
    <row r="17" spans="1:4" x14ac:dyDescent="0.25">
      <c r="A17" s="12" t="s">
        <v>4344</v>
      </c>
      <c r="B17" s="146" t="s">
        <v>4343</v>
      </c>
      <c r="C17" s="166"/>
      <c r="D17" s="105"/>
    </row>
    <row r="18" spans="1:4" ht="5.0999999999999996" customHeight="1" x14ac:dyDescent="0.25">
      <c r="A18" s="12"/>
      <c r="B18" s="3"/>
      <c r="C18" s="3"/>
      <c r="D18" s="3"/>
    </row>
    <row r="19" spans="1:4" x14ac:dyDescent="0.25">
      <c r="A19" s="12" t="s">
        <v>4342</v>
      </c>
      <c r="B19" s="146" t="s">
        <v>4341</v>
      </c>
      <c r="C19" s="166"/>
      <c r="D19" s="105"/>
    </row>
    <row r="20" spans="1:4" x14ac:dyDescent="0.25">
      <c r="A20" s="12"/>
      <c r="B20" s="3"/>
      <c r="C20" s="3"/>
      <c r="D20" s="3"/>
    </row>
    <row r="21" spans="1:4" x14ac:dyDescent="0.25">
      <c r="A21" s="205" t="s">
        <v>4340</v>
      </c>
      <c r="B21" s="205"/>
      <c r="C21" s="205"/>
      <c r="D21" s="205"/>
    </row>
    <row r="22" spans="1:4" ht="5.0999999999999996" customHeight="1" x14ac:dyDescent="0.25">
      <c r="A22" s="12"/>
      <c r="B22" s="3"/>
      <c r="C22" s="3"/>
      <c r="D22" s="3"/>
    </row>
    <row r="23" spans="1:4" x14ac:dyDescent="0.25">
      <c r="A23" s="148" t="s">
        <v>4339</v>
      </c>
      <c r="B23" s="146" t="s">
        <v>4338</v>
      </c>
      <c r="C23" s="146"/>
      <c r="D23" s="146"/>
    </row>
    <row r="24" spans="1:4" x14ac:dyDescent="0.25">
      <c r="A24" s="148"/>
      <c r="B24" s="89"/>
      <c r="C24" s="144" t="s">
        <v>2135</v>
      </c>
      <c r="D24" s="145"/>
    </row>
    <row r="25" spans="1:4" x14ac:dyDescent="0.25">
      <c r="A25" s="148"/>
      <c r="B25" s="89"/>
      <c r="C25" s="144" t="s">
        <v>2134</v>
      </c>
      <c r="D25" s="145"/>
    </row>
    <row r="26" spans="1:4" ht="5.0999999999999996" customHeight="1" x14ac:dyDescent="0.25">
      <c r="A26" s="148"/>
      <c r="B26" s="146"/>
      <c r="C26" s="146"/>
      <c r="D26" s="146"/>
    </row>
    <row r="27" spans="1:4" x14ac:dyDescent="0.25">
      <c r="A27" s="148"/>
      <c r="B27" s="146" t="s">
        <v>4337</v>
      </c>
      <c r="C27" s="146"/>
      <c r="D27" s="146"/>
    </row>
    <row r="28" spans="1:4" ht="5.0999999999999996" customHeight="1" x14ac:dyDescent="0.25">
      <c r="A28" s="12"/>
      <c r="B28" s="3"/>
      <c r="C28" s="3"/>
      <c r="D28" s="3"/>
    </row>
    <row r="29" spans="1:4" x14ac:dyDescent="0.25">
      <c r="A29" s="12" t="s">
        <v>4336</v>
      </c>
      <c r="B29" s="146" t="s">
        <v>4319</v>
      </c>
      <c r="C29" s="166"/>
      <c r="D29" s="42"/>
    </row>
    <row r="30" spans="1:4" ht="5.0999999999999996" customHeight="1" x14ac:dyDescent="0.25">
      <c r="A30" s="12"/>
      <c r="B30" s="3"/>
      <c r="C30" s="3"/>
      <c r="D30" s="3"/>
    </row>
    <row r="31" spans="1:4" x14ac:dyDescent="0.25">
      <c r="A31" s="12" t="s">
        <v>4335</v>
      </c>
      <c r="B31" s="146" t="s">
        <v>2064</v>
      </c>
      <c r="C31" s="166"/>
      <c r="D31" s="42"/>
    </row>
    <row r="32" spans="1:4" ht="5.0999999999999996" customHeight="1" x14ac:dyDescent="0.25">
      <c r="A32" s="12"/>
      <c r="B32" s="3"/>
      <c r="C32" s="3"/>
      <c r="D32" s="3"/>
    </row>
    <row r="33" spans="1:4" x14ac:dyDescent="0.25">
      <c r="A33" s="12" t="s">
        <v>4334</v>
      </c>
      <c r="B33" s="146" t="s">
        <v>2062</v>
      </c>
      <c r="C33" s="166"/>
      <c r="D33" s="42"/>
    </row>
    <row r="34" spans="1:4" ht="5.0999999999999996" customHeight="1" x14ac:dyDescent="0.25">
      <c r="A34" s="12"/>
      <c r="B34" s="3"/>
      <c r="C34" s="3"/>
      <c r="D34" s="3"/>
    </row>
    <row r="35" spans="1:4" x14ac:dyDescent="0.25">
      <c r="A35" s="12" t="s">
        <v>4333</v>
      </c>
      <c r="B35" s="146" t="s">
        <v>4270</v>
      </c>
      <c r="C35" s="166"/>
      <c r="D35" s="42"/>
    </row>
    <row r="36" spans="1:4" ht="5.0999999999999996" customHeight="1" x14ac:dyDescent="0.25">
      <c r="A36" s="12"/>
      <c r="B36" s="3"/>
      <c r="C36" s="3"/>
      <c r="D36" s="3"/>
    </row>
    <row r="37" spans="1:4" x14ac:dyDescent="0.25">
      <c r="A37" s="12" t="s">
        <v>4332</v>
      </c>
      <c r="B37" s="146" t="s">
        <v>3361</v>
      </c>
      <c r="C37" s="166"/>
      <c r="D37" s="42"/>
    </row>
    <row r="38" spans="1:4" ht="5.0999999999999996" customHeight="1" x14ac:dyDescent="0.25">
      <c r="A38" s="12"/>
      <c r="B38" s="3"/>
      <c r="C38" s="3"/>
      <c r="D38" s="3"/>
    </row>
    <row r="39" spans="1:4" x14ac:dyDescent="0.25">
      <c r="A39" s="12" t="s">
        <v>4331</v>
      </c>
      <c r="B39" s="146" t="s">
        <v>4267</v>
      </c>
      <c r="C39" s="166"/>
      <c r="D39" s="42"/>
    </row>
    <row r="40" spans="1:4" ht="5.0999999999999996" customHeight="1" x14ac:dyDescent="0.25">
      <c r="A40" s="12"/>
      <c r="B40" s="3"/>
      <c r="C40" s="3"/>
      <c r="D40" s="3"/>
    </row>
    <row r="41" spans="1:4" x14ac:dyDescent="0.25">
      <c r="A41" s="12" t="s">
        <v>4330</v>
      </c>
      <c r="B41" s="146" t="s">
        <v>4329</v>
      </c>
      <c r="C41" s="166"/>
      <c r="D41" s="42"/>
    </row>
    <row r="42" spans="1:4" ht="5.0999999999999996" customHeight="1" x14ac:dyDescent="0.25">
      <c r="A42" s="12"/>
      <c r="B42" s="3"/>
      <c r="C42" s="3"/>
      <c r="D42" s="3"/>
    </row>
    <row r="43" spans="1:4" x14ac:dyDescent="0.25">
      <c r="A43" s="12" t="s">
        <v>4328</v>
      </c>
      <c r="B43" s="146" t="s">
        <v>4327</v>
      </c>
      <c r="C43" s="166"/>
      <c r="D43" s="42"/>
    </row>
    <row r="44" spans="1:4" ht="5.0999999999999996" customHeight="1" x14ac:dyDescent="0.25">
      <c r="A44" s="12"/>
      <c r="B44" s="3"/>
      <c r="C44" s="3"/>
      <c r="D44" s="3"/>
    </row>
    <row r="45" spans="1:4" x14ac:dyDescent="0.25">
      <c r="A45" s="12" t="s">
        <v>4326</v>
      </c>
      <c r="B45" s="146" t="s">
        <v>2233</v>
      </c>
      <c r="C45" s="166"/>
      <c r="D45" s="42"/>
    </row>
    <row r="46" spans="1:4" ht="5.0999999999999996" customHeight="1" x14ac:dyDescent="0.25">
      <c r="A46" s="12"/>
      <c r="B46" s="3"/>
      <c r="C46" s="3"/>
      <c r="D46" s="3"/>
    </row>
    <row r="47" spans="1:4" x14ac:dyDescent="0.25">
      <c r="A47" s="12" t="s">
        <v>4325</v>
      </c>
      <c r="B47" s="146" t="s">
        <v>7506</v>
      </c>
      <c r="C47" s="166"/>
      <c r="D47" s="42"/>
    </row>
    <row r="48" spans="1:4" ht="5.0999999999999996" customHeight="1" x14ac:dyDescent="0.25">
      <c r="A48" s="12"/>
      <c r="B48" s="3"/>
      <c r="C48" s="3"/>
      <c r="D48" s="3"/>
    </row>
    <row r="49" spans="1:4" x14ac:dyDescent="0.25">
      <c r="A49" s="12" t="s">
        <v>4324</v>
      </c>
      <c r="B49" s="146" t="s">
        <v>949</v>
      </c>
      <c r="C49" s="146"/>
      <c r="D49" s="146"/>
    </row>
    <row r="50" spans="1:4" ht="5.0999999999999996" customHeight="1" x14ac:dyDescent="0.25">
      <c r="A50" s="12"/>
      <c r="B50" s="3"/>
      <c r="C50" s="3"/>
      <c r="D50" s="3"/>
    </row>
    <row r="51" spans="1:4" x14ac:dyDescent="0.25">
      <c r="A51" s="12" t="s">
        <v>4323</v>
      </c>
      <c r="B51" s="146" t="s">
        <v>949</v>
      </c>
      <c r="C51" s="146"/>
      <c r="D51" s="146"/>
    </row>
    <row r="52" spans="1:4" ht="5.0999999999999996" customHeight="1" x14ac:dyDescent="0.25">
      <c r="A52" s="12"/>
      <c r="B52" s="3"/>
      <c r="C52" s="3"/>
      <c r="D52" s="3"/>
    </row>
    <row r="53" spans="1:4" x14ac:dyDescent="0.25">
      <c r="A53" s="12" t="s">
        <v>4322</v>
      </c>
      <c r="B53" s="146" t="s">
        <v>949</v>
      </c>
      <c r="C53" s="146"/>
      <c r="D53" s="146"/>
    </row>
    <row r="54" spans="1:4" x14ac:dyDescent="0.25">
      <c r="A54" s="12"/>
      <c r="B54" s="3"/>
      <c r="C54" s="3"/>
      <c r="D54" s="3"/>
    </row>
    <row r="55" spans="1:4" x14ac:dyDescent="0.25">
      <c r="A55" s="205" t="s">
        <v>4321</v>
      </c>
      <c r="B55" s="205"/>
      <c r="C55" s="205"/>
      <c r="D55" s="205"/>
    </row>
    <row r="56" spans="1:4" ht="5.0999999999999996" customHeight="1" x14ac:dyDescent="0.25">
      <c r="A56" s="12"/>
      <c r="B56" s="3"/>
      <c r="C56" s="3"/>
      <c r="D56" s="3"/>
    </row>
    <row r="57" spans="1:4" x14ac:dyDescent="0.25">
      <c r="A57" s="148" t="s">
        <v>4320</v>
      </c>
      <c r="B57" s="146" t="s">
        <v>4319</v>
      </c>
      <c r="C57" s="166"/>
      <c r="D57" s="61" t="str">
        <f>IF(worksheet04bankname="","",worksheet04bankname)</f>
        <v/>
      </c>
    </row>
    <row r="58" spans="1:4" x14ac:dyDescent="0.25">
      <c r="A58" s="148"/>
      <c r="B58" s="196" t="s">
        <v>7071</v>
      </c>
      <c r="C58" s="196"/>
      <c r="D58" s="196"/>
    </row>
    <row r="59" spans="1:4" ht="5.0999999999999996" customHeight="1" x14ac:dyDescent="0.25">
      <c r="A59" s="12"/>
      <c r="B59" s="3"/>
      <c r="C59" s="3"/>
      <c r="D59" s="3"/>
    </row>
    <row r="60" spans="1:4" x14ac:dyDescent="0.25">
      <c r="A60" s="12" t="s">
        <v>4318</v>
      </c>
      <c r="B60" s="146" t="s">
        <v>3066</v>
      </c>
      <c r="C60" s="166"/>
      <c r="D60" s="42"/>
    </row>
    <row r="61" spans="1:4" ht="5.0999999999999996" customHeight="1" x14ac:dyDescent="0.25">
      <c r="A61" s="12"/>
      <c r="B61" s="3"/>
      <c r="C61" s="3"/>
      <c r="D61" s="3"/>
    </row>
    <row r="62" spans="1:4" x14ac:dyDescent="0.25">
      <c r="A62" s="12" t="s">
        <v>4317</v>
      </c>
      <c r="B62" s="146" t="s">
        <v>2064</v>
      </c>
      <c r="C62" s="166"/>
      <c r="D62" s="42"/>
    </row>
    <row r="63" spans="1:4" ht="5.0999999999999996" customHeight="1" x14ac:dyDescent="0.25">
      <c r="A63" s="12"/>
      <c r="B63" s="3"/>
      <c r="C63" s="3"/>
      <c r="D63" s="3"/>
    </row>
    <row r="64" spans="1:4" x14ac:dyDescent="0.25">
      <c r="A64" s="12" t="s">
        <v>4316</v>
      </c>
      <c r="B64" s="146" t="s">
        <v>2062</v>
      </c>
      <c r="C64" s="166"/>
      <c r="D64" s="42"/>
    </row>
    <row r="65" spans="1:4" ht="5.0999999999999996" customHeight="1" x14ac:dyDescent="0.25">
      <c r="A65" s="12"/>
      <c r="B65" s="3"/>
      <c r="C65" s="3"/>
      <c r="D65" s="3"/>
    </row>
    <row r="66" spans="1:4" x14ac:dyDescent="0.25">
      <c r="A66" s="12" t="s">
        <v>4315</v>
      </c>
      <c r="B66" s="146" t="s">
        <v>2233</v>
      </c>
      <c r="C66" s="166"/>
      <c r="D66" s="42"/>
    </row>
    <row r="67" spans="1:4" ht="5.0999999999999996" customHeight="1" x14ac:dyDescent="0.25">
      <c r="A67" s="12"/>
      <c r="B67" s="3"/>
      <c r="C67" s="3"/>
      <c r="D67" s="3"/>
    </row>
    <row r="68" spans="1:4" x14ac:dyDescent="0.25">
      <c r="A68" s="12" t="s">
        <v>4314</v>
      </c>
      <c r="B68" s="146" t="s">
        <v>2231</v>
      </c>
      <c r="C68" s="166"/>
      <c r="D68" s="42"/>
    </row>
    <row r="69" spans="1:4" ht="5.0999999999999996" customHeight="1" x14ac:dyDescent="0.25">
      <c r="A69" s="12"/>
      <c r="B69" s="3"/>
      <c r="C69" s="3"/>
      <c r="D69" s="3"/>
    </row>
    <row r="70" spans="1:4" x14ac:dyDescent="0.25">
      <c r="A70" s="12" t="s">
        <v>4313</v>
      </c>
      <c r="B70" s="146" t="s">
        <v>7506</v>
      </c>
      <c r="C70" s="166"/>
      <c r="D70" s="42"/>
    </row>
    <row r="71" spans="1:4" ht="5.0999999999999996" customHeight="1" x14ac:dyDescent="0.25">
      <c r="A71" s="12"/>
      <c r="B71" s="3"/>
      <c r="C71" s="3"/>
      <c r="D71" s="3"/>
    </row>
    <row r="72" spans="1:4" x14ac:dyDescent="0.25">
      <c r="A72" s="148" t="s">
        <v>4312</v>
      </c>
      <c r="B72" s="146" t="s">
        <v>3643</v>
      </c>
      <c r="C72" s="146"/>
      <c r="D72" s="146"/>
    </row>
    <row r="73" spans="1:4" x14ac:dyDescent="0.25">
      <c r="A73" s="148"/>
      <c r="B73" s="89"/>
      <c r="C73" s="144" t="s">
        <v>4311</v>
      </c>
      <c r="D73" s="145"/>
    </row>
    <row r="74" spans="1:4" x14ac:dyDescent="0.25">
      <c r="A74" s="148"/>
      <c r="B74" s="89"/>
      <c r="C74" s="144" t="s">
        <v>4310</v>
      </c>
      <c r="D74" s="145"/>
    </row>
    <row r="75" spans="1:4" x14ac:dyDescent="0.25">
      <c r="A75" s="148"/>
      <c r="B75" s="89"/>
      <c r="C75" s="144" t="s">
        <v>4309</v>
      </c>
      <c r="D75" s="145"/>
    </row>
    <row r="76" spans="1:4" ht="5.0999999999999996" customHeight="1" x14ac:dyDescent="0.25">
      <c r="A76" s="12"/>
      <c r="B76" s="3"/>
      <c r="C76" s="3"/>
      <c r="D76" s="3"/>
    </row>
    <row r="77" spans="1:4" x14ac:dyDescent="0.25">
      <c r="A77" s="148" t="s">
        <v>4308</v>
      </c>
      <c r="B77" s="146" t="s">
        <v>4307</v>
      </c>
      <c r="C77" s="166"/>
      <c r="D77" s="61" t="str">
        <f>IF(worksheet04acctnum="","",worksheet04acctnum)</f>
        <v/>
      </c>
    </row>
    <row r="78" spans="1:4" x14ac:dyDescent="0.25">
      <c r="A78" s="148"/>
      <c r="B78" s="168" t="s">
        <v>7073</v>
      </c>
      <c r="C78" s="168"/>
      <c r="D78" s="168"/>
    </row>
    <row r="79" spans="1:4" ht="5.0999999999999996" customHeight="1" x14ac:dyDescent="0.25">
      <c r="A79" s="12"/>
      <c r="B79" s="3"/>
      <c r="C79" s="3"/>
      <c r="D79" s="3"/>
    </row>
    <row r="80" spans="1:4" x14ac:dyDescent="0.25">
      <c r="A80" s="148" t="s">
        <v>4306</v>
      </c>
      <c r="B80" s="146" t="s">
        <v>4305</v>
      </c>
      <c r="C80" s="166"/>
      <c r="D80" s="61" t="str">
        <f>IF(worksheet04acctstyle="","",worksheet04acctstyle)</f>
        <v/>
      </c>
    </row>
    <row r="81" spans="1:4" x14ac:dyDescent="0.25">
      <c r="A81" s="148"/>
      <c r="B81" s="194" t="s">
        <v>7072</v>
      </c>
      <c r="C81" s="194"/>
      <c r="D81" s="194"/>
    </row>
    <row r="82" spans="1:4" ht="5.0999999999999996" customHeight="1" x14ac:dyDescent="0.25">
      <c r="A82" s="12"/>
      <c r="B82" s="3"/>
      <c r="C82" s="3"/>
      <c r="D82" s="3"/>
    </row>
    <row r="83" spans="1:4" ht="30" customHeight="1" x14ac:dyDescent="0.25">
      <c r="A83" s="148" t="s">
        <v>4304</v>
      </c>
      <c r="B83" s="146" t="s">
        <v>4303</v>
      </c>
      <c r="C83" s="166"/>
      <c r="D83" s="106" t="str">
        <f>IF(worksheet04line01=0,"",worksheet04line01)</f>
        <v/>
      </c>
    </row>
    <row r="84" spans="1:4" x14ac:dyDescent="0.25">
      <c r="A84" s="148"/>
      <c r="B84" s="194" t="s">
        <v>7070</v>
      </c>
      <c r="C84" s="194"/>
      <c r="D84" s="194"/>
    </row>
    <row r="85" spans="1:4" ht="5.0999999999999996" customHeight="1" x14ac:dyDescent="0.25">
      <c r="A85" s="12"/>
      <c r="B85" s="3"/>
      <c r="C85" s="3"/>
      <c r="D85" s="3"/>
    </row>
    <row r="86" spans="1:4" x14ac:dyDescent="0.25">
      <c r="A86" s="148" t="s">
        <v>4302</v>
      </c>
      <c r="B86" s="146" t="s">
        <v>4301</v>
      </c>
      <c r="C86" s="166"/>
      <c r="D86" s="106" t="str">
        <f>IF(worksheet04line03="","",worksheet04line03)</f>
        <v/>
      </c>
    </row>
    <row r="87" spans="1:4" x14ac:dyDescent="0.25">
      <c r="A87" s="148"/>
      <c r="B87" s="194" t="s">
        <v>7074</v>
      </c>
      <c r="C87" s="194"/>
      <c r="D87" s="194"/>
    </row>
    <row r="88" spans="1:4" ht="5.0999999999999996" customHeight="1" x14ac:dyDescent="0.25">
      <c r="A88" s="12"/>
      <c r="B88" s="3"/>
      <c r="C88" s="3"/>
      <c r="D88" s="3"/>
    </row>
    <row r="89" spans="1:4" ht="30" customHeight="1" x14ac:dyDescent="0.25">
      <c r="A89" s="148" t="s">
        <v>4300</v>
      </c>
      <c r="B89" s="146" t="s">
        <v>4299</v>
      </c>
      <c r="C89" s="166"/>
      <c r="D89" s="106" t="str">
        <f>IF(OR(mil11.27="",mil11.28=""),"",(mil11.27-mil11.28))</f>
        <v/>
      </c>
    </row>
    <row r="90" spans="1:4" x14ac:dyDescent="0.25">
      <c r="A90" s="148"/>
      <c r="B90" s="196" t="s">
        <v>7075</v>
      </c>
      <c r="C90" s="196"/>
      <c r="D90" s="83"/>
    </row>
    <row r="91" spans="1:4" ht="5.0999999999999996" customHeight="1" x14ac:dyDescent="0.25">
      <c r="A91" s="12"/>
      <c r="B91" s="3"/>
      <c r="C91" s="3"/>
      <c r="D91" s="3"/>
    </row>
    <row r="92" spans="1:4" x14ac:dyDescent="0.25">
      <c r="A92" s="12" t="s">
        <v>4298</v>
      </c>
      <c r="B92" s="146" t="s">
        <v>4297</v>
      </c>
      <c r="C92" s="166"/>
      <c r="D92" s="112"/>
    </row>
    <row r="93" spans="1:4" ht="5.0999999999999996" customHeight="1" x14ac:dyDescent="0.25">
      <c r="A93" s="12"/>
      <c r="B93" s="3"/>
      <c r="C93" s="3"/>
      <c r="D93" s="3"/>
    </row>
    <row r="94" spans="1:4" ht="30" customHeight="1" x14ac:dyDescent="0.25">
      <c r="A94" s="12" t="s">
        <v>4296</v>
      </c>
      <c r="B94" s="146" t="s">
        <v>4295</v>
      </c>
      <c r="C94" s="166"/>
      <c r="D94" s="112"/>
    </row>
    <row r="95" spans="1:4" ht="5.0999999999999996" customHeight="1" x14ac:dyDescent="0.25">
      <c r="A95" s="12"/>
      <c r="B95" s="3"/>
      <c r="C95" s="3"/>
      <c r="D95" s="3"/>
    </row>
    <row r="96" spans="1:4" x14ac:dyDescent="0.25">
      <c r="A96" s="12" t="s">
        <v>4294</v>
      </c>
      <c r="B96" s="146" t="s">
        <v>3186</v>
      </c>
      <c r="C96" s="166"/>
      <c r="D96" s="115"/>
    </row>
    <row r="97" spans="1:4" ht="5.0999999999999996" customHeight="1" x14ac:dyDescent="0.25">
      <c r="A97" s="12"/>
      <c r="B97" s="3"/>
      <c r="C97" s="3"/>
      <c r="D97" s="3"/>
    </row>
    <row r="98" spans="1:4" ht="30" customHeight="1" x14ac:dyDescent="0.25">
      <c r="A98" s="12" t="s">
        <v>4293</v>
      </c>
      <c r="B98" s="146" t="s">
        <v>4292</v>
      </c>
      <c r="C98" s="166"/>
      <c r="D98" s="113"/>
    </row>
    <row r="99" spans="1:4" ht="5.0999999999999996" customHeight="1" x14ac:dyDescent="0.25">
      <c r="A99" s="12"/>
      <c r="B99" s="3"/>
      <c r="C99" s="3"/>
      <c r="D99" s="3"/>
    </row>
    <row r="100" spans="1:4" x14ac:dyDescent="0.25">
      <c r="A100" s="12" t="s">
        <v>4291</v>
      </c>
      <c r="B100" s="146" t="s">
        <v>4290</v>
      </c>
      <c r="C100" s="166"/>
      <c r="D100" s="112"/>
    </row>
    <row r="101" spans="1:4" ht="5.0999999999999996" customHeight="1" x14ac:dyDescent="0.25">
      <c r="A101" s="12"/>
      <c r="B101" s="3"/>
      <c r="C101" s="3"/>
      <c r="D101" s="3"/>
    </row>
    <row r="102" spans="1:4" x14ac:dyDescent="0.25">
      <c r="A102" s="148" t="s">
        <v>4289</v>
      </c>
      <c r="B102" s="146" t="s">
        <v>3474</v>
      </c>
      <c r="C102" s="146"/>
      <c r="D102" s="146"/>
    </row>
    <row r="103" spans="1:4" x14ac:dyDescent="0.25">
      <c r="A103" s="148"/>
      <c r="B103" s="89"/>
      <c r="C103" s="144" t="s">
        <v>3473</v>
      </c>
      <c r="D103" s="145"/>
    </row>
    <row r="104" spans="1:4" x14ac:dyDescent="0.25">
      <c r="A104" s="148"/>
      <c r="B104" s="89"/>
      <c r="C104" s="144" t="s">
        <v>3472</v>
      </c>
      <c r="D104" s="145"/>
    </row>
    <row r="105" spans="1:4" ht="5.0999999999999996" customHeight="1" x14ac:dyDescent="0.25">
      <c r="A105" s="12"/>
      <c r="B105" s="3"/>
      <c r="C105" s="3"/>
      <c r="D105" s="3"/>
    </row>
    <row r="106" spans="1:4" ht="30" customHeight="1" x14ac:dyDescent="0.25">
      <c r="A106" s="148" t="s">
        <v>4288</v>
      </c>
      <c r="B106" s="146" t="s">
        <v>3470</v>
      </c>
      <c r="C106" s="146"/>
      <c r="D106" s="146"/>
    </row>
    <row r="107" spans="1:4" x14ac:dyDescent="0.25">
      <c r="A107" s="148"/>
      <c r="B107" s="89"/>
      <c r="C107" s="144" t="s">
        <v>2135</v>
      </c>
      <c r="D107" s="145"/>
    </row>
    <row r="108" spans="1:4" x14ac:dyDescent="0.25">
      <c r="A108" s="148"/>
      <c r="B108" s="89"/>
      <c r="C108" s="144" t="s">
        <v>2134</v>
      </c>
      <c r="D108" s="145"/>
    </row>
    <row r="109" spans="1:4" ht="5.0999999999999996" customHeight="1" x14ac:dyDescent="0.25">
      <c r="A109" s="148"/>
      <c r="B109" s="27"/>
      <c r="C109" s="27"/>
      <c r="D109" s="3"/>
    </row>
    <row r="110" spans="1:4" x14ac:dyDescent="0.25">
      <c r="A110" s="148"/>
      <c r="B110" s="146" t="s">
        <v>3469</v>
      </c>
      <c r="C110" s="166"/>
      <c r="D110" s="42"/>
    </row>
    <row r="111" spans="1:4" ht="5.0999999999999996" customHeight="1" x14ac:dyDescent="0.25">
      <c r="A111" s="12"/>
      <c r="B111" s="3"/>
      <c r="C111" s="3"/>
      <c r="D111" s="3"/>
    </row>
    <row r="112" spans="1:4" ht="45" customHeight="1" x14ac:dyDescent="0.25">
      <c r="A112" s="148" t="s">
        <v>4287</v>
      </c>
      <c r="B112" s="146" t="s">
        <v>4286</v>
      </c>
      <c r="C112" s="146"/>
      <c r="D112" s="146"/>
    </row>
    <row r="113" spans="1:4" x14ac:dyDescent="0.25">
      <c r="A113" s="148"/>
      <c r="B113" s="89"/>
      <c r="C113" s="144" t="s">
        <v>2135</v>
      </c>
      <c r="D113" s="145"/>
    </row>
    <row r="114" spans="1:4" x14ac:dyDescent="0.25">
      <c r="A114" s="148"/>
      <c r="B114" s="89"/>
      <c r="C114" s="144" t="s">
        <v>2134</v>
      </c>
      <c r="D114" s="145"/>
    </row>
    <row r="115" spans="1:4" ht="5.0999999999999996" customHeight="1" x14ac:dyDescent="0.25">
      <c r="A115" s="148"/>
      <c r="B115" s="3"/>
      <c r="C115" s="3"/>
      <c r="D115" s="3"/>
    </row>
    <row r="116" spans="1:4" x14ac:dyDescent="0.25">
      <c r="A116" s="148"/>
      <c r="B116" s="146" t="s">
        <v>2281</v>
      </c>
      <c r="C116" s="166"/>
      <c r="D116" s="42"/>
    </row>
    <row r="117" spans="1:4" ht="5.0999999999999996" customHeight="1" x14ac:dyDescent="0.25">
      <c r="A117" s="12"/>
      <c r="B117" s="3"/>
      <c r="C117" s="3"/>
      <c r="D117" s="3"/>
    </row>
    <row r="118" spans="1:4" x14ac:dyDescent="0.25">
      <c r="A118" s="12" t="s">
        <v>4285</v>
      </c>
      <c r="B118" s="146" t="s">
        <v>949</v>
      </c>
      <c r="C118" s="146"/>
      <c r="D118" s="146"/>
    </row>
    <row r="119" spans="1:4" ht="5.0999999999999996" customHeight="1" x14ac:dyDescent="0.25">
      <c r="A119" s="12"/>
      <c r="B119" s="3"/>
      <c r="C119" s="3"/>
      <c r="D119" s="3"/>
    </row>
    <row r="120" spans="1:4" x14ac:dyDescent="0.25">
      <c r="A120" s="12" t="s">
        <v>4284</v>
      </c>
      <c r="B120" s="146" t="s">
        <v>949</v>
      </c>
      <c r="C120" s="146"/>
      <c r="D120" s="146"/>
    </row>
    <row r="121" spans="1:4" ht="5.0999999999999996" customHeight="1" x14ac:dyDescent="0.25">
      <c r="A121" s="12"/>
      <c r="B121" s="3"/>
      <c r="C121" s="3"/>
      <c r="D121" s="3"/>
    </row>
    <row r="122" spans="1:4" ht="30" customHeight="1" x14ac:dyDescent="0.25">
      <c r="A122" s="148" t="s">
        <v>4283</v>
      </c>
      <c r="B122" s="146" t="s">
        <v>4282</v>
      </c>
      <c r="C122" s="146"/>
      <c r="D122" s="146"/>
    </row>
    <row r="123" spans="1:4" ht="5.0999999999999996" customHeight="1" x14ac:dyDescent="0.25">
      <c r="A123" s="148"/>
      <c r="B123" s="146"/>
      <c r="C123" s="146"/>
      <c r="D123" s="146"/>
    </row>
    <row r="124" spans="1:4" ht="60" customHeight="1" x14ac:dyDescent="0.25">
      <c r="A124" s="148"/>
      <c r="B124" s="146" t="s">
        <v>4281</v>
      </c>
      <c r="C124" s="146"/>
      <c r="D124" s="146"/>
    </row>
    <row r="125" spans="1:4" ht="5.0999999999999996" customHeight="1" x14ac:dyDescent="0.25">
      <c r="A125" s="148"/>
      <c r="B125" s="3"/>
      <c r="C125" s="3"/>
      <c r="D125" s="3"/>
    </row>
    <row r="126" spans="1:4" ht="15" customHeight="1" x14ac:dyDescent="0.25">
      <c r="A126" s="148"/>
      <c r="B126" s="9"/>
      <c r="C126" s="9" t="s">
        <v>2239</v>
      </c>
      <c r="D126" s="42"/>
    </row>
    <row r="127" spans="1:4" ht="15" customHeight="1" x14ac:dyDescent="0.25">
      <c r="A127" s="148"/>
      <c r="B127" s="9"/>
      <c r="C127" s="9" t="s">
        <v>2064</v>
      </c>
      <c r="D127" s="42"/>
    </row>
    <row r="128" spans="1:4" ht="15" customHeight="1" x14ac:dyDescent="0.25">
      <c r="A128" s="148"/>
      <c r="B128" s="9"/>
      <c r="C128" s="9" t="s">
        <v>2062</v>
      </c>
      <c r="D128" s="42"/>
    </row>
    <row r="129" spans="1:4" ht="15" customHeight="1" x14ac:dyDescent="0.25">
      <c r="A129" s="148"/>
      <c r="B129" s="9"/>
      <c r="C129" s="9" t="s">
        <v>2233</v>
      </c>
      <c r="D129" s="42"/>
    </row>
    <row r="130" spans="1:4" ht="15" customHeight="1" x14ac:dyDescent="0.25">
      <c r="A130" s="148"/>
      <c r="B130" s="9"/>
      <c r="C130" s="9" t="s">
        <v>2231</v>
      </c>
      <c r="D130" s="42"/>
    </row>
    <row r="131" spans="1:4" ht="15" customHeight="1" x14ac:dyDescent="0.25">
      <c r="A131" s="148"/>
      <c r="B131" s="9"/>
      <c r="C131" s="9" t="s">
        <v>7506</v>
      </c>
      <c r="D131" s="42"/>
    </row>
    <row r="132" spans="1:4" ht="15" customHeight="1" x14ac:dyDescent="0.25">
      <c r="A132" s="148"/>
      <c r="B132" s="9"/>
      <c r="C132" s="9" t="s">
        <v>2313</v>
      </c>
      <c r="D132" s="47"/>
    </row>
    <row r="133" spans="1:4" ht="15" customHeight="1" x14ac:dyDescent="0.25">
      <c r="A133" s="148"/>
      <c r="B133" s="9"/>
      <c r="C133" s="9" t="s">
        <v>2315</v>
      </c>
      <c r="D133" s="42"/>
    </row>
    <row r="134" spans="1:4" ht="5.0999999999999996" customHeight="1" x14ac:dyDescent="0.25">
      <c r="A134" s="148"/>
      <c r="B134" s="3"/>
      <c r="C134" s="3"/>
      <c r="D134" s="3"/>
    </row>
    <row r="135" spans="1:4" ht="15" customHeight="1" x14ac:dyDescent="0.25">
      <c r="A135" s="148"/>
      <c r="B135" s="146" t="s">
        <v>7241</v>
      </c>
      <c r="C135" s="146"/>
      <c r="D135" s="146"/>
    </row>
    <row r="136" spans="1:4" ht="15" customHeight="1" x14ac:dyDescent="0.25">
      <c r="A136" s="148"/>
      <c r="B136" s="9"/>
      <c r="C136" s="9" t="s">
        <v>5833</v>
      </c>
      <c r="D136" s="113"/>
    </row>
    <row r="137" spans="1:4" ht="15" customHeight="1" x14ac:dyDescent="0.25">
      <c r="A137" s="148"/>
      <c r="B137" s="9"/>
      <c r="C137" s="9" t="s">
        <v>3236</v>
      </c>
      <c r="D137" s="118"/>
    </row>
    <row r="138" spans="1:4" ht="5.0999999999999996" customHeight="1" x14ac:dyDescent="0.25">
      <c r="A138" s="12"/>
      <c r="B138" s="3"/>
      <c r="C138" s="3"/>
      <c r="D138" s="3"/>
    </row>
    <row r="139" spans="1:4" x14ac:dyDescent="0.25">
      <c r="A139" s="148" t="s">
        <v>4280</v>
      </c>
      <c r="B139" s="146" t="s">
        <v>4279</v>
      </c>
      <c r="C139" s="146"/>
      <c r="D139" s="146"/>
    </row>
    <row r="140" spans="1:4" x14ac:dyDescent="0.25">
      <c r="A140" s="148"/>
      <c r="B140" s="89"/>
      <c r="C140" s="144" t="s">
        <v>2135</v>
      </c>
      <c r="D140" s="145"/>
    </row>
    <row r="141" spans="1:4" x14ac:dyDescent="0.25">
      <c r="A141" s="148"/>
      <c r="B141" s="89"/>
      <c r="C141" s="144" t="s">
        <v>2134</v>
      </c>
      <c r="D141" s="145"/>
    </row>
    <row r="142" spans="1:4" ht="5.0999999999999996" customHeight="1" x14ac:dyDescent="0.25">
      <c r="A142" s="148"/>
      <c r="B142" s="3"/>
      <c r="C142" s="3"/>
      <c r="D142" s="3"/>
    </row>
    <row r="143" spans="1:4" ht="45" customHeight="1" x14ac:dyDescent="0.25">
      <c r="A143" s="148"/>
      <c r="B143" s="146" t="s">
        <v>3225</v>
      </c>
      <c r="C143" s="166"/>
      <c r="D143" s="42"/>
    </row>
    <row r="144" spans="1:4" ht="5.0999999999999996" customHeight="1" x14ac:dyDescent="0.25">
      <c r="A144" s="12"/>
      <c r="B144" s="3"/>
      <c r="C144" s="3"/>
      <c r="D144" s="3"/>
    </row>
    <row r="145" spans="1:4" x14ac:dyDescent="0.25">
      <c r="A145" s="148" t="s">
        <v>4278</v>
      </c>
      <c r="B145" s="146" t="s">
        <v>4277</v>
      </c>
      <c r="C145" s="146"/>
      <c r="D145" s="146"/>
    </row>
    <row r="146" spans="1:4" x14ac:dyDescent="0.25">
      <c r="A146" s="148"/>
      <c r="B146" s="89"/>
      <c r="C146" s="144" t="s">
        <v>2135</v>
      </c>
      <c r="D146" s="145"/>
    </row>
    <row r="147" spans="1:4" x14ac:dyDescent="0.25">
      <c r="A147" s="148"/>
      <c r="B147" s="89"/>
      <c r="C147" s="144" t="s">
        <v>2134</v>
      </c>
      <c r="D147" s="145"/>
    </row>
    <row r="148" spans="1:4" ht="5.0999999999999996" customHeight="1" x14ac:dyDescent="0.25">
      <c r="A148" s="148"/>
      <c r="B148" s="3"/>
      <c r="C148" s="3"/>
      <c r="D148" s="3"/>
    </row>
    <row r="149" spans="1:4" x14ac:dyDescent="0.25">
      <c r="A149" s="148"/>
      <c r="B149" s="146" t="s">
        <v>2281</v>
      </c>
      <c r="C149" s="166"/>
      <c r="D149" s="42"/>
    </row>
    <row r="150" spans="1:4" x14ac:dyDescent="0.25">
      <c r="A150" s="12"/>
      <c r="B150" s="3"/>
      <c r="C150" s="3"/>
      <c r="D150" s="3"/>
    </row>
    <row r="151" spans="1:4" x14ac:dyDescent="0.25">
      <c r="A151" s="205" t="s">
        <v>4276</v>
      </c>
      <c r="B151" s="205"/>
      <c r="C151" s="205"/>
      <c r="D151" s="205"/>
    </row>
    <row r="152" spans="1:4" ht="5.0999999999999996" customHeight="1" x14ac:dyDescent="0.25">
      <c r="A152" s="12"/>
      <c r="B152" s="3"/>
      <c r="C152" s="3"/>
      <c r="D152" s="3"/>
    </row>
    <row r="153" spans="1:4" ht="30" customHeight="1" x14ac:dyDescent="0.25">
      <c r="A153" s="12" t="s">
        <v>4275</v>
      </c>
      <c r="B153" s="146" t="s">
        <v>4274</v>
      </c>
      <c r="C153" s="166"/>
      <c r="D153" s="8"/>
    </row>
    <row r="154" spans="1:4" ht="5.0999999999999996" customHeight="1" x14ac:dyDescent="0.25">
      <c r="A154" s="12"/>
      <c r="B154" s="3"/>
      <c r="C154" s="3"/>
      <c r="D154" s="3"/>
    </row>
    <row r="155" spans="1:4" x14ac:dyDescent="0.25">
      <c r="A155" s="12" t="s">
        <v>4273</v>
      </c>
      <c r="B155" s="146" t="s">
        <v>2064</v>
      </c>
      <c r="C155" s="166"/>
      <c r="D155" s="8"/>
    </row>
    <row r="156" spans="1:4" ht="5.0999999999999996" customHeight="1" x14ac:dyDescent="0.25">
      <c r="A156" s="12"/>
      <c r="B156" s="3"/>
      <c r="C156" s="3"/>
      <c r="D156" s="3"/>
    </row>
    <row r="157" spans="1:4" x14ac:dyDescent="0.25">
      <c r="A157" s="12" t="s">
        <v>4272</v>
      </c>
      <c r="B157" s="146" t="s">
        <v>2062</v>
      </c>
      <c r="C157" s="166"/>
      <c r="D157" s="8"/>
    </row>
    <row r="158" spans="1:4" ht="5.0999999999999996" customHeight="1" x14ac:dyDescent="0.25">
      <c r="A158" s="12"/>
      <c r="B158" s="3"/>
      <c r="C158" s="3"/>
      <c r="D158" s="3"/>
    </row>
    <row r="159" spans="1:4" x14ac:dyDescent="0.25">
      <c r="A159" s="12" t="s">
        <v>4271</v>
      </c>
      <c r="B159" s="146" t="s">
        <v>4270</v>
      </c>
      <c r="C159" s="166"/>
      <c r="D159" s="8"/>
    </row>
    <row r="160" spans="1:4" ht="5.0999999999999996" customHeight="1" x14ac:dyDescent="0.25">
      <c r="A160" s="12"/>
      <c r="B160" s="3"/>
      <c r="C160" s="3"/>
      <c r="D160" s="3"/>
    </row>
    <row r="161" spans="1:4" x14ac:dyDescent="0.25">
      <c r="A161" s="12" t="s">
        <v>4269</v>
      </c>
      <c r="B161" s="146" t="s">
        <v>3361</v>
      </c>
      <c r="C161" s="166"/>
      <c r="D161" s="8"/>
    </row>
    <row r="162" spans="1:4" ht="5.0999999999999996" customHeight="1" x14ac:dyDescent="0.25">
      <c r="A162" s="12"/>
      <c r="B162" s="3"/>
      <c r="C162" s="3"/>
      <c r="D162" s="3"/>
    </row>
    <row r="163" spans="1:4" x14ac:dyDescent="0.25">
      <c r="A163" s="12" t="s">
        <v>4268</v>
      </c>
      <c r="B163" s="146" t="s">
        <v>4267</v>
      </c>
      <c r="C163" s="166"/>
      <c r="D163" s="8"/>
    </row>
    <row r="164" spans="1:4" ht="5.0999999999999996" customHeight="1" x14ac:dyDescent="0.25">
      <c r="A164" s="12"/>
      <c r="B164" s="3"/>
      <c r="C164" s="3"/>
      <c r="D164" s="3"/>
    </row>
    <row r="165" spans="1:4" x14ac:dyDescent="0.25">
      <c r="A165" s="12" t="s">
        <v>4266</v>
      </c>
      <c r="B165" s="146" t="s">
        <v>949</v>
      </c>
      <c r="C165" s="146"/>
      <c r="D165" s="146"/>
    </row>
    <row r="166" spans="1:4" x14ac:dyDescent="0.25">
      <c r="A166" s="12"/>
      <c r="B166" s="3"/>
      <c r="C166" s="3"/>
      <c r="D166" s="3"/>
    </row>
    <row r="167" spans="1:4" x14ac:dyDescent="0.25">
      <c r="A167" s="205" t="s">
        <v>3224</v>
      </c>
      <c r="B167" s="205"/>
      <c r="C167" s="205"/>
      <c r="D167" s="205"/>
    </row>
    <row r="168" spans="1:4" ht="5.0999999999999996" customHeight="1" x14ac:dyDescent="0.25">
      <c r="A168" s="12"/>
      <c r="B168" s="3"/>
      <c r="C168" s="3"/>
      <c r="D168" s="3"/>
    </row>
    <row r="169" spans="1:4" ht="90" customHeight="1" x14ac:dyDescent="0.25">
      <c r="A169" s="12" t="s">
        <v>4265</v>
      </c>
      <c r="B169" s="146" t="s">
        <v>4264</v>
      </c>
      <c r="C169" s="166"/>
      <c r="D169" s="42"/>
    </row>
  </sheetData>
  <mergeCells count="108">
    <mergeCell ref="B159:C159"/>
    <mergeCell ref="B161:C161"/>
    <mergeCell ref="B163:C163"/>
    <mergeCell ref="B92:C92"/>
    <mergeCell ref="B94:C94"/>
    <mergeCell ref="B96:C96"/>
    <mergeCell ref="B98:C98"/>
    <mergeCell ref="B100:C100"/>
    <mergeCell ref="B169:C169"/>
    <mergeCell ref="B143:C143"/>
    <mergeCell ref="C146:D146"/>
    <mergeCell ref="C147:D147"/>
    <mergeCell ref="B149:C149"/>
    <mergeCell ref="B153:C153"/>
    <mergeCell ref="B116:C116"/>
    <mergeCell ref="B120:D120"/>
    <mergeCell ref="A151:D151"/>
    <mergeCell ref="A167:D167"/>
    <mergeCell ref="A145:A149"/>
    <mergeCell ref="B145:D145"/>
    <mergeCell ref="B165:D165"/>
    <mergeCell ref="B155:C155"/>
    <mergeCell ref="B157:C157"/>
    <mergeCell ref="A106:A110"/>
    <mergeCell ref="B84:D84"/>
    <mergeCell ref="B106:D106"/>
    <mergeCell ref="A112:A116"/>
    <mergeCell ref="B112:D112"/>
    <mergeCell ref="B118:D118"/>
    <mergeCell ref="C103:D103"/>
    <mergeCell ref="C104:D104"/>
    <mergeCell ref="C107:D107"/>
    <mergeCell ref="C108:D108"/>
    <mergeCell ref="B110:C110"/>
    <mergeCell ref="C113:D113"/>
    <mergeCell ref="C114:D114"/>
    <mergeCell ref="B86:C86"/>
    <mergeCell ref="A83:A84"/>
    <mergeCell ref="A86:A87"/>
    <mergeCell ref="A89:A90"/>
    <mergeCell ref="B89:C89"/>
    <mergeCell ref="B90:C90"/>
    <mergeCell ref="A102:A104"/>
    <mergeCell ref="B102:D102"/>
    <mergeCell ref="B87:D87"/>
    <mergeCell ref="B80:C80"/>
    <mergeCell ref="A80:A81"/>
    <mergeCell ref="B83:C83"/>
    <mergeCell ref="C73:D73"/>
    <mergeCell ref="C74:D74"/>
    <mergeCell ref="C75:D75"/>
    <mergeCell ref="B77:C77"/>
    <mergeCell ref="A77:A78"/>
    <mergeCell ref="B81:D81"/>
    <mergeCell ref="B68:C68"/>
    <mergeCell ref="B70:C70"/>
    <mergeCell ref="B33:C33"/>
    <mergeCell ref="B35:C35"/>
    <mergeCell ref="B37:C37"/>
    <mergeCell ref="B39:C39"/>
    <mergeCell ref="B41:C41"/>
    <mergeCell ref="B19:C19"/>
    <mergeCell ref="C24:D24"/>
    <mergeCell ref="C25:D25"/>
    <mergeCell ref="B29:C29"/>
    <mergeCell ref="B31:C31"/>
    <mergeCell ref="B43:C43"/>
    <mergeCell ref="B45:C45"/>
    <mergeCell ref="B47:C47"/>
    <mergeCell ref="B58:D58"/>
    <mergeCell ref="B57:C57"/>
    <mergeCell ref="B60:C60"/>
    <mergeCell ref="B62:C62"/>
    <mergeCell ref="B64:C64"/>
    <mergeCell ref="B66:C66"/>
    <mergeCell ref="C6:D6"/>
    <mergeCell ref="C7:D7"/>
    <mergeCell ref="B13:C13"/>
    <mergeCell ref="B15:C15"/>
    <mergeCell ref="B17:C17"/>
    <mergeCell ref="B78:D78"/>
    <mergeCell ref="A3:D3"/>
    <mergeCell ref="A5:A9"/>
    <mergeCell ref="B5:D5"/>
    <mergeCell ref="B8:D8"/>
    <mergeCell ref="B9:D9"/>
    <mergeCell ref="B11:D11"/>
    <mergeCell ref="A21:D21"/>
    <mergeCell ref="A23:A27"/>
    <mergeCell ref="B23:D23"/>
    <mergeCell ref="B26:D26"/>
    <mergeCell ref="B27:D27"/>
    <mergeCell ref="B49:D49"/>
    <mergeCell ref="B51:D51"/>
    <mergeCell ref="B53:D53"/>
    <mergeCell ref="A55:D55"/>
    <mergeCell ref="A72:A75"/>
    <mergeCell ref="B72:D72"/>
    <mergeCell ref="A57:A58"/>
    <mergeCell ref="A122:A137"/>
    <mergeCell ref="B122:D122"/>
    <mergeCell ref="B123:D123"/>
    <mergeCell ref="B124:D124"/>
    <mergeCell ref="A139:A143"/>
    <mergeCell ref="B139:D139"/>
    <mergeCell ref="C140:D140"/>
    <mergeCell ref="C141:D141"/>
    <mergeCell ref="B135:D135"/>
  </mergeCells>
  <hyperlinks>
    <hyperlink ref="B58" location="Worksheet04bankname" display="Click here to go to bank name on Worksheet 4." xr:uid="{00000000-0004-0000-1A00-000000000000}"/>
    <hyperlink ref="B78" location="Worksheet04acctnum" display="Click here to go to account number on Worksheet 4." xr:uid="{00000000-0004-0000-1A00-000001000000}"/>
    <hyperlink ref="B81" location="Worksheet04acctstyle" display="Click here to go to style on Worksheet 4." xr:uid="{00000000-0004-0000-1A00-000002000000}"/>
    <hyperlink ref="B84" location="Worksheet04line1" display="Click here to go to Worksheet 4, line 1." xr:uid="{00000000-0004-0000-1A00-000003000000}"/>
    <hyperlink ref="B87" location="Worksheet04line3" display="Click here to go to Worksheet 4, line 3." xr:uid="{00000000-0004-0000-1A00-000004000000}"/>
    <hyperlink ref="B90" location="Worksheet04line4" display="Click here to go to Worksheet 4, line 4." xr:uid="{00000000-0004-0000-1A00-000005000000}"/>
  </hyperlink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3"/>
  <dimension ref="A3:D166"/>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30" customHeight="1" thickBot="1" x14ac:dyDescent="0.3">
      <c r="A3" s="199" t="s">
        <v>4446</v>
      </c>
      <c r="B3" s="199"/>
      <c r="C3" s="199"/>
      <c r="D3" s="199"/>
    </row>
    <row r="4" spans="1:4" x14ac:dyDescent="0.25">
      <c r="A4" s="12"/>
      <c r="B4" s="3"/>
      <c r="C4" s="3"/>
      <c r="D4" s="3"/>
    </row>
    <row r="5" spans="1:4" ht="30" customHeight="1" x14ac:dyDescent="0.25">
      <c r="A5" s="148" t="s">
        <v>4445</v>
      </c>
      <c r="B5" s="146" t="s">
        <v>4444</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45" customHeight="1" x14ac:dyDescent="0.25">
      <c r="A9" s="148"/>
      <c r="B9" s="146" t="s">
        <v>4443</v>
      </c>
      <c r="C9" s="146"/>
      <c r="D9" s="146"/>
    </row>
    <row r="10" spans="1:4" ht="5.0999999999999996" customHeight="1" x14ac:dyDescent="0.25">
      <c r="A10" s="12"/>
      <c r="B10" s="3"/>
      <c r="C10" s="3"/>
      <c r="D10" s="3"/>
    </row>
    <row r="11" spans="1:4" ht="30" customHeight="1" x14ac:dyDescent="0.25">
      <c r="A11" s="12"/>
      <c r="B11" s="172" t="s">
        <v>4442</v>
      </c>
      <c r="C11" s="172"/>
      <c r="D11" s="172"/>
    </row>
    <row r="12" spans="1:4" ht="5.0999999999999996" customHeight="1" x14ac:dyDescent="0.25">
      <c r="A12" s="12"/>
      <c r="B12" s="3"/>
      <c r="C12" s="3"/>
      <c r="D12" s="3"/>
    </row>
    <row r="13" spans="1:4" x14ac:dyDescent="0.25">
      <c r="A13" s="148" t="s">
        <v>4441</v>
      </c>
      <c r="B13" s="146" t="s">
        <v>3518</v>
      </c>
      <c r="C13" s="146"/>
      <c r="D13" s="146"/>
    </row>
    <row r="14" spans="1:4" x14ac:dyDescent="0.25">
      <c r="A14" s="148"/>
      <c r="B14" s="89"/>
      <c r="C14" s="144" t="s">
        <v>3473</v>
      </c>
      <c r="D14" s="145"/>
    </row>
    <row r="15" spans="1:4" x14ac:dyDescent="0.25">
      <c r="A15" s="148"/>
      <c r="B15" s="89"/>
      <c r="C15" s="144" t="s">
        <v>3472</v>
      </c>
      <c r="D15" s="145"/>
    </row>
    <row r="16" spans="1:4" ht="5.0999999999999996" customHeight="1" x14ac:dyDescent="0.25">
      <c r="A16" s="12"/>
      <c r="B16" s="3"/>
      <c r="C16" s="3"/>
      <c r="D16" s="3"/>
    </row>
    <row r="17" spans="1:4" ht="30" customHeight="1" x14ac:dyDescent="0.25">
      <c r="A17" s="148" t="s">
        <v>4440</v>
      </c>
      <c r="B17" s="146" t="s">
        <v>3470</v>
      </c>
      <c r="C17" s="146"/>
      <c r="D17" s="146"/>
    </row>
    <row r="18" spans="1:4" x14ac:dyDescent="0.25">
      <c r="A18" s="148"/>
      <c r="B18" s="89"/>
      <c r="C18" s="144" t="s">
        <v>2135</v>
      </c>
      <c r="D18" s="145"/>
    </row>
    <row r="19" spans="1:4" x14ac:dyDescent="0.25">
      <c r="A19" s="148"/>
      <c r="B19" s="89"/>
      <c r="C19" s="144" t="s">
        <v>2134</v>
      </c>
      <c r="D19" s="145"/>
    </row>
    <row r="20" spans="1:4" ht="5.0999999999999996" customHeight="1" x14ac:dyDescent="0.25">
      <c r="A20" s="148"/>
      <c r="B20" s="27"/>
      <c r="C20" s="27"/>
      <c r="D20" s="3"/>
    </row>
    <row r="21" spans="1:4" x14ac:dyDescent="0.25">
      <c r="A21" s="148"/>
      <c r="B21" s="146" t="s">
        <v>3469</v>
      </c>
      <c r="C21" s="166"/>
      <c r="D21" s="42"/>
    </row>
    <row r="22" spans="1:4" ht="5.0999999999999996" customHeight="1" x14ac:dyDescent="0.25">
      <c r="A22" s="12"/>
      <c r="B22" s="3"/>
      <c r="C22" s="3"/>
      <c r="D22" s="3"/>
    </row>
    <row r="23" spans="1:4" x14ac:dyDescent="0.25">
      <c r="A23" s="148" t="s">
        <v>4439</v>
      </c>
      <c r="B23" s="146" t="s">
        <v>3643</v>
      </c>
      <c r="C23" s="146"/>
      <c r="D23" s="146"/>
    </row>
    <row r="24" spans="1:4" x14ac:dyDescent="0.25">
      <c r="A24" s="148"/>
      <c r="B24" s="89"/>
      <c r="C24" s="144" t="s">
        <v>4438</v>
      </c>
      <c r="D24" s="145"/>
    </row>
    <row r="25" spans="1:4" x14ac:dyDescent="0.25">
      <c r="A25" s="148"/>
      <c r="B25" s="89"/>
      <c r="C25" s="144" t="s">
        <v>4437</v>
      </c>
      <c r="D25" s="145"/>
    </row>
    <row r="26" spans="1:4" x14ac:dyDescent="0.25">
      <c r="A26" s="148"/>
      <c r="B26" s="89"/>
      <c r="C26" s="144" t="s">
        <v>4436</v>
      </c>
      <c r="D26" s="145"/>
    </row>
    <row r="27" spans="1:4" x14ac:dyDescent="0.25">
      <c r="A27" s="148"/>
      <c r="B27" s="89"/>
      <c r="C27" s="144" t="s">
        <v>4435</v>
      </c>
      <c r="D27" s="145"/>
    </row>
    <row r="28" spans="1:4" x14ac:dyDescent="0.25">
      <c r="A28" s="148"/>
      <c r="B28" s="89"/>
      <c r="C28" s="144" t="s">
        <v>4434</v>
      </c>
      <c r="D28" s="145"/>
    </row>
    <row r="29" spans="1:4" ht="5.0999999999999996" customHeight="1" x14ac:dyDescent="0.25">
      <c r="A29" s="12"/>
      <c r="B29" s="3"/>
      <c r="C29" s="3"/>
      <c r="D29" s="3"/>
    </row>
    <row r="30" spans="1:4" x14ac:dyDescent="0.25">
      <c r="A30" s="12" t="s">
        <v>4433</v>
      </c>
      <c r="B30" s="146" t="s">
        <v>4432</v>
      </c>
      <c r="C30" s="166"/>
      <c r="D30" s="113"/>
    </row>
    <row r="31" spans="1:4" ht="5.0999999999999996" customHeight="1" x14ac:dyDescent="0.25">
      <c r="A31" s="12"/>
      <c r="B31" s="3"/>
      <c r="C31" s="3"/>
      <c r="D31" s="3"/>
    </row>
    <row r="32" spans="1:4" x14ac:dyDescent="0.25">
      <c r="A32" s="12" t="s">
        <v>4431</v>
      </c>
      <c r="B32" s="146" t="s">
        <v>4430</v>
      </c>
      <c r="C32" s="166"/>
      <c r="D32" s="113"/>
    </row>
    <row r="33" spans="1:4" ht="5.0999999999999996" customHeight="1" x14ac:dyDescent="0.25">
      <c r="A33" s="12"/>
      <c r="B33" s="3"/>
      <c r="C33" s="3"/>
      <c r="D33" s="3"/>
    </row>
    <row r="34" spans="1:4" x14ac:dyDescent="0.25">
      <c r="A34" s="12" t="s">
        <v>4429</v>
      </c>
      <c r="B34" s="146" t="s">
        <v>4428</v>
      </c>
      <c r="C34" s="166"/>
      <c r="D34" s="42"/>
    </row>
    <row r="35" spans="1:4" ht="5.0999999999999996" customHeight="1" x14ac:dyDescent="0.25">
      <c r="A35" s="12"/>
      <c r="B35" s="3"/>
      <c r="C35" s="3"/>
      <c r="D35" s="3"/>
    </row>
    <row r="36" spans="1:4" x14ac:dyDescent="0.25">
      <c r="A36" s="12" t="s">
        <v>4427</v>
      </c>
      <c r="B36" s="146" t="s">
        <v>2064</v>
      </c>
      <c r="C36" s="166"/>
      <c r="D36" s="42"/>
    </row>
    <row r="37" spans="1:4" ht="5.0999999999999996" customHeight="1" x14ac:dyDescent="0.25">
      <c r="A37" s="12"/>
      <c r="B37" s="3"/>
      <c r="C37" s="3"/>
      <c r="D37" s="3"/>
    </row>
    <row r="38" spans="1:4" x14ac:dyDescent="0.25">
      <c r="A38" s="12" t="s">
        <v>4426</v>
      </c>
      <c r="B38" s="146" t="s">
        <v>2062</v>
      </c>
      <c r="C38" s="166"/>
      <c r="D38" s="42"/>
    </row>
    <row r="39" spans="1:4" ht="5.0999999999999996" customHeight="1" x14ac:dyDescent="0.25">
      <c r="A39" s="12"/>
      <c r="B39" s="3"/>
      <c r="C39" s="3"/>
      <c r="D39" s="3"/>
    </row>
    <row r="40" spans="1:4" x14ac:dyDescent="0.25">
      <c r="A40" s="12" t="s">
        <v>4425</v>
      </c>
      <c r="B40" s="146" t="s">
        <v>2233</v>
      </c>
      <c r="C40" s="166"/>
      <c r="D40" s="42"/>
    </row>
    <row r="41" spans="1:4" ht="5.0999999999999996" customHeight="1" x14ac:dyDescent="0.25">
      <c r="A41" s="12"/>
      <c r="B41" s="3"/>
      <c r="C41" s="3"/>
      <c r="D41" s="3"/>
    </row>
    <row r="42" spans="1:4" x14ac:dyDescent="0.25">
      <c r="A42" s="12" t="s">
        <v>4424</v>
      </c>
      <c r="B42" s="146" t="s">
        <v>2231</v>
      </c>
      <c r="C42" s="166"/>
      <c r="D42" s="42"/>
    </row>
    <row r="43" spans="1:4" ht="5.0999999999999996" customHeight="1" x14ac:dyDescent="0.25">
      <c r="A43" s="12"/>
      <c r="B43" s="3"/>
      <c r="C43" s="3"/>
      <c r="D43" s="3"/>
    </row>
    <row r="44" spans="1:4" x14ac:dyDescent="0.25">
      <c r="A44" s="12" t="s">
        <v>4423</v>
      </c>
      <c r="B44" s="146" t="s">
        <v>7506</v>
      </c>
      <c r="C44" s="166"/>
      <c r="D44" s="42"/>
    </row>
    <row r="45" spans="1:4" ht="5.0999999999999996" customHeight="1" x14ac:dyDescent="0.25">
      <c r="A45" s="12"/>
      <c r="B45" s="3"/>
      <c r="C45" s="3"/>
      <c r="D45" s="3"/>
    </row>
    <row r="46" spans="1:4" x14ac:dyDescent="0.25">
      <c r="A46" s="12" t="s">
        <v>4422</v>
      </c>
      <c r="B46" s="146" t="s">
        <v>4421</v>
      </c>
      <c r="C46" s="166"/>
      <c r="D46" s="112"/>
    </row>
    <row r="47" spans="1:4" ht="5.0999999999999996" customHeight="1" x14ac:dyDescent="0.25">
      <c r="A47" s="12"/>
      <c r="B47" s="3"/>
      <c r="C47" s="3"/>
      <c r="D47" s="3"/>
    </row>
    <row r="48" spans="1:4" x14ac:dyDescent="0.25">
      <c r="A48" s="12" t="s">
        <v>4420</v>
      </c>
      <c r="B48" s="146" t="s">
        <v>4419</v>
      </c>
      <c r="C48" s="166"/>
      <c r="D48" s="112"/>
    </row>
    <row r="49" spans="1:4" ht="5.0999999999999996" customHeight="1" x14ac:dyDescent="0.25">
      <c r="A49" s="12"/>
      <c r="B49" s="3"/>
      <c r="C49" s="3"/>
      <c r="D49" s="3"/>
    </row>
    <row r="50" spans="1:4" x14ac:dyDescent="0.25">
      <c r="A50" s="12" t="s">
        <v>4418</v>
      </c>
      <c r="B50" s="146" t="s">
        <v>3184</v>
      </c>
      <c r="C50" s="166"/>
      <c r="D50" s="112"/>
    </row>
    <row r="51" spans="1:4" ht="5.0999999999999996" customHeight="1" x14ac:dyDescent="0.25">
      <c r="A51" s="12"/>
      <c r="B51" s="3"/>
      <c r="C51" s="3"/>
      <c r="D51" s="3"/>
    </row>
    <row r="52" spans="1:4" x14ac:dyDescent="0.25">
      <c r="A52" s="12" t="s">
        <v>4417</v>
      </c>
      <c r="B52" s="146" t="s">
        <v>3186</v>
      </c>
      <c r="C52" s="166"/>
      <c r="D52" s="115"/>
    </row>
    <row r="53" spans="1:4" ht="5.0999999999999996" customHeight="1" x14ac:dyDescent="0.25">
      <c r="A53" s="12"/>
      <c r="B53" s="3"/>
      <c r="C53" s="3"/>
      <c r="D53" s="3"/>
    </row>
    <row r="54" spans="1:4" x14ac:dyDescent="0.25">
      <c r="A54" s="12" t="s">
        <v>4416</v>
      </c>
      <c r="B54" s="146" t="s">
        <v>3830</v>
      </c>
      <c r="C54" s="166"/>
      <c r="D54" s="42"/>
    </row>
    <row r="55" spans="1:4" ht="5.0999999999999996" customHeight="1" x14ac:dyDescent="0.25">
      <c r="A55" s="12"/>
      <c r="B55" s="3"/>
      <c r="C55" s="3"/>
      <c r="D55" s="3"/>
    </row>
    <row r="56" spans="1:4" ht="30" customHeight="1" x14ac:dyDescent="0.25">
      <c r="A56" s="12" t="s">
        <v>4415</v>
      </c>
      <c r="B56" s="146" t="s">
        <v>4375</v>
      </c>
      <c r="C56" s="166"/>
      <c r="D56" s="112"/>
    </row>
    <row r="57" spans="1:4" ht="5.0999999999999996" customHeight="1" x14ac:dyDescent="0.25">
      <c r="A57" s="12"/>
      <c r="B57" s="3"/>
      <c r="C57" s="3"/>
      <c r="D57" s="3"/>
    </row>
    <row r="58" spans="1:4" x14ac:dyDescent="0.25">
      <c r="A58" s="12" t="s">
        <v>4414</v>
      </c>
      <c r="B58" s="146" t="s">
        <v>4413</v>
      </c>
      <c r="C58" s="166"/>
      <c r="D58" s="113"/>
    </row>
    <row r="59" spans="1:4" ht="5.0999999999999996" customHeight="1" x14ac:dyDescent="0.25">
      <c r="A59" s="12"/>
      <c r="B59" s="3"/>
      <c r="C59" s="3"/>
      <c r="D59" s="3"/>
    </row>
    <row r="60" spans="1:4" x14ac:dyDescent="0.25">
      <c r="A60" s="148" t="s">
        <v>4412</v>
      </c>
      <c r="B60" s="146" t="s">
        <v>4411</v>
      </c>
      <c r="C60" s="146"/>
      <c r="D60" s="146"/>
    </row>
    <row r="61" spans="1:4" x14ac:dyDescent="0.25">
      <c r="A61" s="148"/>
      <c r="B61" s="89"/>
      <c r="C61" s="144" t="s">
        <v>2135</v>
      </c>
      <c r="D61" s="145"/>
    </row>
    <row r="62" spans="1:4" x14ac:dyDescent="0.25">
      <c r="A62" s="148"/>
      <c r="B62" s="89"/>
      <c r="C62" s="144" t="s">
        <v>2134</v>
      </c>
      <c r="D62" s="145"/>
    </row>
    <row r="63" spans="1:4" ht="5.0999999999999996" customHeight="1" x14ac:dyDescent="0.25">
      <c r="A63" s="12"/>
      <c r="B63" s="3"/>
      <c r="C63" s="3"/>
      <c r="D63" s="3"/>
    </row>
    <row r="64" spans="1:4" x14ac:dyDescent="0.25">
      <c r="A64" s="12" t="s">
        <v>4410</v>
      </c>
      <c r="B64" s="146" t="s">
        <v>4409</v>
      </c>
      <c r="C64" s="166"/>
      <c r="D64" s="42"/>
    </row>
    <row r="65" spans="1:4" ht="5.0999999999999996" customHeight="1" x14ac:dyDescent="0.25">
      <c r="A65" s="12"/>
      <c r="B65" s="3"/>
      <c r="C65" s="3"/>
      <c r="D65" s="3"/>
    </row>
    <row r="66" spans="1:4" ht="30" customHeight="1" x14ac:dyDescent="0.25">
      <c r="A66" s="12" t="s">
        <v>4408</v>
      </c>
      <c r="B66" s="146" t="s">
        <v>4407</v>
      </c>
      <c r="C66" s="166"/>
      <c r="D66" s="107"/>
    </row>
    <row r="67" spans="1:4" ht="5.0999999999999996" customHeight="1" x14ac:dyDescent="0.25">
      <c r="A67" s="12"/>
      <c r="B67" s="3"/>
      <c r="C67" s="3"/>
      <c r="D67" s="3"/>
    </row>
    <row r="68" spans="1:4" ht="45" customHeight="1" x14ac:dyDescent="0.25">
      <c r="A68" s="12" t="s">
        <v>4406</v>
      </c>
      <c r="B68" s="146" t="s">
        <v>7258</v>
      </c>
      <c r="C68" s="166"/>
      <c r="D68" s="42"/>
    </row>
    <row r="69" spans="1:4" ht="5.0999999999999996" customHeight="1" x14ac:dyDescent="0.25">
      <c r="A69" s="12"/>
      <c r="B69" s="3"/>
      <c r="C69" s="3"/>
      <c r="D69" s="3"/>
    </row>
    <row r="70" spans="1:4" x14ac:dyDescent="0.25">
      <c r="A70" s="148" t="s">
        <v>4405</v>
      </c>
      <c r="B70" s="146" t="s">
        <v>4404</v>
      </c>
      <c r="C70" s="146"/>
      <c r="D70" s="146"/>
    </row>
    <row r="71" spans="1:4" x14ac:dyDescent="0.25">
      <c r="A71" s="148"/>
      <c r="B71" s="89"/>
      <c r="C71" s="144" t="s">
        <v>2135</v>
      </c>
      <c r="D71" s="145"/>
    </row>
    <row r="72" spans="1:4" x14ac:dyDescent="0.25">
      <c r="A72" s="148"/>
      <c r="B72" s="89"/>
      <c r="C72" s="144" t="s">
        <v>2134</v>
      </c>
      <c r="D72" s="145"/>
    </row>
    <row r="73" spans="1:4" ht="5.0999999999999996" customHeight="1" x14ac:dyDescent="0.25">
      <c r="A73" s="148"/>
      <c r="B73" s="146"/>
      <c r="C73" s="146"/>
      <c r="D73" s="146"/>
    </row>
    <row r="74" spans="1:4" x14ac:dyDescent="0.25">
      <c r="A74" s="148"/>
      <c r="B74" s="146" t="s">
        <v>4403</v>
      </c>
      <c r="C74" s="146"/>
      <c r="D74" s="146"/>
    </row>
    <row r="75" spans="1:4" ht="5.0999999999999996" customHeight="1" x14ac:dyDescent="0.25">
      <c r="A75" s="12"/>
      <c r="B75" s="3"/>
      <c r="C75" s="3"/>
      <c r="D75" s="3"/>
    </row>
    <row r="76" spans="1:4" x14ac:dyDescent="0.25">
      <c r="A76" s="12" t="s">
        <v>4402</v>
      </c>
      <c r="B76" s="146" t="s">
        <v>4031</v>
      </c>
      <c r="C76" s="166"/>
      <c r="D76" s="107"/>
    </row>
    <row r="77" spans="1:4" ht="5.0999999999999996" customHeight="1" x14ac:dyDescent="0.25">
      <c r="A77" s="12"/>
      <c r="B77" s="3"/>
      <c r="C77" s="3"/>
      <c r="D77" s="3"/>
    </row>
    <row r="78" spans="1:4" x14ac:dyDescent="0.25">
      <c r="A78" s="12" t="s">
        <v>4401</v>
      </c>
      <c r="B78" s="146" t="s">
        <v>4029</v>
      </c>
      <c r="C78" s="166"/>
      <c r="D78" s="105"/>
    </row>
    <row r="79" spans="1:4" ht="5.0999999999999996" customHeight="1" x14ac:dyDescent="0.25">
      <c r="A79" s="12"/>
      <c r="B79" s="3"/>
      <c r="C79" s="3"/>
      <c r="D79" s="3"/>
    </row>
    <row r="80" spans="1:4" x14ac:dyDescent="0.25">
      <c r="A80" s="12" t="s">
        <v>4400</v>
      </c>
      <c r="B80" s="146" t="s">
        <v>4027</v>
      </c>
      <c r="C80" s="166"/>
      <c r="D80" s="107"/>
    </row>
    <row r="81" spans="1:4" ht="5.0999999999999996" customHeight="1" x14ac:dyDescent="0.25">
      <c r="A81" s="12"/>
      <c r="B81" s="3"/>
      <c r="C81" s="3"/>
      <c r="D81" s="3"/>
    </row>
    <row r="82" spans="1:4" ht="30" customHeight="1" x14ac:dyDescent="0.25">
      <c r="A82" s="12" t="s">
        <v>4399</v>
      </c>
      <c r="B82" s="146" t="s">
        <v>4025</v>
      </c>
      <c r="C82" s="166"/>
      <c r="D82" s="105"/>
    </row>
    <row r="83" spans="1:4" ht="5.0999999999999996" customHeight="1" x14ac:dyDescent="0.25">
      <c r="A83" s="12"/>
      <c r="B83" s="3"/>
      <c r="C83" s="3"/>
      <c r="D83" s="3"/>
    </row>
    <row r="84" spans="1:4" x14ac:dyDescent="0.25">
      <c r="A84" s="148" t="s">
        <v>4398</v>
      </c>
      <c r="B84" s="146" t="s">
        <v>4397</v>
      </c>
      <c r="C84" s="146"/>
      <c r="D84" s="146"/>
    </row>
    <row r="85" spans="1:4" x14ac:dyDescent="0.25">
      <c r="A85" s="148"/>
      <c r="B85" s="89"/>
      <c r="C85" s="144" t="s">
        <v>2135</v>
      </c>
      <c r="D85" s="145"/>
    </row>
    <row r="86" spans="1:4" x14ac:dyDescent="0.25">
      <c r="A86" s="148"/>
      <c r="B86" s="89"/>
      <c r="C86" s="144" t="s">
        <v>2134</v>
      </c>
      <c r="D86" s="145"/>
    </row>
    <row r="87" spans="1:4" ht="5.0999999999999996" customHeight="1" x14ac:dyDescent="0.25">
      <c r="A87" s="148"/>
      <c r="B87" s="3"/>
      <c r="C87" s="3"/>
      <c r="D87" s="3"/>
    </row>
    <row r="88" spans="1:4" ht="45" customHeight="1" x14ac:dyDescent="0.25">
      <c r="A88" s="148"/>
      <c r="B88" s="146" t="s">
        <v>3225</v>
      </c>
      <c r="C88" s="166"/>
      <c r="D88" s="42"/>
    </row>
    <row r="89" spans="1:4" ht="5.0999999999999996" customHeight="1" x14ac:dyDescent="0.25">
      <c r="A89" s="12"/>
      <c r="B89" s="3"/>
      <c r="C89" s="3"/>
      <c r="D89" s="3"/>
    </row>
    <row r="90" spans="1:4" x14ac:dyDescent="0.25">
      <c r="A90" s="148" t="s">
        <v>4396</v>
      </c>
      <c r="B90" s="146" t="s">
        <v>4395</v>
      </c>
      <c r="C90" s="146"/>
      <c r="D90" s="146"/>
    </row>
    <row r="91" spans="1:4" x14ac:dyDescent="0.25">
      <c r="A91" s="148"/>
      <c r="B91" s="89"/>
      <c r="C91" s="144" t="s">
        <v>2135</v>
      </c>
      <c r="D91" s="145"/>
    </row>
    <row r="92" spans="1:4" x14ac:dyDescent="0.25">
      <c r="A92" s="148"/>
      <c r="B92" s="89"/>
      <c r="C92" s="144" t="s">
        <v>2134</v>
      </c>
      <c r="D92" s="145"/>
    </row>
    <row r="93" spans="1:4" ht="5.0999999999999996" customHeight="1" x14ac:dyDescent="0.25">
      <c r="A93" s="148"/>
      <c r="B93" s="3"/>
      <c r="C93" s="3"/>
      <c r="D93" s="3"/>
    </row>
    <row r="94" spans="1:4" x14ac:dyDescent="0.25">
      <c r="A94" s="148"/>
      <c r="B94" s="146" t="s">
        <v>2281</v>
      </c>
      <c r="C94" s="166"/>
      <c r="D94" s="42"/>
    </row>
    <row r="95" spans="1:4" ht="5.0999999999999996" customHeight="1" x14ac:dyDescent="0.25">
      <c r="A95" s="12"/>
      <c r="B95" s="3"/>
      <c r="C95" s="3"/>
      <c r="D95" s="3"/>
    </row>
    <row r="96" spans="1:4" x14ac:dyDescent="0.25">
      <c r="A96" s="12" t="s">
        <v>4394</v>
      </c>
      <c r="B96" s="146" t="s">
        <v>3538</v>
      </c>
      <c r="C96" s="166"/>
      <c r="D96" s="113"/>
    </row>
    <row r="97" spans="1:4" x14ac:dyDescent="0.25">
      <c r="A97" s="12"/>
      <c r="B97" s="3"/>
      <c r="C97" s="3"/>
      <c r="D97" s="3"/>
    </row>
    <row r="98" spans="1:4" x14ac:dyDescent="0.25">
      <c r="A98" s="205" t="s">
        <v>3224</v>
      </c>
      <c r="B98" s="205"/>
      <c r="C98" s="205"/>
      <c r="D98" s="205"/>
    </row>
    <row r="99" spans="1:4" ht="5.0999999999999996" customHeight="1" x14ac:dyDescent="0.25">
      <c r="A99" s="12"/>
      <c r="B99" s="3"/>
      <c r="C99" s="3"/>
      <c r="D99" s="3"/>
    </row>
    <row r="100" spans="1:4" ht="75" customHeight="1" x14ac:dyDescent="0.25">
      <c r="A100" s="12" t="s">
        <v>4393</v>
      </c>
      <c r="B100" s="146" t="s">
        <v>4392</v>
      </c>
      <c r="C100" s="166"/>
      <c r="D100" s="42"/>
    </row>
    <row r="101" spans="1:4" ht="5.0999999999999996" customHeight="1" x14ac:dyDescent="0.25">
      <c r="A101" s="12"/>
      <c r="B101" s="3"/>
      <c r="C101" s="3"/>
      <c r="D101" s="3"/>
    </row>
    <row r="102" spans="1:4" x14ac:dyDescent="0.25">
      <c r="A102" s="148" t="s">
        <v>4391</v>
      </c>
      <c r="B102" s="146" t="s">
        <v>4390</v>
      </c>
      <c r="C102" s="146"/>
      <c r="D102" s="146"/>
    </row>
    <row r="103" spans="1:4" x14ac:dyDescent="0.25">
      <c r="A103" s="148"/>
      <c r="B103" s="89"/>
      <c r="C103" s="144" t="s">
        <v>2135</v>
      </c>
      <c r="D103" s="145"/>
    </row>
    <row r="104" spans="1:4" x14ac:dyDescent="0.25">
      <c r="A104" s="148"/>
      <c r="B104" s="89"/>
      <c r="C104" s="144" t="s">
        <v>2134</v>
      </c>
      <c r="D104" s="145"/>
    </row>
    <row r="105" spans="1:4" ht="5.0999999999999996" customHeight="1" x14ac:dyDescent="0.25">
      <c r="A105" s="148"/>
      <c r="B105" s="146"/>
      <c r="C105" s="146"/>
      <c r="D105" s="146"/>
    </row>
    <row r="106" spans="1:4" x14ac:dyDescent="0.25">
      <c r="A106" s="148"/>
      <c r="B106" s="146" t="s">
        <v>4389</v>
      </c>
      <c r="C106" s="146"/>
      <c r="D106" s="146"/>
    </row>
    <row r="107" spans="1:4" ht="5.0999999999999996" customHeight="1" x14ac:dyDescent="0.25">
      <c r="A107" s="12"/>
      <c r="B107" s="3"/>
      <c r="C107" s="3"/>
      <c r="D107" s="3"/>
    </row>
    <row r="108" spans="1:4" x14ac:dyDescent="0.25">
      <c r="A108" s="12" t="s">
        <v>4388</v>
      </c>
      <c r="B108" s="146" t="s">
        <v>2934</v>
      </c>
      <c r="C108" s="166"/>
      <c r="D108" s="42"/>
    </row>
    <row r="109" spans="1:4" ht="5.0999999999999996" customHeight="1" x14ac:dyDescent="0.25">
      <c r="A109" s="12"/>
      <c r="B109" s="3"/>
      <c r="C109" s="3"/>
      <c r="D109" s="3"/>
    </row>
    <row r="110" spans="1:4" x14ac:dyDescent="0.25">
      <c r="A110" s="12" t="s">
        <v>4387</v>
      </c>
      <c r="B110" s="146" t="s">
        <v>3200</v>
      </c>
      <c r="C110" s="166"/>
      <c r="D110" s="42"/>
    </row>
    <row r="111" spans="1:4" ht="5.0999999999999996" customHeight="1" x14ac:dyDescent="0.25">
      <c r="A111" s="12"/>
      <c r="B111" s="3"/>
      <c r="C111" s="3"/>
      <c r="D111" s="3"/>
    </row>
    <row r="112" spans="1:4" x14ac:dyDescent="0.25">
      <c r="A112" s="12" t="s">
        <v>4386</v>
      </c>
      <c r="B112" s="146" t="s">
        <v>3198</v>
      </c>
      <c r="C112" s="166"/>
      <c r="D112" s="112"/>
    </row>
    <row r="113" spans="1:4" ht="5.0999999999999996" customHeight="1" x14ac:dyDescent="0.25">
      <c r="A113" s="12"/>
      <c r="B113" s="3"/>
      <c r="C113" s="3"/>
      <c r="D113" s="3"/>
    </row>
    <row r="114" spans="1:4" x14ac:dyDescent="0.25">
      <c r="A114" s="12" t="s">
        <v>4385</v>
      </c>
      <c r="B114" s="146" t="s">
        <v>3196</v>
      </c>
      <c r="C114" s="166"/>
      <c r="D114" s="42"/>
    </row>
    <row r="115" spans="1:4" ht="5.0999999999999996" customHeight="1" x14ac:dyDescent="0.25">
      <c r="A115" s="12"/>
      <c r="B115" s="3"/>
      <c r="C115" s="3"/>
      <c r="D115" s="3"/>
    </row>
    <row r="116" spans="1:4" x14ac:dyDescent="0.25">
      <c r="A116" s="12" t="s">
        <v>4384</v>
      </c>
      <c r="B116" s="146" t="s">
        <v>3194</v>
      </c>
      <c r="C116" s="166"/>
      <c r="D116" s="105"/>
    </row>
    <row r="117" spans="1:4" ht="5.0999999999999996" customHeight="1" x14ac:dyDescent="0.25">
      <c r="A117" s="12"/>
      <c r="B117" s="3"/>
      <c r="C117" s="3"/>
      <c r="D117" s="3"/>
    </row>
    <row r="118" spans="1:4" x14ac:dyDescent="0.25">
      <c r="A118" s="12" t="s">
        <v>4383</v>
      </c>
      <c r="B118" s="146" t="s">
        <v>3192</v>
      </c>
      <c r="C118" s="166"/>
      <c r="D118" s="105"/>
    </row>
    <row r="119" spans="1:4" ht="5.0999999999999996" customHeight="1" x14ac:dyDescent="0.25">
      <c r="A119" s="12"/>
      <c r="B119" s="3"/>
      <c r="C119" s="3"/>
      <c r="D119" s="3"/>
    </row>
    <row r="120" spans="1:4" x14ac:dyDescent="0.25">
      <c r="A120" s="12" t="s">
        <v>4382</v>
      </c>
      <c r="B120" s="146" t="s">
        <v>3190</v>
      </c>
      <c r="C120" s="166"/>
      <c r="D120" s="105"/>
    </row>
    <row r="121" spans="1:4" ht="5.0999999999999996" customHeight="1" x14ac:dyDescent="0.25">
      <c r="A121" s="12"/>
      <c r="B121" s="3"/>
      <c r="C121" s="3"/>
      <c r="D121" s="3"/>
    </row>
    <row r="122" spans="1:4" ht="30" customHeight="1" x14ac:dyDescent="0.25">
      <c r="A122" s="12" t="s">
        <v>4381</v>
      </c>
      <c r="B122" s="146" t="s">
        <v>4380</v>
      </c>
      <c r="C122" s="166"/>
      <c r="D122" s="105"/>
    </row>
    <row r="123" spans="1:4" ht="5.0999999999999996" customHeight="1" x14ac:dyDescent="0.25">
      <c r="A123" s="12"/>
      <c r="B123" s="3"/>
      <c r="C123" s="3"/>
      <c r="D123" s="3"/>
    </row>
    <row r="124" spans="1:4" x14ac:dyDescent="0.25">
      <c r="A124" s="12" t="s">
        <v>4379</v>
      </c>
      <c r="B124" s="146" t="s">
        <v>3186</v>
      </c>
      <c r="C124" s="166"/>
      <c r="D124" s="107"/>
    </row>
    <row r="125" spans="1:4" ht="5.0999999999999996" customHeight="1" x14ac:dyDescent="0.25">
      <c r="A125" s="12"/>
      <c r="B125" s="3"/>
      <c r="C125" s="3"/>
      <c r="D125" s="3"/>
    </row>
    <row r="126" spans="1:4" x14ac:dyDescent="0.25">
      <c r="A126" s="12" t="s">
        <v>4378</v>
      </c>
      <c r="B126" s="146" t="s">
        <v>4377</v>
      </c>
      <c r="C126" s="166"/>
      <c r="D126" s="112"/>
    </row>
    <row r="127" spans="1:4" ht="5.0999999999999996" customHeight="1" x14ac:dyDescent="0.25">
      <c r="A127" s="12"/>
      <c r="B127" s="3"/>
      <c r="C127" s="3"/>
      <c r="D127" s="3"/>
    </row>
    <row r="128" spans="1:4" ht="30" customHeight="1" x14ac:dyDescent="0.25">
      <c r="A128" s="12" t="s">
        <v>4376</v>
      </c>
      <c r="B128" s="146" t="s">
        <v>4375</v>
      </c>
      <c r="C128" s="166"/>
      <c r="D128" s="112"/>
    </row>
    <row r="129" spans="1:4" ht="5.0999999999999996" customHeight="1" x14ac:dyDescent="0.25">
      <c r="A129" s="12"/>
      <c r="B129" s="3"/>
      <c r="C129" s="3"/>
      <c r="D129" s="3"/>
    </row>
    <row r="130" spans="1:4" x14ac:dyDescent="0.25">
      <c r="A130" s="12" t="s">
        <v>4374</v>
      </c>
      <c r="B130" s="146" t="s">
        <v>4373</v>
      </c>
      <c r="C130" s="166"/>
      <c r="D130" s="105"/>
    </row>
    <row r="131" spans="1:4" ht="5.0999999999999996" customHeight="1" x14ac:dyDescent="0.25">
      <c r="A131" s="12"/>
      <c r="B131" s="3"/>
      <c r="C131" s="3"/>
      <c r="D131" s="3"/>
    </row>
    <row r="132" spans="1:4" x14ac:dyDescent="0.25">
      <c r="A132" s="148" t="s">
        <v>4372</v>
      </c>
      <c r="B132" s="146" t="s">
        <v>4371</v>
      </c>
      <c r="C132" s="146"/>
      <c r="D132" s="146"/>
    </row>
    <row r="133" spans="1:4" x14ac:dyDescent="0.25">
      <c r="A133" s="148"/>
      <c r="B133" s="89"/>
      <c r="C133" s="144" t="s">
        <v>2135</v>
      </c>
      <c r="D133" s="145"/>
    </row>
    <row r="134" spans="1:4" x14ac:dyDescent="0.25">
      <c r="A134" s="148"/>
      <c r="B134" s="89"/>
      <c r="C134" s="144" t="s">
        <v>2134</v>
      </c>
      <c r="D134" s="145"/>
    </row>
    <row r="135" spans="1:4" ht="5.0999999999999996" customHeight="1" x14ac:dyDescent="0.25">
      <c r="A135" s="148"/>
      <c r="B135" s="3"/>
      <c r="C135" s="3"/>
      <c r="D135" s="3"/>
    </row>
    <row r="136" spans="1:4" x14ac:dyDescent="0.25">
      <c r="A136" s="148"/>
      <c r="B136" s="146" t="s">
        <v>2281</v>
      </c>
      <c r="C136" s="166"/>
      <c r="D136" s="42"/>
    </row>
    <row r="137" spans="1:4" ht="5.0999999999999996" customHeight="1" x14ac:dyDescent="0.25">
      <c r="A137" s="12"/>
      <c r="B137" s="3"/>
      <c r="C137" s="3"/>
      <c r="D137" s="3"/>
    </row>
    <row r="138" spans="1:4" x14ac:dyDescent="0.25">
      <c r="A138" s="148" t="s">
        <v>4370</v>
      </c>
      <c r="B138" s="146" t="s">
        <v>4369</v>
      </c>
      <c r="C138" s="146"/>
      <c r="D138" s="146"/>
    </row>
    <row r="139" spans="1:4" x14ac:dyDescent="0.25">
      <c r="A139" s="148"/>
      <c r="B139" s="89"/>
      <c r="C139" s="144" t="s">
        <v>2135</v>
      </c>
      <c r="D139" s="145"/>
    </row>
    <row r="140" spans="1:4" x14ac:dyDescent="0.25">
      <c r="A140" s="148"/>
      <c r="B140" s="89"/>
      <c r="C140" s="144" t="s">
        <v>2134</v>
      </c>
      <c r="D140" s="145"/>
    </row>
    <row r="141" spans="1:4" ht="5.0999999999999996" customHeight="1" x14ac:dyDescent="0.25">
      <c r="A141" s="148"/>
      <c r="B141" s="3"/>
      <c r="C141" s="3"/>
      <c r="D141" s="3"/>
    </row>
    <row r="142" spans="1:4" ht="45" customHeight="1" x14ac:dyDescent="0.25">
      <c r="A142" s="148"/>
      <c r="B142" s="146" t="s">
        <v>3225</v>
      </c>
      <c r="C142" s="166"/>
      <c r="D142" s="42"/>
    </row>
    <row r="143" spans="1:4" ht="5.0999999999999996" customHeight="1" x14ac:dyDescent="0.25">
      <c r="A143" s="12"/>
      <c r="B143" s="3"/>
      <c r="C143" s="3"/>
      <c r="D143" s="3"/>
    </row>
    <row r="144" spans="1:4" x14ac:dyDescent="0.25">
      <c r="A144" s="12" t="s">
        <v>4368</v>
      </c>
      <c r="B144" s="146" t="s">
        <v>3538</v>
      </c>
      <c r="C144" s="166"/>
      <c r="D144" s="113"/>
    </row>
    <row r="145" spans="1:4" ht="5.0999999999999996" customHeight="1" x14ac:dyDescent="0.25">
      <c r="A145" s="12"/>
      <c r="B145" s="3"/>
      <c r="C145" s="3"/>
      <c r="D145" s="3"/>
    </row>
    <row r="146" spans="1:4" x14ac:dyDescent="0.25">
      <c r="A146" s="12" t="s">
        <v>4367</v>
      </c>
      <c r="B146" s="146" t="s">
        <v>949</v>
      </c>
      <c r="C146" s="146"/>
      <c r="D146" s="146"/>
    </row>
    <row r="147" spans="1:4" ht="5.0999999999999996" customHeight="1" x14ac:dyDescent="0.25">
      <c r="A147" s="12"/>
      <c r="B147" s="3"/>
      <c r="C147" s="3"/>
      <c r="D147" s="3"/>
    </row>
    <row r="148" spans="1:4" x14ac:dyDescent="0.25">
      <c r="A148" s="12" t="s">
        <v>4366</v>
      </c>
      <c r="B148" s="146" t="s">
        <v>949</v>
      </c>
      <c r="C148" s="146"/>
      <c r="D148" s="146"/>
    </row>
    <row r="149" spans="1:4" ht="5.0999999999999996" customHeight="1" x14ac:dyDescent="0.25">
      <c r="A149" s="12"/>
      <c r="B149" s="3"/>
      <c r="C149" s="3"/>
      <c r="D149" s="3"/>
    </row>
    <row r="150" spans="1:4" x14ac:dyDescent="0.25">
      <c r="A150" s="12" t="s">
        <v>4365</v>
      </c>
      <c r="B150" s="146" t="s">
        <v>949</v>
      </c>
      <c r="C150" s="146"/>
      <c r="D150" s="146"/>
    </row>
    <row r="151" spans="1:4" ht="5.0999999999999996" customHeight="1" x14ac:dyDescent="0.25">
      <c r="A151" s="12"/>
      <c r="B151" s="3"/>
      <c r="C151" s="3"/>
      <c r="D151" s="3"/>
    </row>
    <row r="152" spans="1:4" x14ac:dyDescent="0.25">
      <c r="A152" s="12" t="s">
        <v>4364</v>
      </c>
      <c r="B152" s="146" t="s">
        <v>949</v>
      </c>
      <c r="C152" s="146"/>
      <c r="D152" s="146"/>
    </row>
    <row r="153" spans="1:4" x14ac:dyDescent="0.25">
      <c r="A153" s="12"/>
      <c r="B153" s="3"/>
      <c r="C153" s="3"/>
      <c r="D153" s="3"/>
    </row>
    <row r="154" spans="1:4" x14ac:dyDescent="0.25">
      <c r="A154" s="205" t="s">
        <v>3224</v>
      </c>
      <c r="B154" s="205"/>
      <c r="C154" s="205"/>
      <c r="D154" s="205"/>
    </row>
    <row r="155" spans="1:4" ht="5.0999999999999996" customHeight="1" x14ac:dyDescent="0.25">
      <c r="A155" s="12"/>
      <c r="B155" s="3"/>
      <c r="C155" s="3"/>
      <c r="D155" s="3"/>
    </row>
    <row r="156" spans="1:4" ht="75" customHeight="1" x14ac:dyDescent="0.25">
      <c r="A156" s="12" t="s">
        <v>4363</v>
      </c>
      <c r="B156" s="146" t="s">
        <v>4362</v>
      </c>
      <c r="C156" s="166"/>
      <c r="D156" s="42"/>
    </row>
    <row r="157" spans="1:4" ht="5.0999999999999996" customHeight="1" x14ac:dyDescent="0.25">
      <c r="A157" s="12"/>
      <c r="B157" s="3"/>
      <c r="C157" s="3"/>
      <c r="D157" s="3"/>
    </row>
    <row r="158" spans="1:4" ht="45" customHeight="1" x14ac:dyDescent="0.25">
      <c r="A158" s="12" t="s">
        <v>4361</v>
      </c>
      <c r="B158" s="146" t="s">
        <v>4360</v>
      </c>
      <c r="C158" s="166"/>
      <c r="D158" s="105"/>
    </row>
    <row r="159" spans="1:4" ht="5.0999999999999996" customHeight="1" x14ac:dyDescent="0.25">
      <c r="A159" s="12"/>
      <c r="B159" s="3"/>
      <c r="C159" s="3"/>
      <c r="D159" s="3"/>
    </row>
    <row r="160" spans="1:4" ht="45" customHeight="1" x14ac:dyDescent="0.25">
      <c r="A160" s="12" t="s">
        <v>4359</v>
      </c>
      <c r="B160" s="146" t="s">
        <v>4358</v>
      </c>
      <c r="C160" s="166"/>
      <c r="D160" s="105"/>
    </row>
    <row r="161" spans="1:4" ht="5.0999999999999996" customHeight="1" x14ac:dyDescent="0.25">
      <c r="A161" s="12"/>
      <c r="B161" s="3"/>
      <c r="C161" s="3"/>
      <c r="D161" s="3"/>
    </row>
    <row r="162" spans="1:4" x14ac:dyDescent="0.25">
      <c r="A162" s="12" t="s">
        <v>4357</v>
      </c>
      <c r="B162" s="146" t="s">
        <v>4356</v>
      </c>
      <c r="C162" s="166"/>
      <c r="D162" s="105"/>
    </row>
    <row r="163" spans="1:4" x14ac:dyDescent="0.25">
      <c r="A163" s="12"/>
      <c r="B163" s="3"/>
      <c r="C163" s="3"/>
      <c r="D163" s="3"/>
    </row>
    <row r="164" spans="1:4" x14ac:dyDescent="0.25">
      <c r="A164" s="205" t="s">
        <v>3224</v>
      </c>
      <c r="B164" s="205"/>
      <c r="C164" s="205"/>
      <c r="D164" s="205"/>
    </row>
    <row r="165" spans="1:4" ht="5.0999999999999996" customHeight="1" x14ac:dyDescent="0.25">
      <c r="A165" s="12"/>
      <c r="B165" s="3"/>
      <c r="C165" s="3"/>
      <c r="D165" s="3"/>
    </row>
    <row r="166" spans="1:4" ht="30" customHeight="1" x14ac:dyDescent="0.25">
      <c r="A166" s="12" t="s">
        <v>4355</v>
      </c>
      <c r="B166" s="146" t="s">
        <v>4354</v>
      </c>
      <c r="C166" s="166"/>
      <c r="D166" s="42"/>
    </row>
  </sheetData>
  <mergeCells count="109">
    <mergeCell ref="B108:C108"/>
    <mergeCell ref="B120:C120"/>
    <mergeCell ref="B122:C122"/>
    <mergeCell ref="B124:C124"/>
    <mergeCell ref="B126:C126"/>
    <mergeCell ref="B128:C128"/>
    <mergeCell ref="B110:C110"/>
    <mergeCell ref="B112:C112"/>
    <mergeCell ref="B114:C114"/>
    <mergeCell ref="B116:C116"/>
    <mergeCell ref="B118:C118"/>
    <mergeCell ref="A23:A28"/>
    <mergeCell ref="B23:D23"/>
    <mergeCell ref="C28:D28"/>
    <mergeCell ref="A60:A62"/>
    <mergeCell ref="B60:D60"/>
    <mergeCell ref="A70:A74"/>
    <mergeCell ref="B70:D70"/>
    <mergeCell ref="B73:D73"/>
    <mergeCell ref="B74:D74"/>
    <mergeCell ref="C61:D61"/>
    <mergeCell ref="C62:D62"/>
    <mergeCell ref="C71:D71"/>
    <mergeCell ref="C72:D72"/>
    <mergeCell ref="B64:C64"/>
    <mergeCell ref="B66:C66"/>
    <mergeCell ref="B30:C30"/>
    <mergeCell ref="B32:C32"/>
    <mergeCell ref="B34:C34"/>
    <mergeCell ref="B36:C36"/>
    <mergeCell ref="B38:C38"/>
    <mergeCell ref="C24:D24"/>
    <mergeCell ref="C25:D25"/>
    <mergeCell ref="C26:D26"/>
    <mergeCell ref="C27:D27"/>
    <mergeCell ref="C6:D6"/>
    <mergeCell ref="C7:D7"/>
    <mergeCell ref="C14:D14"/>
    <mergeCell ref="C15:D15"/>
    <mergeCell ref="C18:D18"/>
    <mergeCell ref="A17:A21"/>
    <mergeCell ref="B17:D17"/>
    <mergeCell ref="A3:D3"/>
    <mergeCell ref="A5:A9"/>
    <mergeCell ref="B5:D5"/>
    <mergeCell ref="B8:D8"/>
    <mergeCell ref="B9:D9"/>
    <mergeCell ref="B11:D11"/>
    <mergeCell ref="A13:A15"/>
    <mergeCell ref="B13:D13"/>
    <mergeCell ref="C19:D19"/>
    <mergeCell ref="B21:C21"/>
    <mergeCell ref="B50:C50"/>
    <mergeCell ref="B52:C52"/>
    <mergeCell ref="B54:C54"/>
    <mergeCell ref="B56:C56"/>
    <mergeCell ref="B58:C58"/>
    <mergeCell ref="B40:C40"/>
    <mergeCell ref="B42:C42"/>
    <mergeCell ref="B44:C44"/>
    <mergeCell ref="B46:C46"/>
    <mergeCell ref="B48:C48"/>
    <mergeCell ref="B68:C68"/>
    <mergeCell ref="B76:C76"/>
    <mergeCell ref="B78:C78"/>
    <mergeCell ref="B80:C80"/>
    <mergeCell ref="B82:C82"/>
    <mergeCell ref="A98:D98"/>
    <mergeCell ref="A102:A106"/>
    <mergeCell ref="B102:D102"/>
    <mergeCell ref="B105:D105"/>
    <mergeCell ref="B106:D106"/>
    <mergeCell ref="A84:A88"/>
    <mergeCell ref="B84:D84"/>
    <mergeCell ref="A90:A94"/>
    <mergeCell ref="B90:D90"/>
    <mergeCell ref="C85:D85"/>
    <mergeCell ref="C86:D86"/>
    <mergeCell ref="B88:C88"/>
    <mergeCell ref="C91:D91"/>
    <mergeCell ref="C92:D92"/>
    <mergeCell ref="B94:C94"/>
    <mergeCell ref="B96:C96"/>
    <mergeCell ref="B100:C100"/>
    <mergeCell ref="C103:D103"/>
    <mergeCell ref="C104:D104"/>
    <mergeCell ref="B166:C166"/>
    <mergeCell ref="C140:D140"/>
    <mergeCell ref="B142:C142"/>
    <mergeCell ref="B144:C144"/>
    <mergeCell ref="B156:C156"/>
    <mergeCell ref="B158:C158"/>
    <mergeCell ref="B130:C130"/>
    <mergeCell ref="C133:D133"/>
    <mergeCell ref="C134:D134"/>
    <mergeCell ref="B136:C136"/>
    <mergeCell ref="C139:D139"/>
    <mergeCell ref="B146:D146"/>
    <mergeCell ref="A164:D164"/>
    <mergeCell ref="B160:C160"/>
    <mergeCell ref="B162:C162"/>
    <mergeCell ref="A132:A136"/>
    <mergeCell ref="B132:D132"/>
    <mergeCell ref="A138:A142"/>
    <mergeCell ref="B138:D138"/>
    <mergeCell ref="B148:D148"/>
    <mergeCell ref="B150:D150"/>
    <mergeCell ref="B152:D152"/>
    <mergeCell ref="A154:D154"/>
  </mergeCell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4"/>
  <dimension ref="A3:D249"/>
  <sheetViews>
    <sheetView workbookViewId="0">
      <pane ySplit="3" topLeftCell="A4" activePane="bottomLeft" state="frozen"/>
      <selection activeCell="A4" sqref="A4"/>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4589</v>
      </c>
      <c r="B3" s="199"/>
      <c r="C3" s="199"/>
      <c r="D3" s="199"/>
    </row>
    <row r="4" spans="1:4" x14ac:dyDescent="0.25">
      <c r="A4" s="12"/>
      <c r="B4" s="3"/>
      <c r="C4" s="3"/>
      <c r="D4" s="3"/>
    </row>
    <row r="5" spans="1:4" ht="30" customHeight="1" x14ac:dyDescent="0.25">
      <c r="A5" s="148" t="s">
        <v>4588</v>
      </c>
      <c r="B5" s="146" t="s">
        <v>4587</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45" customHeight="1" x14ac:dyDescent="0.25">
      <c r="A9" s="148"/>
      <c r="B9" s="146" t="s">
        <v>4586</v>
      </c>
      <c r="C9" s="146"/>
      <c r="D9" s="146"/>
    </row>
    <row r="10" spans="1:4" ht="5.0999999999999996" customHeight="1" x14ac:dyDescent="0.25">
      <c r="A10" s="12"/>
      <c r="B10" s="3"/>
      <c r="C10" s="3"/>
      <c r="D10" s="3"/>
    </row>
    <row r="11" spans="1:4" x14ac:dyDescent="0.25">
      <c r="A11" s="148" t="s">
        <v>4585</v>
      </c>
      <c r="B11" s="146" t="s">
        <v>4584</v>
      </c>
      <c r="C11" s="146"/>
      <c r="D11" s="146"/>
    </row>
    <row r="12" spans="1:4" x14ac:dyDescent="0.25">
      <c r="A12" s="148"/>
      <c r="B12" s="89"/>
      <c r="C12" s="144" t="s">
        <v>2135</v>
      </c>
      <c r="D12" s="145"/>
    </row>
    <row r="13" spans="1:4" x14ac:dyDescent="0.25">
      <c r="A13" s="148"/>
      <c r="B13" s="89"/>
      <c r="C13" s="144" t="s">
        <v>2134</v>
      </c>
      <c r="D13" s="145"/>
    </row>
    <row r="14" spans="1:4" ht="5.0999999999999996" customHeight="1" x14ac:dyDescent="0.25">
      <c r="A14" s="12"/>
      <c r="B14" s="3"/>
      <c r="C14" s="3"/>
      <c r="D14" s="3"/>
    </row>
    <row r="15" spans="1:4" x14ac:dyDescent="0.25">
      <c r="A15" s="148" t="s">
        <v>4583</v>
      </c>
      <c r="B15" s="146" t="s">
        <v>4582</v>
      </c>
      <c r="C15" s="146"/>
      <c r="D15" s="146"/>
    </row>
    <row r="16" spans="1:4" x14ac:dyDescent="0.25">
      <c r="A16" s="148"/>
      <c r="B16" s="89"/>
      <c r="C16" s="144" t="s">
        <v>2135</v>
      </c>
      <c r="D16" s="145"/>
    </row>
    <row r="17" spans="1:4" x14ac:dyDescent="0.25">
      <c r="A17" s="148"/>
      <c r="B17" s="89"/>
      <c r="C17" s="144" t="s">
        <v>2134</v>
      </c>
      <c r="D17" s="145"/>
    </row>
    <row r="18" spans="1:4" ht="5.0999999999999996" customHeight="1" x14ac:dyDescent="0.25">
      <c r="A18" s="12"/>
      <c r="B18" s="3"/>
      <c r="C18" s="3"/>
      <c r="D18" s="3"/>
    </row>
    <row r="19" spans="1:4" x14ac:dyDescent="0.25">
      <c r="A19" s="148" t="s">
        <v>4581</v>
      </c>
      <c r="B19" s="146" t="s">
        <v>4580</v>
      </c>
      <c r="C19" s="146"/>
      <c r="D19" s="146"/>
    </row>
    <row r="20" spans="1:4" x14ac:dyDescent="0.25">
      <c r="A20" s="148"/>
      <c r="B20" s="89"/>
      <c r="C20" s="144" t="s">
        <v>2135</v>
      </c>
      <c r="D20" s="145"/>
    </row>
    <row r="21" spans="1:4" x14ac:dyDescent="0.25">
      <c r="A21" s="148"/>
      <c r="B21" s="89"/>
      <c r="C21" s="144" t="s">
        <v>2134</v>
      </c>
      <c r="D21" s="145"/>
    </row>
    <row r="22" spans="1:4" ht="5.0999999999999996" customHeight="1" x14ac:dyDescent="0.25">
      <c r="A22" s="12"/>
      <c r="B22" s="3"/>
      <c r="C22" s="3"/>
      <c r="D22" s="3"/>
    </row>
    <row r="23" spans="1:4" x14ac:dyDescent="0.25">
      <c r="A23" s="12" t="s">
        <v>4579</v>
      </c>
      <c r="B23" s="146" t="s">
        <v>949</v>
      </c>
      <c r="C23" s="146"/>
      <c r="D23" s="146"/>
    </row>
    <row r="24" spans="1:4" ht="5.0999999999999996" customHeight="1" x14ac:dyDescent="0.25">
      <c r="A24" s="12"/>
      <c r="B24" s="3"/>
      <c r="C24" s="3"/>
      <c r="D24" s="3"/>
    </row>
    <row r="25" spans="1:4" x14ac:dyDescent="0.25">
      <c r="A25" s="12"/>
      <c r="B25" s="146" t="s">
        <v>4578</v>
      </c>
      <c r="C25" s="146"/>
      <c r="D25" s="146"/>
    </row>
    <row r="26" spans="1:4" ht="5.0999999999999996" customHeight="1" x14ac:dyDescent="0.25">
      <c r="A26" s="12"/>
      <c r="B26" s="3"/>
      <c r="C26" s="3"/>
      <c r="D26" s="3"/>
    </row>
    <row r="27" spans="1:4" x14ac:dyDescent="0.25">
      <c r="A27" s="12" t="s">
        <v>4577</v>
      </c>
      <c r="B27" s="146" t="s">
        <v>2239</v>
      </c>
      <c r="C27" s="166"/>
      <c r="D27" s="42"/>
    </row>
    <row r="28" spans="1:4" ht="5.0999999999999996" customHeight="1" x14ac:dyDescent="0.25">
      <c r="A28" s="12"/>
      <c r="B28" s="3"/>
      <c r="C28" s="3"/>
      <c r="D28" s="3"/>
    </row>
    <row r="29" spans="1:4" x14ac:dyDescent="0.25">
      <c r="A29" s="12" t="s">
        <v>4576</v>
      </c>
      <c r="B29" s="146" t="s">
        <v>2064</v>
      </c>
      <c r="C29" s="166"/>
      <c r="D29" s="42"/>
    </row>
    <row r="30" spans="1:4" ht="5.0999999999999996" customHeight="1" x14ac:dyDescent="0.25">
      <c r="A30" s="12"/>
      <c r="B30" s="3"/>
      <c r="C30" s="3"/>
      <c r="D30" s="3"/>
    </row>
    <row r="31" spans="1:4" x14ac:dyDescent="0.25">
      <c r="A31" s="12" t="s">
        <v>4575</v>
      </c>
      <c r="B31" s="146" t="s">
        <v>2062</v>
      </c>
      <c r="C31" s="166"/>
      <c r="D31" s="42"/>
    </row>
    <row r="32" spans="1:4" ht="5.0999999999999996" customHeight="1" x14ac:dyDescent="0.25">
      <c r="A32" s="12"/>
      <c r="B32" s="3"/>
      <c r="C32" s="3"/>
      <c r="D32" s="3"/>
    </row>
    <row r="33" spans="1:4" x14ac:dyDescent="0.25">
      <c r="A33" s="12" t="s">
        <v>4574</v>
      </c>
      <c r="B33" s="146" t="s">
        <v>2233</v>
      </c>
      <c r="C33" s="166"/>
      <c r="D33" s="42"/>
    </row>
    <row r="34" spans="1:4" ht="5.0999999999999996" customHeight="1" x14ac:dyDescent="0.25">
      <c r="A34" s="12"/>
      <c r="B34" s="3"/>
      <c r="C34" s="3"/>
      <c r="D34" s="3"/>
    </row>
    <row r="35" spans="1:4" x14ac:dyDescent="0.25">
      <c r="A35" s="12" t="s">
        <v>4573</v>
      </c>
      <c r="B35" s="146" t="s">
        <v>2231</v>
      </c>
      <c r="C35" s="166"/>
      <c r="D35" s="42"/>
    </row>
    <row r="36" spans="1:4" ht="5.0999999999999996" customHeight="1" x14ac:dyDescent="0.25">
      <c r="A36" s="12"/>
      <c r="B36" s="3"/>
      <c r="C36" s="3"/>
      <c r="D36" s="3"/>
    </row>
    <row r="37" spans="1:4" x14ac:dyDescent="0.25">
      <c r="A37" s="12" t="s">
        <v>4572</v>
      </c>
      <c r="B37" s="146" t="s">
        <v>7506</v>
      </c>
      <c r="C37" s="166"/>
      <c r="D37" s="42"/>
    </row>
    <row r="38" spans="1:4" ht="5.0999999999999996" customHeight="1" x14ac:dyDescent="0.25">
      <c r="A38" s="12"/>
      <c r="B38" s="3"/>
      <c r="C38" s="3"/>
      <c r="D38" s="3"/>
    </row>
    <row r="39" spans="1:4" x14ac:dyDescent="0.25">
      <c r="A39" s="12" t="s">
        <v>4571</v>
      </c>
      <c r="B39" s="146" t="s">
        <v>4570</v>
      </c>
      <c r="C39" s="166"/>
      <c r="D39" s="42"/>
    </row>
    <row r="40" spans="1:4" ht="5.0999999999999996" customHeight="1" x14ac:dyDescent="0.25">
      <c r="A40" s="12"/>
      <c r="B40" s="3"/>
      <c r="C40" s="3"/>
      <c r="D40" s="3"/>
    </row>
    <row r="41" spans="1:4" ht="30" customHeight="1" x14ac:dyDescent="0.25">
      <c r="A41" s="12"/>
      <c r="B41" s="146" t="s">
        <v>4569</v>
      </c>
      <c r="C41" s="146"/>
      <c r="D41" s="146"/>
    </row>
    <row r="42" spans="1:4" ht="5.0999999999999996" customHeight="1" x14ac:dyDescent="0.25">
      <c r="A42" s="12"/>
      <c r="B42" s="3"/>
      <c r="C42" s="3"/>
      <c r="D42" s="3"/>
    </row>
    <row r="43" spans="1:4" ht="30" customHeight="1" x14ac:dyDescent="0.25">
      <c r="A43" s="148"/>
      <c r="B43" s="172" t="s">
        <v>4568</v>
      </c>
      <c r="C43" s="172"/>
      <c r="D43" s="172"/>
    </row>
    <row r="44" spans="1:4" x14ac:dyDescent="0.25">
      <c r="A44" s="148"/>
      <c r="B44" s="168" t="s">
        <v>7164</v>
      </c>
      <c r="C44" s="168"/>
      <c r="D44" s="17"/>
    </row>
    <row r="45" spans="1:4" ht="5.0999999999999996" customHeight="1" x14ac:dyDescent="0.25">
      <c r="A45" s="12"/>
      <c r="B45" s="3"/>
      <c r="C45" s="3"/>
      <c r="D45" s="3"/>
    </row>
    <row r="46" spans="1:4" x14ac:dyDescent="0.25">
      <c r="A46" s="12" t="s">
        <v>4567</v>
      </c>
      <c r="B46" s="146" t="s">
        <v>4566</v>
      </c>
      <c r="C46" s="166"/>
      <c r="D46" s="42"/>
    </row>
    <row r="47" spans="1:4" ht="5.0999999999999996" customHeight="1" x14ac:dyDescent="0.25">
      <c r="A47" s="12"/>
      <c r="B47" s="3"/>
      <c r="C47" s="3"/>
      <c r="D47" s="3"/>
    </row>
    <row r="48" spans="1:4" x14ac:dyDescent="0.25">
      <c r="A48" s="12" t="s">
        <v>4565</v>
      </c>
      <c r="B48" s="146" t="s">
        <v>2064</v>
      </c>
      <c r="C48" s="166"/>
      <c r="D48" s="42"/>
    </row>
    <row r="49" spans="1:4" ht="5.0999999999999996" customHeight="1" x14ac:dyDescent="0.25">
      <c r="A49" s="12"/>
      <c r="B49" s="3"/>
      <c r="C49" s="3"/>
      <c r="D49" s="3"/>
    </row>
    <row r="50" spans="1:4" x14ac:dyDescent="0.25">
      <c r="A50" s="12" t="s">
        <v>4564</v>
      </c>
      <c r="B50" s="146" t="s">
        <v>2062</v>
      </c>
      <c r="C50" s="166"/>
      <c r="D50" s="42"/>
    </row>
    <row r="51" spans="1:4" ht="5.0999999999999996" customHeight="1" x14ac:dyDescent="0.25">
      <c r="A51" s="12"/>
      <c r="B51" s="3"/>
      <c r="C51" s="3"/>
      <c r="D51" s="3"/>
    </row>
    <row r="52" spans="1:4" x14ac:dyDescent="0.25">
      <c r="A52" s="12" t="s">
        <v>4563</v>
      </c>
      <c r="B52" s="146" t="s">
        <v>4562</v>
      </c>
      <c r="C52" s="166"/>
      <c r="D52" s="42"/>
    </row>
    <row r="53" spans="1:4" ht="5.0999999999999996" customHeight="1" x14ac:dyDescent="0.25">
      <c r="A53" s="12"/>
      <c r="B53" s="3"/>
      <c r="C53" s="3"/>
      <c r="D53" s="3"/>
    </row>
    <row r="54" spans="1:4" x14ac:dyDescent="0.25">
      <c r="A54" s="12" t="s">
        <v>4561</v>
      </c>
      <c r="B54" s="146" t="s">
        <v>3348</v>
      </c>
      <c r="C54" s="166"/>
      <c r="D54" s="42"/>
    </row>
    <row r="55" spans="1:4" ht="5.0999999999999996" customHeight="1" x14ac:dyDescent="0.25">
      <c r="A55" s="12"/>
      <c r="B55" s="3"/>
      <c r="C55" s="3"/>
      <c r="D55" s="3"/>
    </row>
    <row r="56" spans="1:4" x14ac:dyDescent="0.25">
      <c r="A56" s="12" t="s">
        <v>4560</v>
      </c>
      <c r="B56" s="146" t="s">
        <v>4559</v>
      </c>
      <c r="C56" s="166"/>
      <c r="D56" s="105"/>
    </row>
    <row r="57" spans="1:4" ht="5.0999999999999996" customHeight="1" x14ac:dyDescent="0.25">
      <c r="A57" s="12"/>
      <c r="B57" s="3"/>
      <c r="C57" s="3"/>
      <c r="D57" s="3"/>
    </row>
    <row r="58" spans="1:4" ht="30" customHeight="1" x14ac:dyDescent="0.25">
      <c r="A58" s="12" t="s">
        <v>4558</v>
      </c>
      <c r="B58" s="146" t="s">
        <v>4557</v>
      </c>
      <c r="C58" s="166"/>
      <c r="D58" s="105"/>
    </row>
    <row r="59" spans="1:4" ht="5.0999999999999996" customHeight="1" x14ac:dyDescent="0.25">
      <c r="A59" s="12"/>
      <c r="B59" s="3"/>
      <c r="C59" s="3"/>
      <c r="D59" s="3"/>
    </row>
    <row r="60" spans="1:4" x14ac:dyDescent="0.25">
      <c r="A60" s="12"/>
      <c r="B60" s="172" t="s">
        <v>4556</v>
      </c>
      <c r="C60" s="172"/>
      <c r="D60" s="172"/>
    </row>
    <row r="61" spans="1:4" ht="5.0999999999999996" customHeight="1" x14ac:dyDescent="0.25">
      <c r="A61" s="12"/>
      <c r="B61" s="3"/>
      <c r="C61" s="3"/>
      <c r="D61" s="3"/>
    </row>
    <row r="62" spans="1:4" x14ac:dyDescent="0.25">
      <c r="A62" s="12" t="s">
        <v>4555</v>
      </c>
      <c r="B62" s="146" t="s">
        <v>4554</v>
      </c>
      <c r="C62" s="166"/>
      <c r="D62" s="105"/>
    </row>
    <row r="63" spans="1:4" ht="5.0999999999999996" customHeight="1" x14ac:dyDescent="0.25">
      <c r="A63" s="12"/>
      <c r="B63" s="3"/>
      <c r="C63" s="3"/>
      <c r="D63" s="3"/>
    </row>
    <row r="64" spans="1:4" x14ac:dyDescent="0.25">
      <c r="A64" s="12" t="s">
        <v>4553</v>
      </c>
      <c r="B64" s="146" t="s">
        <v>4552</v>
      </c>
      <c r="C64" s="166"/>
      <c r="D64" s="105"/>
    </row>
    <row r="65" spans="1:4" ht="5.0999999999999996" customHeight="1" x14ac:dyDescent="0.25">
      <c r="A65" s="12"/>
      <c r="B65" s="3"/>
      <c r="C65" s="3"/>
      <c r="D65" s="3"/>
    </row>
    <row r="66" spans="1:4" x14ac:dyDescent="0.25">
      <c r="A66" s="12" t="s">
        <v>4551</v>
      </c>
      <c r="B66" s="146" t="s">
        <v>4550</v>
      </c>
      <c r="C66" s="166"/>
      <c r="D66" s="106" t="str">
        <f>IF(OR(mil13.16="",mil13.17=""),"",SUM(mil13.16,mil13.17))</f>
        <v/>
      </c>
    </row>
    <row r="67" spans="1:4" ht="5.0999999999999996" customHeight="1" x14ac:dyDescent="0.25">
      <c r="A67" s="12"/>
      <c r="B67" s="3"/>
      <c r="C67" s="3"/>
      <c r="D67" s="3"/>
    </row>
    <row r="68" spans="1:4" x14ac:dyDescent="0.25">
      <c r="A68" s="12"/>
      <c r="B68" s="172" t="s">
        <v>4549</v>
      </c>
      <c r="C68" s="172"/>
      <c r="D68" s="172"/>
    </row>
    <row r="69" spans="1:4" ht="5.0999999999999996" customHeight="1" x14ac:dyDescent="0.25">
      <c r="A69" s="12"/>
      <c r="B69" s="3"/>
      <c r="C69" s="3"/>
      <c r="D69" s="3"/>
    </row>
    <row r="70" spans="1:4" x14ac:dyDescent="0.25">
      <c r="A70" s="12" t="s">
        <v>4548</v>
      </c>
      <c r="B70" s="146" t="s">
        <v>4547</v>
      </c>
      <c r="C70" s="166"/>
      <c r="D70" s="105"/>
    </row>
    <row r="71" spans="1:4" ht="5.0999999999999996" customHeight="1" x14ac:dyDescent="0.25">
      <c r="A71" s="12"/>
      <c r="B71" s="3"/>
      <c r="C71" s="3"/>
      <c r="D71" s="3"/>
    </row>
    <row r="72" spans="1:4" x14ac:dyDescent="0.25">
      <c r="A72" s="12" t="s">
        <v>4546</v>
      </c>
      <c r="B72" s="146" t="s">
        <v>4545</v>
      </c>
      <c r="C72" s="166"/>
      <c r="D72" s="105"/>
    </row>
    <row r="73" spans="1:4" ht="5.0999999999999996" customHeight="1" x14ac:dyDescent="0.25">
      <c r="A73" s="12"/>
      <c r="B73" s="3"/>
      <c r="C73" s="3"/>
      <c r="D73" s="3"/>
    </row>
    <row r="74" spans="1:4" x14ac:dyDescent="0.25">
      <c r="A74" s="12" t="s">
        <v>4544</v>
      </c>
      <c r="B74" s="146" t="s">
        <v>4543</v>
      </c>
      <c r="C74" s="166"/>
      <c r="D74" s="105"/>
    </row>
    <row r="75" spans="1:4" ht="5.0999999999999996" customHeight="1" x14ac:dyDescent="0.25">
      <c r="A75" s="12"/>
      <c r="B75" s="3"/>
      <c r="C75" s="3"/>
      <c r="D75" s="3"/>
    </row>
    <row r="76" spans="1:4" ht="30" customHeight="1" x14ac:dyDescent="0.25">
      <c r="A76" s="12" t="s">
        <v>4542</v>
      </c>
      <c r="B76" s="146" t="s">
        <v>4541</v>
      </c>
      <c r="C76" s="166"/>
      <c r="D76" s="105"/>
    </row>
    <row r="77" spans="1:4" ht="5.0999999999999996" customHeight="1" x14ac:dyDescent="0.25">
      <c r="A77" s="12"/>
      <c r="B77" s="3"/>
      <c r="C77" s="3"/>
      <c r="D77" s="3"/>
    </row>
    <row r="78" spans="1:4" ht="30" customHeight="1" x14ac:dyDescent="0.25">
      <c r="A78" s="12" t="s">
        <v>4540</v>
      </c>
      <c r="B78" s="146" t="s">
        <v>4539</v>
      </c>
      <c r="C78" s="166"/>
      <c r="D78" s="105"/>
    </row>
    <row r="79" spans="1:4" ht="5.0999999999999996" customHeight="1" x14ac:dyDescent="0.25">
      <c r="A79" s="12"/>
      <c r="B79" s="3"/>
      <c r="C79" s="3"/>
      <c r="D79" s="3"/>
    </row>
    <row r="80" spans="1:4" ht="30" customHeight="1" x14ac:dyDescent="0.25">
      <c r="A80" s="12" t="s">
        <v>4538</v>
      </c>
      <c r="B80" s="146" t="s">
        <v>4537</v>
      </c>
      <c r="C80" s="166"/>
      <c r="D80" s="105"/>
    </row>
    <row r="81" spans="1:4" ht="5.0999999999999996" customHeight="1" x14ac:dyDescent="0.25">
      <c r="A81" s="12"/>
      <c r="B81" s="3"/>
      <c r="C81" s="3"/>
      <c r="D81" s="3"/>
    </row>
    <row r="82" spans="1:4" x14ac:dyDescent="0.25">
      <c r="A82" s="12" t="s">
        <v>4536</v>
      </c>
      <c r="B82" s="146" t="s">
        <v>4535</v>
      </c>
      <c r="C82" s="166"/>
      <c r="D82" s="42"/>
    </row>
    <row r="83" spans="1:4" ht="5.0999999999999996" customHeight="1" x14ac:dyDescent="0.25">
      <c r="A83" s="12"/>
      <c r="B83" s="3"/>
      <c r="C83" s="3"/>
      <c r="D83" s="3"/>
    </row>
    <row r="84" spans="1:4" x14ac:dyDescent="0.25">
      <c r="A84" s="12" t="s">
        <v>4534</v>
      </c>
      <c r="B84" s="146" t="s">
        <v>2237</v>
      </c>
      <c r="C84" s="166"/>
      <c r="D84" s="42"/>
    </row>
    <row r="85" spans="1:4" ht="5.0999999999999996" customHeight="1" x14ac:dyDescent="0.25">
      <c r="A85" s="12"/>
      <c r="B85" s="3"/>
      <c r="C85" s="3"/>
      <c r="D85" s="3"/>
    </row>
    <row r="86" spans="1:4" x14ac:dyDescent="0.25">
      <c r="A86" s="12" t="s">
        <v>4533</v>
      </c>
      <c r="B86" s="146" t="s">
        <v>2064</v>
      </c>
      <c r="C86" s="166"/>
      <c r="D86" s="42"/>
    </row>
    <row r="87" spans="1:4" ht="5.0999999999999996" customHeight="1" x14ac:dyDescent="0.25">
      <c r="A87" s="12"/>
      <c r="B87" s="3"/>
      <c r="C87" s="3"/>
      <c r="D87" s="3"/>
    </row>
    <row r="88" spans="1:4" x14ac:dyDescent="0.25">
      <c r="A88" s="12" t="s">
        <v>4532</v>
      </c>
      <c r="B88" s="146" t="s">
        <v>2062</v>
      </c>
      <c r="C88" s="166"/>
      <c r="D88" s="42"/>
    </row>
    <row r="89" spans="1:4" ht="5.0999999999999996" customHeight="1" x14ac:dyDescent="0.25">
      <c r="A89" s="12"/>
      <c r="B89" s="3"/>
      <c r="C89" s="3"/>
      <c r="D89" s="3"/>
    </row>
    <row r="90" spans="1:4" x14ac:dyDescent="0.25">
      <c r="A90" s="12" t="s">
        <v>4531</v>
      </c>
      <c r="B90" s="146" t="s">
        <v>2233</v>
      </c>
      <c r="C90" s="166"/>
      <c r="D90" s="42"/>
    </row>
    <row r="91" spans="1:4" ht="5.0999999999999996" customHeight="1" x14ac:dyDescent="0.25">
      <c r="A91" s="12"/>
      <c r="B91" s="3"/>
      <c r="C91" s="3"/>
      <c r="D91" s="3"/>
    </row>
    <row r="92" spans="1:4" x14ac:dyDescent="0.25">
      <c r="A92" s="12" t="s">
        <v>4530</v>
      </c>
      <c r="B92" s="146" t="s">
        <v>2231</v>
      </c>
      <c r="C92" s="166"/>
      <c r="D92" s="42"/>
    </row>
    <row r="93" spans="1:4" ht="5.0999999999999996" customHeight="1" x14ac:dyDescent="0.25">
      <c r="A93" s="12"/>
      <c r="B93" s="3"/>
      <c r="C93" s="3"/>
      <c r="D93" s="3"/>
    </row>
    <row r="94" spans="1:4" x14ac:dyDescent="0.25">
      <c r="A94" s="12" t="s">
        <v>4529</v>
      </c>
      <c r="B94" s="146" t="s">
        <v>7506</v>
      </c>
      <c r="C94" s="166"/>
      <c r="D94" s="42"/>
    </row>
    <row r="95" spans="1:4" ht="5.0999999999999996" customHeight="1" x14ac:dyDescent="0.25">
      <c r="A95" s="12"/>
      <c r="B95" s="3"/>
      <c r="C95" s="3"/>
      <c r="D95" s="3"/>
    </row>
    <row r="96" spans="1:4" x14ac:dyDescent="0.25">
      <c r="A96" s="12" t="s">
        <v>4528</v>
      </c>
      <c r="B96" s="146" t="s">
        <v>2313</v>
      </c>
      <c r="C96" s="166"/>
      <c r="D96" s="42"/>
    </row>
    <row r="97" spans="1:4" ht="5.0999999999999996" customHeight="1" x14ac:dyDescent="0.25">
      <c r="A97" s="12"/>
      <c r="B97" s="3"/>
      <c r="C97" s="3"/>
      <c r="D97" s="3"/>
    </row>
    <row r="98" spans="1:4" x14ac:dyDescent="0.25">
      <c r="A98" s="12" t="s">
        <v>4527</v>
      </c>
      <c r="B98" s="146" t="s">
        <v>2571</v>
      </c>
      <c r="C98" s="166"/>
      <c r="D98" s="112"/>
    </row>
    <row r="99" spans="1:4" ht="5.0999999999999996" customHeight="1" x14ac:dyDescent="0.25">
      <c r="A99" s="12"/>
      <c r="B99" s="3"/>
      <c r="C99" s="3"/>
      <c r="D99" s="3"/>
    </row>
    <row r="100" spans="1:4" x14ac:dyDescent="0.25">
      <c r="A100" s="12" t="s">
        <v>4526</v>
      </c>
      <c r="B100" s="146" t="s">
        <v>2315</v>
      </c>
      <c r="C100" s="166"/>
      <c r="D100" s="42"/>
    </row>
    <row r="101" spans="1:4" ht="5.0999999999999996" customHeight="1" x14ac:dyDescent="0.25">
      <c r="A101" s="12"/>
      <c r="B101" s="3"/>
      <c r="C101" s="3"/>
      <c r="D101" s="3"/>
    </row>
    <row r="102" spans="1:4" x14ac:dyDescent="0.25">
      <c r="A102" s="12" t="s">
        <v>4525</v>
      </c>
      <c r="B102" s="146" t="s">
        <v>4524</v>
      </c>
      <c r="C102" s="166"/>
      <c r="D102" s="42"/>
    </row>
    <row r="103" spans="1:4" ht="5.0999999999999996" customHeight="1" x14ac:dyDescent="0.25">
      <c r="A103" s="12"/>
      <c r="B103" s="3"/>
      <c r="C103" s="3"/>
      <c r="D103" s="3"/>
    </row>
    <row r="104" spans="1:4" x14ac:dyDescent="0.25">
      <c r="A104" s="12" t="s">
        <v>4523</v>
      </c>
      <c r="B104" s="146" t="s">
        <v>2237</v>
      </c>
      <c r="C104" s="166"/>
      <c r="D104" s="42"/>
    </row>
    <row r="105" spans="1:4" ht="5.0999999999999996" customHeight="1" x14ac:dyDescent="0.25">
      <c r="A105" s="12"/>
      <c r="B105" s="3"/>
      <c r="C105" s="3"/>
      <c r="D105" s="3"/>
    </row>
    <row r="106" spans="1:4" x14ac:dyDescent="0.25">
      <c r="A106" s="12" t="s">
        <v>4522</v>
      </c>
      <c r="B106" s="146" t="s">
        <v>2064</v>
      </c>
      <c r="C106" s="166"/>
      <c r="D106" s="42"/>
    </row>
    <row r="107" spans="1:4" ht="5.0999999999999996" customHeight="1" x14ac:dyDescent="0.25">
      <c r="A107" s="12"/>
      <c r="B107" s="3"/>
      <c r="C107" s="3"/>
      <c r="D107" s="3"/>
    </row>
    <row r="108" spans="1:4" x14ac:dyDescent="0.25">
      <c r="A108" s="12" t="s">
        <v>4521</v>
      </c>
      <c r="B108" s="146" t="s">
        <v>2062</v>
      </c>
      <c r="C108" s="166"/>
      <c r="D108" s="42"/>
    </row>
    <row r="109" spans="1:4" ht="5.0999999999999996" customHeight="1" x14ac:dyDescent="0.25">
      <c r="A109" s="12"/>
      <c r="B109" s="3"/>
      <c r="C109" s="3"/>
      <c r="D109" s="3"/>
    </row>
    <row r="110" spans="1:4" x14ac:dyDescent="0.25">
      <c r="A110" s="12" t="s">
        <v>4520</v>
      </c>
      <c r="B110" s="146" t="s">
        <v>2313</v>
      </c>
      <c r="C110" s="166"/>
      <c r="D110" s="42"/>
    </row>
    <row r="111" spans="1:4" ht="5.0999999999999996" customHeight="1" x14ac:dyDescent="0.25">
      <c r="A111" s="12"/>
      <c r="B111" s="3"/>
      <c r="C111" s="3"/>
      <c r="D111" s="3"/>
    </row>
    <row r="112" spans="1:4" x14ac:dyDescent="0.25">
      <c r="A112" s="12" t="s">
        <v>4519</v>
      </c>
      <c r="B112" s="146" t="s">
        <v>2571</v>
      </c>
      <c r="C112" s="166"/>
      <c r="D112" s="112"/>
    </row>
    <row r="113" spans="1:4" ht="5.0999999999999996" customHeight="1" x14ac:dyDescent="0.25">
      <c r="A113" s="12"/>
      <c r="B113" s="3"/>
      <c r="C113" s="3"/>
      <c r="D113" s="3"/>
    </row>
    <row r="114" spans="1:4" x14ac:dyDescent="0.25">
      <c r="A114" s="12" t="s">
        <v>4518</v>
      </c>
      <c r="B114" s="146" t="s">
        <v>2315</v>
      </c>
      <c r="C114" s="166"/>
      <c r="D114" s="42"/>
    </row>
    <row r="115" spans="1:4" ht="5.0999999999999996" customHeight="1" x14ac:dyDescent="0.25">
      <c r="A115" s="12"/>
      <c r="B115" s="3"/>
      <c r="C115" s="3"/>
      <c r="D115" s="3"/>
    </row>
    <row r="116" spans="1:4" x14ac:dyDescent="0.25">
      <c r="A116" s="148" t="s">
        <v>4517</v>
      </c>
      <c r="B116" s="146" t="s">
        <v>4516</v>
      </c>
      <c r="C116" s="146"/>
      <c r="D116" s="146"/>
    </row>
    <row r="117" spans="1:4" x14ac:dyDescent="0.25">
      <c r="A117" s="148"/>
      <c r="B117" s="89"/>
      <c r="C117" s="144" t="s">
        <v>2135</v>
      </c>
      <c r="D117" s="145"/>
    </row>
    <row r="118" spans="1:4" x14ac:dyDescent="0.25">
      <c r="A118" s="148"/>
      <c r="B118" s="89"/>
      <c r="C118" s="144" t="s">
        <v>2134</v>
      </c>
      <c r="D118" s="145"/>
    </row>
    <row r="119" spans="1:4" ht="5.0999999999999996" customHeight="1" x14ac:dyDescent="0.25">
      <c r="A119" s="12"/>
      <c r="B119" s="3"/>
      <c r="C119" s="3"/>
      <c r="D119" s="3"/>
    </row>
    <row r="120" spans="1:4" x14ac:dyDescent="0.25">
      <c r="A120" s="148" t="s">
        <v>4515</v>
      </c>
      <c r="B120" s="146" t="s">
        <v>4514</v>
      </c>
      <c r="C120" s="146"/>
      <c r="D120" s="146"/>
    </row>
    <row r="121" spans="1:4" x14ac:dyDescent="0.25">
      <c r="A121" s="148"/>
      <c r="B121" s="89"/>
      <c r="C121" s="144" t="s">
        <v>2135</v>
      </c>
      <c r="D121" s="145"/>
    </row>
    <row r="122" spans="1:4" x14ac:dyDescent="0.25">
      <c r="A122" s="148"/>
      <c r="B122" s="89"/>
      <c r="C122" s="144" t="s">
        <v>2134</v>
      </c>
      <c r="D122" s="145"/>
    </row>
    <row r="123" spans="1:4" ht="5.0999999999999996" customHeight="1" x14ac:dyDescent="0.25">
      <c r="A123" s="12"/>
      <c r="B123" s="3"/>
      <c r="C123" s="3"/>
      <c r="D123" s="3"/>
    </row>
    <row r="124" spans="1:4" x14ac:dyDescent="0.25">
      <c r="A124" s="148" t="s">
        <v>4513</v>
      </c>
      <c r="B124" s="146" t="s">
        <v>4512</v>
      </c>
      <c r="C124" s="146"/>
      <c r="D124" s="146"/>
    </row>
    <row r="125" spans="1:4" x14ac:dyDescent="0.25">
      <c r="A125" s="148"/>
      <c r="B125" s="89"/>
      <c r="C125" s="144" t="s">
        <v>2135</v>
      </c>
      <c r="D125" s="145"/>
    </row>
    <row r="126" spans="1:4" x14ac:dyDescent="0.25">
      <c r="A126" s="148"/>
      <c r="B126" s="89"/>
      <c r="C126" s="144" t="s">
        <v>2134</v>
      </c>
      <c r="D126" s="145"/>
    </row>
    <row r="127" spans="1:4" x14ac:dyDescent="0.25">
      <c r="A127" s="148"/>
      <c r="B127" s="168" t="s">
        <v>7164</v>
      </c>
      <c r="C127" s="168"/>
      <c r="D127" s="17"/>
    </row>
    <row r="128" spans="1:4" ht="5.0999999999999996" customHeight="1" x14ac:dyDescent="0.25">
      <c r="A128" s="12"/>
      <c r="B128" s="3"/>
      <c r="C128" s="3"/>
      <c r="D128" s="3"/>
    </row>
    <row r="129" spans="1:4" x14ac:dyDescent="0.25">
      <c r="A129" s="148" t="s">
        <v>4511</v>
      </c>
      <c r="B129" s="146" t="s">
        <v>4510</v>
      </c>
      <c r="C129" s="146"/>
      <c r="D129" s="146"/>
    </row>
    <row r="130" spans="1:4" x14ac:dyDescent="0.25">
      <c r="A130" s="148"/>
      <c r="B130" s="89"/>
      <c r="C130" s="144" t="s">
        <v>2135</v>
      </c>
      <c r="D130" s="145"/>
    </row>
    <row r="131" spans="1:4" x14ac:dyDescent="0.25">
      <c r="A131" s="148"/>
      <c r="B131" s="89"/>
      <c r="C131" s="144" t="s">
        <v>2134</v>
      </c>
      <c r="D131" s="145"/>
    </row>
    <row r="132" spans="1:4" x14ac:dyDescent="0.25">
      <c r="A132" s="148"/>
      <c r="B132" s="168" t="s">
        <v>7164</v>
      </c>
      <c r="C132" s="168"/>
      <c r="D132" s="17"/>
    </row>
    <row r="133" spans="1:4" ht="5.0999999999999996" customHeight="1" x14ac:dyDescent="0.25">
      <c r="A133" s="12"/>
      <c r="B133" s="3"/>
      <c r="C133" s="3"/>
      <c r="D133" s="3"/>
    </row>
    <row r="134" spans="1:4" x14ac:dyDescent="0.25">
      <c r="A134" s="148" t="s">
        <v>4509</v>
      </c>
      <c r="B134" s="146" t="s">
        <v>4508</v>
      </c>
      <c r="C134" s="146"/>
      <c r="D134" s="146"/>
    </row>
    <row r="135" spans="1:4" x14ac:dyDescent="0.25">
      <c r="A135" s="148"/>
      <c r="B135" s="89"/>
      <c r="C135" s="144" t="s">
        <v>2135</v>
      </c>
      <c r="D135" s="145"/>
    </row>
    <row r="136" spans="1:4" x14ac:dyDescent="0.25">
      <c r="A136" s="148"/>
      <c r="B136" s="89"/>
      <c r="C136" s="144" t="s">
        <v>2134</v>
      </c>
      <c r="D136" s="145"/>
    </row>
    <row r="137" spans="1:4" ht="5.0999999999999996" customHeight="1" x14ac:dyDescent="0.25">
      <c r="A137" s="12"/>
      <c r="B137" s="3"/>
      <c r="C137" s="3"/>
      <c r="D137" s="3"/>
    </row>
    <row r="138" spans="1:4" x14ac:dyDescent="0.25">
      <c r="A138" s="12" t="s">
        <v>4507</v>
      </c>
      <c r="B138" s="146" t="s">
        <v>4506</v>
      </c>
      <c r="C138" s="166"/>
      <c r="D138" s="42"/>
    </row>
    <row r="139" spans="1:4" ht="5.0999999999999996" customHeight="1" x14ac:dyDescent="0.25">
      <c r="A139" s="12"/>
      <c r="B139" s="3"/>
      <c r="C139" s="3"/>
      <c r="D139" s="3"/>
    </row>
    <row r="140" spans="1:4" x14ac:dyDescent="0.25">
      <c r="A140" s="12" t="s">
        <v>4505</v>
      </c>
      <c r="B140" s="146" t="s">
        <v>2064</v>
      </c>
      <c r="C140" s="166"/>
      <c r="D140" s="42"/>
    </row>
    <row r="141" spans="1:4" ht="5.0999999999999996" customHeight="1" x14ac:dyDescent="0.25">
      <c r="A141" s="12"/>
      <c r="B141" s="3"/>
      <c r="C141" s="3"/>
      <c r="D141" s="3"/>
    </row>
    <row r="142" spans="1:4" x14ac:dyDescent="0.25">
      <c r="A142" s="12" t="s">
        <v>4504</v>
      </c>
      <c r="B142" s="146" t="s">
        <v>2062</v>
      </c>
      <c r="C142" s="166"/>
      <c r="D142" s="42"/>
    </row>
    <row r="143" spans="1:4" ht="5.0999999999999996" customHeight="1" x14ac:dyDescent="0.25">
      <c r="A143" s="12"/>
      <c r="B143" s="3"/>
      <c r="C143" s="3"/>
      <c r="D143" s="3"/>
    </row>
    <row r="144" spans="1:4" x14ac:dyDescent="0.25">
      <c r="A144" s="12" t="s">
        <v>4503</v>
      </c>
      <c r="B144" s="146" t="s">
        <v>2315</v>
      </c>
      <c r="C144" s="166"/>
      <c r="D144" s="42"/>
    </row>
    <row r="145" spans="1:4" ht="5.0999999999999996" customHeight="1" x14ac:dyDescent="0.25">
      <c r="A145" s="12"/>
      <c r="B145" s="3"/>
      <c r="C145" s="3"/>
      <c r="D145" s="3"/>
    </row>
    <row r="146" spans="1:4" x14ac:dyDescent="0.25">
      <c r="A146" s="12" t="s">
        <v>4502</v>
      </c>
      <c r="B146" s="146" t="s">
        <v>4501</v>
      </c>
      <c r="C146" s="166"/>
      <c r="D146" s="42"/>
    </row>
    <row r="147" spans="1:4" ht="5.0999999999999996" customHeight="1" x14ac:dyDescent="0.25">
      <c r="A147" s="12"/>
      <c r="B147" s="3"/>
      <c r="C147" s="3"/>
      <c r="D147" s="3"/>
    </row>
    <row r="148" spans="1:4" x14ac:dyDescent="0.25">
      <c r="A148" s="148" t="s">
        <v>4500</v>
      </c>
      <c r="B148" s="146" t="s">
        <v>3518</v>
      </c>
      <c r="C148" s="146"/>
      <c r="D148" s="146"/>
    </row>
    <row r="149" spans="1:4" x14ac:dyDescent="0.25">
      <c r="A149" s="148"/>
      <c r="B149" s="89"/>
      <c r="C149" s="144" t="s">
        <v>3473</v>
      </c>
      <c r="D149" s="145"/>
    </row>
    <row r="150" spans="1:4" x14ac:dyDescent="0.25">
      <c r="A150" s="148"/>
      <c r="B150" s="89"/>
      <c r="C150" s="144" t="s">
        <v>3472</v>
      </c>
      <c r="D150" s="145"/>
    </row>
    <row r="151" spans="1:4" ht="5.0999999999999996" customHeight="1" x14ac:dyDescent="0.25">
      <c r="A151" s="12"/>
      <c r="B151" s="3"/>
      <c r="C151" s="3"/>
      <c r="D151" s="3"/>
    </row>
    <row r="152" spans="1:4" ht="30" customHeight="1" x14ac:dyDescent="0.25">
      <c r="A152" s="148" t="s">
        <v>4499</v>
      </c>
      <c r="B152" s="146" t="s">
        <v>3470</v>
      </c>
      <c r="C152" s="146"/>
      <c r="D152" s="146"/>
    </row>
    <row r="153" spans="1:4" x14ac:dyDescent="0.25">
      <c r="A153" s="148"/>
      <c r="B153" s="89"/>
      <c r="C153" s="144" t="s">
        <v>2135</v>
      </c>
      <c r="D153" s="145"/>
    </row>
    <row r="154" spans="1:4" x14ac:dyDescent="0.25">
      <c r="A154" s="148"/>
      <c r="B154" s="89"/>
      <c r="C154" s="144" t="s">
        <v>2134</v>
      </c>
      <c r="D154" s="145"/>
    </row>
    <row r="155" spans="1:4" ht="5.0999999999999996" customHeight="1" x14ac:dyDescent="0.25">
      <c r="A155" s="148"/>
      <c r="B155" s="27"/>
      <c r="C155" s="27"/>
      <c r="D155" s="3"/>
    </row>
    <row r="156" spans="1:4" x14ac:dyDescent="0.25">
      <c r="A156" s="148"/>
      <c r="B156" s="146" t="s">
        <v>3469</v>
      </c>
      <c r="C156" s="166"/>
      <c r="D156" s="42"/>
    </row>
    <row r="157" spans="1:4" ht="5.0999999999999996" customHeight="1" x14ac:dyDescent="0.25">
      <c r="A157" s="12"/>
      <c r="B157" s="3"/>
      <c r="C157" s="3"/>
      <c r="D157" s="3"/>
    </row>
    <row r="158" spans="1:4" x14ac:dyDescent="0.25">
      <c r="A158" s="148" t="s">
        <v>4498</v>
      </c>
      <c r="B158" s="146" t="s">
        <v>4497</v>
      </c>
      <c r="C158" s="146"/>
      <c r="D158" s="146"/>
    </row>
    <row r="159" spans="1:4" x14ac:dyDescent="0.25">
      <c r="A159" s="148"/>
      <c r="B159" s="89"/>
      <c r="C159" s="144" t="s">
        <v>2135</v>
      </c>
      <c r="D159" s="145"/>
    </row>
    <row r="160" spans="1:4" x14ac:dyDescent="0.25">
      <c r="A160" s="148"/>
      <c r="B160" s="89"/>
      <c r="C160" s="144" t="s">
        <v>2134</v>
      </c>
      <c r="D160" s="145"/>
    </row>
    <row r="161" spans="1:4" ht="5.0999999999999996" customHeight="1" x14ac:dyDescent="0.25">
      <c r="A161" s="12"/>
      <c r="B161" s="3"/>
      <c r="C161" s="3"/>
      <c r="D161" s="3"/>
    </row>
    <row r="162" spans="1:4" x14ac:dyDescent="0.25">
      <c r="A162" s="148" t="s">
        <v>4496</v>
      </c>
      <c r="B162" s="146" t="s">
        <v>4495</v>
      </c>
      <c r="C162" s="146"/>
      <c r="D162" s="146"/>
    </row>
    <row r="163" spans="1:4" x14ac:dyDescent="0.25">
      <c r="A163" s="148"/>
      <c r="B163" s="89"/>
      <c r="C163" s="144" t="s">
        <v>2135</v>
      </c>
      <c r="D163" s="145"/>
    </row>
    <row r="164" spans="1:4" x14ac:dyDescent="0.25">
      <c r="A164" s="148"/>
      <c r="B164" s="89"/>
      <c r="C164" s="144" t="s">
        <v>2134</v>
      </c>
      <c r="D164" s="145"/>
    </row>
    <row r="165" spans="1:4" ht="5.0999999999999996" customHeight="1" x14ac:dyDescent="0.25">
      <c r="A165" s="12"/>
      <c r="B165" s="3"/>
      <c r="C165" s="3"/>
      <c r="D165" s="3"/>
    </row>
    <row r="166" spans="1:4" x14ac:dyDescent="0.25">
      <c r="A166" s="12" t="s">
        <v>4494</v>
      </c>
      <c r="B166" s="146" t="s">
        <v>4493</v>
      </c>
      <c r="C166" s="166"/>
      <c r="D166" s="42"/>
    </row>
    <row r="167" spans="1:4" ht="5.0999999999999996" customHeight="1" x14ac:dyDescent="0.25">
      <c r="A167" s="12"/>
      <c r="B167" s="3"/>
      <c r="C167" s="3"/>
      <c r="D167" s="3"/>
    </row>
    <row r="168" spans="1:4" x14ac:dyDescent="0.25">
      <c r="A168" s="12" t="s">
        <v>4492</v>
      </c>
      <c r="B168" s="146" t="s">
        <v>4491</v>
      </c>
      <c r="C168" s="166"/>
      <c r="D168" s="112"/>
    </row>
    <row r="169" spans="1:4" ht="5.0999999999999996" customHeight="1" x14ac:dyDescent="0.25">
      <c r="A169" s="12"/>
      <c r="B169" s="3"/>
      <c r="C169" s="3"/>
      <c r="D169" s="3"/>
    </row>
    <row r="170" spans="1:4" ht="30" customHeight="1" x14ac:dyDescent="0.25">
      <c r="A170" s="12" t="s">
        <v>4490</v>
      </c>
      <c r="B170" s="146" t="s">
        <v>4489</v>
      </c>
      <c r="C170" s="166"/>
      <c r="D170" s="112"/>
    </row>
    <row r="171" spans="1:4" ht="5.0999999999999996" customHeight="1" x14ac:dyDescent="0.25">
      <c r="A171" s="12"/>
      <c r="B171" s="3"/>
      <c r="C171" s="3"/>
      <c r="D171" s="3"/>
    </row>
    <row r="172" spans="1:4" ht="30" customHeight="1" x14ac:dyDescent="0.25">
      <c r="A172" s="148" t="s">
        <v>4488</v>
      </c>
      <c r="B172" s="146" t="s">
        <v>4487</v>
      </c>
      <c r="C172" s="166"/>
      <c r="D172" s="113"/>
    </row>
    <row r="173" spans="1:4" x14ac:dyDescent="0.25">
      <c r="A173" s="148"/>
      <c r="B173" s="168" t="s">
        <v>7164</v>
      </c>
      <c r="C173" s="168"/>
      <c r="D173" s="17"/>
    </row>
    <row r="174" spans="1:4" ht="5.0999999999999996" customHeight="1" x14ac:dyDescent="0.25">
      <c r="A174" s="12"/>
      <c r="B174" s="3"/>
      <c r="C174" s="3"/>
      <c r="D174" s="3"/>
    </row>
    <row r="175" spans="1:4" x14ac:dyDescent="0.25">
      <c r="A175" s="148" t="s">
        <v>4486</v>
      </c>
      <c r="B175" s="146" t="s">
        <v>4485</v>
      </c>
      <c r="C175" s="146"/>
      <c r="D175" s="146"/>
    </row>
    <row r="176" spans="1:4" x14ac:dyDescent="0.25">
      <c r="A176" s="148"/>
      <c r="B176" s="89"/>
      <c r="C176" s="144" t="s">
        <v>2135</v>
      </c>
      <c r="D176" s="145"/>
    </row>
    <row r="177" spans="1:4" x14ac:dyDescent="0.25">
      <c r="A177" s="148"/>
      <c r="B177" s="89"/>
      <c r="C177" s="144" t="s">
        <v>2134</v>
      </c>
      <c r="D177" s="145"/>
    </row>
    <row r="178" spans="1:4" ht="5.0999999999999996" customHeight="1" x14ac:dyDescent="0.25">
      <c r="A178" s="148"/>
      <c r="B178" s="3"/>
      <c r="C178" s="3"/>
      <c r="D178" s="3"/>
    </row>
    <row r="179" spans="1:4" x14ac:dyDescent="0.25">
      <c r="A179" s="148"/>
      <c r="B179" s="146" t="s">
        <v>2281</v>
      </c>
      <c r="C179" s="166"/>
      <c r="D179" s="42"/>
    </row>
    <row r="180" spans="1:4" ht="5.0999999999999996" customHeight="1" x14ac:dyDescent="0.25">
      <c r="A180" s="12"/>
      <c r="B180" s="3"/>
      <c r="C180" s="3"/>
      <c r="D180" s="3"/>
    </row>
    <row r="181" spans="1:4" x14ac:dyDescent="0.25">
      <c r="A181" s="148" t="s">
        <v>4484</v>
      </c>
      <c r="B181" s="146" t="s">
        <v>4483</v>
      </c>
      <c r="C181" s="146"/>
      <c r="D181" s="146"/>
    </row>
    <row r="182" spans="1:4" x14ac:dyDescent="0.25">
      <c r="A182" s="148"/>
      <c r="B182" s="89"/>
      <c r="C182" s="144" t="s">
        <v>2135</v>
      </c>
      <c r="D182" s="145"/>
    </row>
    <row r="183" spans="1:4" x14ac:dyDescent="0.25">
      <c r="A183" s="148"/>
      <c r="B183" s="89"/>
      <c r="C183" s="144" t="s">
        <v>2134</v>
      </c>
      <c r="D183" s="145"/>
    </row>
    <row r="184" spans="1:4" ht="5.0999999999999996" customHeight="1" x14ac:dyDescent="0.25">
      <c r="A184" s="148"/>
      <c r="B184" s="3"/>
      <c r="C184" s="3"/>
      <c r="D184" s="3"/>
    </row>
    <row r="185" spans="1:4" x14ac:dyDescent="0.25">
      <c r="A185" s="148"/>
      <c r="B185" s="146" t="s">
        <v>4482</v>
      </c>
      <c r="C185" s="166"/>
      <c r="D185" s="42"/>
    </row>
    <row r="186" spans="1:4" ht="5.0999999999999996" customHeight="1" x14ac:dyDescent="0.25">
      <c r="A186" s="12"/>
      <c r="B186" s="3"/>
      <c r="C186" s="3"/>
      <c r="D186" s="3"/>
    </row>
    <row r="187" spans="1:4" x14ac:dyDescent="0.25">
      <c r="A187" s="12" t="s">
        <v>4481</v>
      </c>
      <c r="B187" s="146" t="s">
        <v>2277</v>
      </c>
      <c r="C187" s="146"/>
      <c r="D187" s="146"/>
    </row>
    <row r="188" spans="1:4" ht="5.0999999999999996" customHeight="1" x14ac:dyDescent="0.25">
      <c r="A188" s="12"/>
      <c r="B188" s="3"/>
      <c r="C188" s="3"/>
      <c r="D188" s="3"/>
    </row>
    <row r="189" spans="1:4" x14ac:dyDescent="0.25">
      <c r="A189" s="12"/>
      <c r="B189" s="172" t="s">
        <v>4480</v>
      </c>
      <c r="C189" s="172"/>
      <c r="D189" s="172"/>
    </row>
    <row r="190" spans="1:4" ht="5.0999999999999996" customHeight="1" x14ac:dyDescent="0.25">
      <c r="A190" s="12"/>
      <c r="B190" s="3"/>
      <c r="C190" s="3"/>
      <c r="D190" s="3"/>
    </row>
    <row r="191" spans="1:4" x14ac:dyDescent="0.25">
      <c r="A191" s="148" t="s">
        <v>4479</v>
      </c>
      <c r="B191" s="146" t="s">
        <v>4478</v>
      </c>
      <c r="C191" s="146"/>
      <c r="D191" s="146"/>
    </row>
    <row r="192" spans="1:4" x14ac:dyDescent="0.25">
      <c r="A192" s="148"/>
      <c r="B192" s="89"/>
      <c r="C192" s="144" t="s">
        <v>2135</v>
      </c>
      <c r="D192" s="145"/>
    </row>
    <row r="193" spans="1:4" x14ac:dyDescent="0.25">
      <c r="A193" s="148"/>
      <c r="B193" s="89"/>
      <c r="C193" s="144" t="s">
        <v>2134</v>
      </c>
      <c r="D193" s="145"/>
    </row>
    <row r="194" spans="1:4" ht="5.0999999999999996" customHeight="1" x14ac:dyDescent="0.25">
      <c r="A194" s="148"/>
      <c r="B194" s="146"/>
      <c r="C194" s="146"/>
      <c r="D194" s="146"/>
    </row>
    <row r="195" spans="1:4" x14ac:dyDescent="0.25">
      <c r="A195" s="148"/>
      <c r="B195" s="146" t="s">
        <v>4477</v>
      </c>
      <c r="C195" s="146"/>
      <c r="D195" s="146"/>
    </row>
    <row r="196" spans="1:4" ht="5.0999999999999996" customHeight="1" x14ac:dyDescent="0.25">
      <c r="A196" s="12"/>
      <c r="B196" s="3"/>
      <c r="C196" s="3"/>
      <c r="D196" s="3"/>
    </row>
    <row r="197" spans="1:4" x14ac:dyDescent="0.25">
      <c r="A197" s="12" t="s">
        <v>4476</v>
      </c>
      <c r="B197" s="146" t="s">
        <v>4475</v>
      </c>
      <c r="C197" s="166"/>
      <c r="D197" s="113"/>
    </row>
    <row r="198" spans="1:4" ht="5.0999999999999996" customHeight="1" x14ac:dyDescent="0.25">
      <c r="A198" s="12"/>
      <c r="B198" s="3"/>
      <c r="C198" s="3"/>
      <c r="D198" s="3"/>
    </row>
    <row r="199" spans="1:4" x14ac:dyDescent="0.25">
      <c r="A199" s="148" t="s">
        <v>4474</v>
      </c>
      <c r="B199" s="146" t="s">
        <v>4473</v>
      </c>
      <c r="C199" s="146"/>
      <c r="D199" s="146"/>
    </row>
    <row r="200" spans="1:4" x14ac:dyDescent="0.25">
      <c r="A200" s="148"/>
      <c r="B200" s="89"/>
      <c r="C200" s="144" t="s">
        <v>2135</v>
      </c>
      <c r="D200" s="145"/>
    </row>
    <row r="201" spans="1:4" x14ac:dyDescent="0.25">
      <c r="A201" s="148"/>
      <c r="B201" s="89"/>
      <c r="C201" s="144" t="s">
        <v>2134</v>
      </c>
      <c r="D201" s="145"/>
    </row>
    <row r="202" spans="1:4" ht="5.0999999999999996" customHeight="1" x14ac:dyDescent="0.25">
      <c r="A202" s="148"/>
      <c r="B202" s="146"/>
      <c r="C202" s="146"/>
      <c r="D202" s="146"/>
    </row>
    <row r="203" spans="1:4" x14ac:dyDescent="0.25">
      <c r="A203" s="148"/>
      <c r="B203" s="146" t="s">
        <v>4472</v>
      </c>
      <c r="C203" s="146"/>
      <c r="D203" s="146"/>
    </row>
    <row r="204" spans="1:4" ht="5.0999999999999996" customHeight="1" x14ac:dyDescent="0.25">
      <c r="A204" s="12"/>
      <c r="B204" s="3"/>
      <c r="C204" s="3"/>
      <c r="D204" s="3"/>
    </row>
    <row r="205" spans="1:4" x14ac:dyDescent="0.25">
      <c r="A205" s="12" t="s">
        <v>4471</v>
      </c>
      <c r="B205" s="146" t="s">
        <v>4470</v>
      </c>
      <c r="C205" s="166"/>
      <c r="D205" s="42"/>
    </row>
    <row r="206" spans="1:4" ht="5.0999999999999996" customHeight="1" x14ac:dyDescent="0.25">
      <c r="A206" s="12"/>
      <c r="B206" s="3"/>
      <c r="C206" s="3"/>
      <c r="D206" s="3"/>
    </row>
    <row r="207" spans="1:4" x14ac:dyDescent="0.25">
      <c r="A207" s="12" t="s">
        <v>4469</v>
      </c>
      <c r="B207" s="146" t="s">
        <v>2064</v>
      </c>
      <c r="C207" s="166"/>
      <c r="D207" s="42"/>
    </row>
    <row r="208" spans="1:4" ht="5.0999999999999996" customHeight="1" x14ac:dyDescent="0.25">
      <c r="A208" s="12"/>
      <c r="B208" s="3"/>
      <c r="C208" s="3"/>
      <c r="D208" s="3"/>
    </row>
    <row r="209" spans="1:4" x14ac:dyDescent="0.25">
      <c r="A209" s="12" t="s">
        <v>4468</v>
      </c>
      <c r="B209" s="146" t="s">
        <v>2062</v>
      </c>
      <c r="C209" s="166"/>
      <c r="D209" s="42"/>
    </row>
    <row r="210" spans="1:4" ht="5.0999999999999996" customHeight="1" x14ac:dyDescent="0.25">
      <c r="A210" s="12"/>
      <c r="B210" s="3"/>
      <c r="C210" s="3"/>
      <c r="D210" s="3"/>
    </row>
    <row r="211" spans="1:4" x14ac:dyDescent="0.25">
      <c r="A211" s="12" t="s">
        <v>4467</v>
      </c>
      <c r="B211" s="146" t="s">
        <v>2571</v>
      </c>
      <c r="C211" s="166"/>
      <c r="D211" s="112"/>
    </row>
    <row r="212" spans="1:4" ht="5.0999999999999996" customHeight="1" x14ac:dyDescent="0.25">
      <c r="A212" s="12"/>
      <c r="B212" s="3"/>
      <c r="C212" s="3"/>
      <c r="D212" s="3"/>
    </row>
    <row r="213" spans="1:4" x14ac:dyDescent="0.25">
      <c r="A213" s="12" t="s">
        <v>4466</v>
      </c>
      <c r="B213" s="146" t="s">
        <v>2313</v>
      </c>
      <c r="C213" s="166"/>
      <c r="D213" s="42"/>
    </row>
    <row r="214" spans="1:4" ht="5.0999999999999996" customHeight="1" x14ac:dyDescent="0.25">
      <c r="A214" s="12"/>
      <c r="B214" s="3"/>
      <c r="C214" s="3"/>
      <c r="D214" s="3"/>
    </row>
    <row r="215" spans="1:4" ht="60" customHeight="1" x14ac:dyDescent="0.25">
      <c r="A215" s="12" t="s">
        <v>4465</v>
      </c>
      <c r="B215" s="146" t="s">
        <v>4464</v>
      </c>
      <c r="C215" s="166"/>
      <c r="D215" s="113"/>
    </row>
    <row r="216" spans="1:4" ht="5.0999999999999996" customHeight="1" x14ac:dyDescent="0.25">
      <c r="A216" s="12"/>
      <c r="B216" s="3"/>
      <c r="C216" s="3"/>
      <c r="D216" s="3"/>
    </row>
    <row r="217" spans="1:4" ht="45" customHeight="1" x14ac:dyDescent="0.25">
      <c r="A217" s="12" t="s">
        <v>4463</v>
      </c>
      <c r="B217" s="146" t="s">
        <v>4462</v>
      </c>
      <c r="C217" s="166"/>
      <c r="D217" s="42"/>
    </row>
    <row r="218" spans="1:4" ht="5.0999999999999996" customHeight="1" x14ac:dyDescent="0.25">
      <c r="A218" s="12"/>
      <c r="B218" s="3"/>
      <c r="C218" s="3"/>
      <c r="D218" s="3"/>
    </row>
    <row r="219" spans="1:4" ht="30" customHeight="1" x14ac:dyDescent="0.25">
      <c r="A219" s="148" t="s">
        <v>4461</v>
      </c>
      <c r="B219" s="146" t="s">
        <v>4460</v>
      </c>
      <c r="C219" s="146"/>
      <c r="D219" s="146"/>
    </row>
    <row r="220" spans="1:4" x14ac:dyDescent="0.25">
      <c r="A220" s="148"/>
      <c r="B220" s="89"/>
      <c r="C220" s="144" t="s">
        <v>2135</v>
      </c>
      <c r="D220" s="145"/>
    </row>
    <row r="221" spans="1:4" x14ac:dyDescent="0.25">
      <c r="A221" s="148"/>
      <c r="B221" s="89"/>
      <c r="C221" s="144" t="s">
        <v>2134</v>
      </c>
      <c r="D221" s="145"/>
    </row>
    <row r="222" spans="1:4" ht="5.0999999999999996" customHeight="1" x14ac:dyDescent="0.25">
      <c r="A222" s="148"/>
      <c r="B222" s="27"/>
      <c r="C222" s="27"/>
      <c r="D222" s="3"/>
    </row>
    <row r="223" spans="1:4" x14ac:dyDescent="0.25">
      <c r="A223" s="148"/>
      <c r="B223" s="146" t="s">
        <v>2281</v>
      </c>
      <c r="C223" s="166"/>
      <c r="D223" s="42"/>
    </row>
    <row r="224" spans="1:4" ht="5.0999999999999996" customHeight="1" x14ac:dyDescent="0.25">
      <c r="A224" s="12"/>
      <c r="B224" s="3"/>
      <c r="C224" s="3"/>
      <c r="D224" s="3"/>
    </row>
    <row r="225" spans="1:4" x14ac:dyDescent="0.25">
      <c r="A225" s="148" t="s">
        <v>4459</v>
      </c>
      <c r="B225" s="146" t="s">
        <v>4458</v>
      </c>
      <c r="C225" s="146"/>
      <c r="D225" s="146"/>
    </row>
    <row r="226" spans="1:4" x14ac:dyDescent="0.25">
      <c r="A226" s="148"/>
      <c r="B226" s="89"/>
      <c r="C226" s="144" t="s">
        <v>2135</v>
      </c>
      <c r="D226" s="145"/>
    </row>
    <row r="227" spans="1:4" x14ac:dyDescent="0.25">
      <c r="A227" s="148"/>
      <c r="B227" s="89"/>
      <c r="C227" s="144" t="s">
        <v>2134</v>
      </c>
      <c r="D227" s="145"/>
    </row>
    <row r="228" spans="1:4" ht="5.0999999999999996" customHeight="1" x14ac:dyDescent="0.25">
      <c r="A228" s="148"/>
      <c r="B228" s="3"/>
      <c r="C228" s="3"/>
      <c r="D228" s="3"/>
    </row>
    <row r="229" spans="1:4" x14ac:dyDescent="0.25">
      <c r="A229" s="148"/>
      <c r="B229" s="146" t="s">
        <v>2281</v>
      </c>
      <c r="C229" s="166"/>
      <c r="D229" s="42"/>
    </row>
    <row r="230" spans="1:4" ht="5.0999999999999996" customHeight="1" x14ac:dyDescent="0.25">
      <c r="A230" s="12"/>
      <c r="B230" s="3"/>
      <c r="C230" s="3"/>
      <c r="D230" s="3"/>
    </row>
    <row r="231" spans="1:4" x14ac:dyDescent="0.25">
      <c r="A231" s="12" t="s">
        <v>4457</v>
      </c>
      <c r="B231" s="146" t="s">
        <v>4456</v>
      </c>
      <c r="C231" s="166"/>
      <c r="D231" s="113"/>
    </row>
    <row r="232" spans="1:4" ht="5.0999999999999996" customHeight="1" x14ac:dyDescent="0.25">
      <c r="A232" s="12"/>
      <c r="B232" s="3"/>
      <c r="C232" s="3"/>
      <c r="D232" s="3"/>
    </row>
    <row r="233" spans="1:4" x14ac:dyDescent="0.25">
      <c r="A233" s="12" t="s">
        <v>4455</v>
      </c>
      <c r="B233" s="146" t="s">
        <v>949</v>
      </c>
      <c r="C233" s="146"/>
      <c r="D233" s="146"/>
    </row>
    <row r="234" spans="1:4" ht="5.0999999999999996" customHeight="1" x14ac:dyDescent="0.25">
      <c r="A234" s="12"/>
      <c r="B234" s="3"/>
      <c r="C234" s="3"/>
      <c r="D234" s="3"/>
    </row>
    <row r="235" spans="1:4" x14ac:dyDescent="0.25">
      <c r="A235" s="12" t="s">
        <v>4454</v>
      </c>
      <c r="B235" s="146" t="s">
        <v>949</v>
      </c>
      <c r="C235" s="146"/>
      <c r="D235" s="146"/>
    </row>
    <row r="236" spans="1:4" ht="5.0999999999999996" customHeight="1" x14ac:dyDescent="0.25">
      <c r="A236" s="12"/>
      <c r="B236" s="3"/>
      <c r="C236" s="3"/>
      <c r="D236" s="3"/>
    </row>
    <row r="237" spans="1:4" x14ac:dyDescent="0.25">
      <c r="A237" s="12" t="s">
        <v>4453</v>
      </c>
      <c r="B237" s="146" t="s">
        <v>949</v>
      </c>
      <c r="C237" s="146"/>
      <c r="D237" s="146"/>
    </row>
    <row r="238" spans="1:4" ht="5.0999999999999996" customHeight="1" x14ac:dyDescent="0.25">
      <c r="A238" s="12"/>
      <c r="B238" s="3"/>
      <c r="C238" s="3"/>
      <c r="D238" s="3"/>
    </row>
    <row r="239" spans="1:4" x14ac:dyDescent="0.25">
      <c r="A239" s="12" t="s">
        <v>4452</v>
      </c>
      <c r="B239" s="146" t="s">
        <v>949</v>
      </c>
      <c r="C239" s="146"/>
      <c r="D239" s="146"/>
    </row>
    <row r="240" spans="1:4" ht="5.0999999999999996" customHeight="1" x14ac:dyDescent="0.25">
      <c r="A240" s="12"/>
      <c r="B240" s="3"/>
      <c r="C240" s="3"/>
      <c r="D240" s="3"/>
    </row>
    <row r="241" spans="1:4" x14ac:dyDescent="0.25">
      <c r="A241" s="12" t="s">
        <v>4451</v>
      </c>
      <c r="B241" s="146" t="s">
        <v>949</v>
      </c>
      <c r="C241" s="146"/>
      <c r="D241" s="146"/>
    </row>
    <row r="242" spans="1:4" ht="5.0999999999999996" customHeight="1" x14ac:dyDescent="0.25">
      <c r="A242" s="12"/>
      <c r="B242" s="3"/>
      <c r="C242" s="3"/>
      <c r="D242" s="3"/>
    </row>
    <row r="243" spans="1:4" x14ac:dyDescent="0.25">
      <c r="A243" s="12" t="s">
        <v>4450</v>
      </c>
      <c r="B243" s="146" t="s">
        <v>949</v>
      </c>
      <c r="C243" s="146"/>
      <c r="D243" s="146"/>
    </row>
    <row r="244" spans="1:4" ht="5.0999999999999996" customHeight="1" x14ac:dyDescent="0.25">
      <c r="A244" s="12"/>
      <c r="B244" s="3"/>
      <c r="C244" s="3"/>
      <c r="D244" s="3"/>
    </row>
    <row r="245" spans="1:4" x14ac:dyDescent="0.25">
      <c r="A245" s="12" t="s">
        <v>4449</v>
      </c>
      <c r="B245" s="146" t="s">
        <v>949</v>
      </c>
      <c r="C245" s="146"/>
      <c r="D245" s="146"/>
    </row>
    <row r="246" spans="1:4" x14ac:dyDescent="0.25">
      <c r="A246" s="12"/>
      <c r="B246" s="3"/>
      <c r="C246" s="3"/>
      <c r="D246" s="3"/>
    </row>
    <row r="247" spans="1:4" x14ac:dyDescent="0.25">
      <c r="A247" s="205" t="s">
        <v>3224</v>
      </c>
      <c r="B247" s="205"/>
      <c r="C247" s="205"/>
      <c r="D247" s="205"/>
    </row>
    <row r="248" spans="1:4" ht="5.0999999999999996" customHeight="1" x14ac:dyDescent="0.25">
      <c r="A248" s="12"/>
      <c r="B248" s="3"/>
      <c r="C248" s="3"/>
      <c r="D248" s="3"/>
    </row>
    <row r="249" spans="1:4" ht="60" customHeight="1" x14ac:dyDescent="0.25">
      <c r="A249" s="12" t="s">
        <v>4448</v>
      </c>
      <c r="B249" s="146" t="s">
        <v>4447</v>
      </c>
      <c r="C249" s="166"/>
      <c r="D249" s="42"/>
    </row>
  </sheetData>
  <mergeCells count="169">
    <mergeCell ref="C227:D227"/>
    <mergeCell ref="B229:C229"/>
    <mergeCell ref="B231:C231"/>
    <mergeCell ref="B202:D202"/>
    <mergeCell ref="B203:D203"/>
    <mergeCell ref="B187:D187"/>
    <mergeCell ref="B189:D189"/>
    <mergeCell ref="A191:A195"/>
    <mergeCell ref="B191:D191"/>
    <mergeCell ref="B194:D194"/>
    <mergeCell ref="B195:D195"/>
    <mergeCell ref="A199:A203"/>
    <mergeCell ref="B199:D199"/>
    <mergeCell ref="C193:D193"/>
    <mergeCell ref="B197:C197"/>
    <mergeCell ref="C200:D200"/>
    <mergeCell ref="C201:D201"/>
    <mergeCell ref="C192:D192"/>
    <mergeCell ref="A175:A179"/>
    <mergeCell ref="B175:D175"/>
    <mergeCell ref="A181:A185"/>
    <mergeCell ref="B181:D181"/>
    <mergeCell ref="A158:A160"/>
    <mergeCell ref="B158:D158"/>
    <mergeCell ref="A162:A164"/>
    <mergeCell ref="B162:D162"/>
    <mergeCell ref="A172:A173"/>
    <mergeCell ref="C159:D159"/>
    <mergeCell ref="C160:D160"/>
    <mergeCell ref="C163:D163"/>
    <mergeCell ref="C164:D164"/>
    <mergeCell ref="B166:C166"/>
    <mergeCell ref="B168:C168"/>
    <mergeCell ref="B170:C170"/>
    <mergeCell ref="B172:C172"/>
    <mergeCell ref="B173:C173"/>
    <mergeCell ref="C176:D176"/>
    <mergeCell ref="C177:D177"/>
    <mergeCell ref="B179:C179"/>
    <mergeCell ref="C182:D182"/>
    <mergeCell ref="C183:D183"/>
    <mergeCell ref="B185:C185"/>
    <mergeCell ref="A148:A150"/>
    <mergeCell ref="B148:D148"/>
    <mergeCell ref="A152:A156"/>
    <mergeCell ref="B152:D152"/>
    <mergeCell ref="B129:D129"/>
    <mergeCell ref="A134:A136"/>
    <mergeCell ref="B134:D134"/>
    <mergeCell ref="A129:A132"/>
    <mergeCell ref="B144:C144"/>
    <mergeCell ref="B146:C146"/>
    <mergeCell ref="C149:D149"/>
    <mergeCell ref="C150:D150"/>
    <mergeCell ref="C153:D153"/>
    <mergeCell ref="C154:D154"/>
    <mergeCell ref="B156:C156"/>
    <mergeCell ref="C136:D136"/>
    <mergeCell ref="B138:C138"/>
    <mergeCell ref="B140:C140"/>
    <mergeCell ref="B142:C142"/>
    <mergeCell ref="A120:A122"/>
    <mergeCell ref="B120:D120"/>
    <mergeCell ref="B124:D124"/>
    <mergeCell ref="B60:D60"/>
    <mergeCell ref="B68:D68"/>
    <mergeCell ref="A116:A118"/>
    <mergeCell ref="B116:D116"/>
    <mergeCell ref="A124:A127"/>
    <mergeCell ref="B72:C72"/>
    <mergeCell ref="B74:C74"/>
    <mergeCell ref="B76:C76"/>
    <mergeCell ref="B78:C78"/>
    <mergeCell ref="B80:C80"/>
    <mergeCell ref="B82:C82"/>
    <mergeCell ref="B84:C84"/>
    <mergeCell ref="B86:C86"/>
    <mergeCell ref="B88:C88"/>
    <mergeCell ref="B90:C90"/>
    <mergeCell ref="B70:C70"/>
    <mergeCell ref="B92:C92"/>
    <mergeCell ref="B94:C94"/>
    <mergeCell ref="B96:C96"/>
    <mergeCell ref="B98:C98"/>
    <mergeCell ref="B100:C100"/>
    <mergeCell ref="A3:D3"/>
    <mergeCell ref="A5:A9"/>
    <mergeCell ref="B5:D5"/>
    <mergeCell ref="B8:D8"/>
    <mergeCell ref="B9:D9"/>
    <mergeCell ref="B43:D43"/>
    <mergeCell ref="B25:D25"/>
    <mergeCell ref="A15:A17"/>
    <mergeCell ref="B15:D15"/>
    <mergeCell ref="A19:A21"/>
    <mergeCell ref="A11:A13"/>
    <mergeCell ref="B11:D11"/>
    <mergeCell ref="B19:D19"/>
    <mergeCell ref="B23:D23"/>
    <mergeCell ref="B41:D41"/>
    <mergeCell ref="A43:A44"/>
    <mergeCell ref="C6:D6"/>
    <mergeCell ref="C7:D7"/>
    <mergeCell ref="C12:D12"/>
    <mergeCell ref="C13:D13"/>
    <mergeCell ref="C16:D16"/>
    <mergeCell ref="C17:D17"/>
    <mergeCell ref="C20:D20"/>
    <mergeCell ref="C21:D21"/>
    <mergeCell ref="B27:C27"/>
    <mergeCell ref="B29:C29"/>
    <mergeCell ref="B31:C31"/>
    <mergeCell ref="B33:C33"/>
    <mergeCell ref="B35:C35"/>
    <mergeCell ref="B37:C37"/>
    <mergeCell ref="B39:C39"/>
    <mergeCell ref="B44:C44"/>
    <mergeCell ref="B46:C46"/>
    <mergeCell ref="B48:C48"/>
    <mergeCell ref="B50:C50"/>
    <mergeCell ref="B52:C52"/>
    <mergeCell ref="B54:C54"/>
    <mergeCell ref="B56:C56"/>
    <mergeCell ref="B58:C58"/>
    <mergeCell ref="B62:C62"/>
    <mergeCell ref="B64:C64"/>
    <mergeCell ref="B66:C66"/>
    <mergeCell ref="B102:C102"/>
    <mergeCell ref="B104:C104"/>
    <mergeCell ref="B106:C106"/>
    <mergeCell ref="B108:C108"/>
    <mergeCell ref="B110:C110"/>
    <mergeCell ref="B112:C112"/>
    <mergeCell ref="B114:C114"/>
    <mergeCell ref="C117:D117"/>
    <mergeCell ref="C118:D118"/>
    <mergeCell ref="C121:D121"/>
    <mergeCell ref="C122:D122"/>
    <mergeCell ref="C125:D125"/>
    <mergeCell ref="C126:D126"/>
    <mergeCell ref="B127:C127"/>
    <mergeCell ref="C130:D130"/>
    <mergeCell ref="C131:D131"/>
    <mergeCell ref="B132:C132"/>
    <mergeCell ref="C135:D135"/>
    <mergeCell ref="B249:C249"/>
    <mergeCell ref="B205:C205"/>
    <mergeCell ref="B207:C207"/>
    <mergeCell ref="B209:C209"/>
    <mergeCell ref="B211:C211"/>
    <mergeCell ref="B213:C213"/>
    <mergeCell ref="B215:C215"/>
    <mergeCell ref="B217:C217"/>
    <mergeCell ref="C220:D220"/>
    <mergeCell ref="C221:D221"/>
    <mergeCell ref="B245:D245"/>
    <mergeCell ref="A247:D247"/>
    <mergeCell ref="B233:D233"/>
    <mergeCell ref="B235:D235"/>
    <mergeCell ref="B237:D237"/>
    <mergeCell ref="B239:D239"/>
    <mergeCell ref="B241:D241"/>
    <mergeCell ref="B243:D243"/>
    <mergeCell ref="A219:A223"/>
    <mergeCell ref="B219:D219"/>
    <mergeCell ref="A225:A229"/>
    <mergeCell ref="B225:D225"/>
    <mergeCell ref="C226:D226"/>
    <mergeCell ref="B223:C223"/>
  </mergeCells>
  <hyperlinks>
    <hyperlink ref="B44" r:id="rId1" xr:uid="{00000000-0004-0000-1C00-000000000000}"/>
    <hyperlink ref="B127" r:id="rId2" xr:uid="{00000000-0004-0000-1C00-000001000000}"/>
    <hyperlink ref="B132" r:id="rId3" xr:uid="{00000000-0004-0000-1C00-000002000000}"/>
    <hyperlink ref="B173" r:id="rId4" xr:uid="{00000000-0004-0000-1C00-000003000000}"/>
  </hyperlinks>
  <pageMargins left="0.7" right="0.7" top="0.75" bottom="0.75" header="0.3" footer="0.3"/>
  <pageSetup orientation="portrait" r:id="rId5"/>
  <drawing r:id="rId6"/>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5"/>
  <dimension ref="A3:D114"/>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4642</v>
      </c>
      <c r="B3" s="199"/>
      <c r="C3" s="199"/>
      <c r="D3" s="199"/>
    </row>
    <row r="4" spans="1:4" x14ac:dyDescent="0.25">
      <c r="A4" s="12"/>
      <c r="B4" s="3"/>
      <c r="C4" s="3"/>
      <c r="D4" s="3"/>
    </row>
    <row r="5" spans="1:4" ht="30" customHeight="1" x14ac:dyDescent="0.25">
      <c r="A5" s="148" t="s">
        <v>4641</v>
      </c>
      <c r="B5" s="146" t="s">
        <v>4640</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45" customHeight="1" x14ac:dyDescent="0.25">
      <c r="A9" s="148"/>
      <c r="B9" s="146" t="s">
        <v>4639</v>
      </c>
      <c r="C9" s="146"/>
      <c r="D9" s="146"/>
    </row>
    <row r="10" spans="1:4" ht="15" customHeight="1" x14ac:dyDescent="0.25">
      <c r="A10" s="148"/>
      <c r="B10" s="196" t="s">
        <v>6719</v>
      </c>
      <c r="C10" s="196"/>
      <c r="D10" s="83"/>
    </row>
    <row r="11" spans="1:4" ht="5.0999999999999996" customHeight="1" x14ac:dyDescent="0.25">
      <c r="A11" s="12"/>
      <c r="B11" s="3"/>
      <c r="C11" s="3"/>
      <c r="D11" s="3"/>
    </row>
    <row r="12" spans="1:4" x14ac:dyDescent="0.25">
      <c r="A12" s="12" t="s">
        <v>4638</v>
      </c>
      <c r="B12" s="146" t="s">
        <v>2239</v>
      </c>
      <c r="C12" s="166"/>
      <c r="D12" s="42"/>
    </row>
    <row r="13" spans="1:4" ht="5.0999999999999996" customHeight="1" x14ac:dyDescent="0.25">
      <c r="A13" s="12"/>
      <c r="B13" s="3"/>
      <c r="C13" s="3"/>
      <c r="D13" s="3"/>
    </row>
    <row r="14" spans="1:4" x14ac:dyDescent="0.25">
      <c r="A14" s="12" t="s">
        <v>4637</v>
      </c>
      <c r="B14" s="146" t="s">
        <v>2064</v>
      </c>
      <c r="C14" s="166"/>
      <c r="D14" s="42"/>
    </row>
    <row r="15" spans="1:4" ht="5.0999999999999996" customHeight="1" x14ac:dyDescent="0.25">
      <c r="A15" s="12"/>
      <c r="B15" s="3"/>
      <c r="C15" s="3"/>
      <c r="D15" s="3"/>
    </row>
    <row r="16" spans="1:4" x14ac:dyDescent="0.25">
      <c r="A16" s="12" t="s">
        <v>4636</v>
      </c>
      <c r="B16" s="146" t="s">
        <v>2062</v>
      </c>
      <c r="C16" s="166"/>
      <c r="D16" s="42"/>
    </row>
    <row r="17" spans="1:4" ht="5.0999999999999996" customHeight="1" x14ac:dyDescent="0.25">
      <c r="A17" s="12"/>
      <c r="B17" s="3"/>
      <c r="C17" s="3"/>
      <c r="D17" s="3"/>
    </row>
    <row r="18" spans="1:4" x14ac:dyDescent="0.25">
      <c r="A18" s="12" t="s">
        <v>4635</v>
      </c>
      <c r="B18" s="146" t="s">
        <v>2233</v>
      </c>
      <c r="C18" s="166"/>
      <c r="D18" s="42"/>
    </row>
    <row r="19" spans="1:4" ht="5.0999999999999996" customHeight="1" x14ac:dyDescent="0.25">
      <c r="A19" s="12"/>
      <c r="B19" s="3"/>
      <c r="C19" s="3"/>
      <c r="D19" s="3"/>
    </row>
    <row r="20" spans="1:4" x14ac:dyDescent="0.25">
      <c r="A20" s="12" t="s">
        <v>4634</v>
      </c>
      <c r="B20" s="146" t="s">
        <v>2231</v>
      </c>
      <c r="C20" s="166"/>
      <c r="D20" s="42"/>
    </row>
    <row r="21" spans="1:4" ht="5.0999999999999996" customHeight="1" x14ac:dyDescent="0.25">
      <c r="A21" s="12"/>
      <c r="B21" s="3"/>
      <c r="C21" s="3"/>
      <c r="D21" s="3"/>
    </row>
    <row r="22" spans="1:4" x14ac:dyDescent="0.25">
      <c r="A22" s="12" t="s">
        <v>4633</v>
      </c>
      <c r="B22" s="146" t="s">
        <v>7506</v>
      </c>
      <c r="C22" s="166"/>
      <c r="D22" s="42"/>
    </row>
    <row r="23" spans="1:4" ht="5.0999999999999996" customHeight="1" x14ac:dyDescent="0.25">
      <c r="A23" s="12"/>
      <c r="B23" s="3"/>
      <c r="C23" s="3"/>
      <c r="D23" s="3"/>
    </row>
    <row r="24" spans="1:4" x14ac:dyDescent="0.25">
      <c r="A24" s="12" t="s">
        <v>4632</v>
      </c>
      <c r="B24" s="146" t="s">
        <v>4570</v>
      </c>
      <c r="C24" s="166"/>
      <c r="D24" s="42"/>
    </row>
    <row r="25" spans="1:4" ht="5.0999999999999996" customHeight="1" x14ac:dyDescent="0.25">
      <c r="A25" s="12"/>
      <c r="B25" s="3"/>
      <c r="C25" s="3"/>
      <c r="D25" s="3"/>
    </row>
    <row r="26" spans="1:4" ht="45" customHeight="1" x14ac:dyDescent="0.25">
      <c r="A26" s="12"/>
      <c r="B26" s="146" t="s">
        <v>4631</v>
      </c>
      <c r="C26" s="146"/>
      <c r="D26" s="146"/>
    </row>
    <row r="27" spans="1:4" ht="5.0999999999999996" customHeight="1" x14ac:dyDescent="0.25">
      <c r="A27" s="12"/>
      <c r="B27" s="3"/>
      <c r="C27" s="3"/>
      <c r="D27" s="3"/>
    </row>
    <row r="28" spans="1:4" ht="30" customHeight="1" x14ac:dyDescent="0.25">
      <c r="A28" s="148"/>
      <c r="B28" s="172" t="s">
        <v>4568</v>
      </c>
      <c r="C28" s="172"/>
      <c r="D28" s="172"/>
    </row>
    <row r="29" spans="1:4" x14ac:dyDescent="0.25">
      <c r="A29" s="148"/>
      <c r="B29" s="168" t="s">
        <v>7164</v>
      </c>
      <c r="C29" s="168"/>
      <c r="D29" s="17"/>
    </row>
    <row r="30" spans="1:4" ht="5.0999999999999996" customHeight="1" x14ac:dyDescent="0.25">
      <c r="A30" s="12"/>
      <c r="B30" s="3"/>
      <c r="C30" s="3"/>
      <c r="D30" s="3"/>
    </row>
    <row r="31" spans="1:4" x14ac:dyDescent="0.25">
      <c r="A31" s="12" t="s">
        <v>4630</v>
      </c>
      <c r="B31" s="146" t="s">
        <v>4566</v>
      </c>
      <c r="C31" s="166"/>
      <c r="D31" s="42"/>
    </row>
    <row r="32" spans="1:4" ht="5.0999999999999996" customHeight="1" x14ac:dyDescent="0.25">
      <c r="A32" s="12"/>
      <c r="B32" s="3"/>
      <c r="C32" s="3"/>
      <c r="D32" s="3"/>
    </row>
    <row r="33" spans="1:4" x14ac:dyDescent="0.25">
      <c r="A33" s="12" t="s">
        <v>4629</v>
      </c>
      <c r="B33" s="146" t="s">
        <v>2064</v>
      </c>
      <c r="C33" s="166"/>
      <c r="D33" s="42"/>
    </row>
    <row r="34" spans="1:4" ht="5.0999999999999996" customHeight="1" x14ac:dyDescent="0.25">
      <c r="A34" s="12"/>
      <c r="B34" s="3"/>
      <c r="C34" s="3"/>
      <c r="D34" s="3"/>
    </row>
    <row r="35" spans="1:4" x14ac:dyDescent="0.25">
      <c r="A35" s="12" t="s">
        <v>4628</v>
      </c>
      <c r="B35" s="146" t="s">
        <v>2062</v>
      </c>
      <c r="C35" s="166"/>
      <c r="D35" s="42"/>
    </row>
    <row r="36" spans="1:4" ht="5.0999999999999996" customHeight="1" x14ac:dyDescent="0.25">
      <c r="A36" s="12"/>
      <c r="B36" s="3"/>
      <c r="C36" s="3"/>
      <c r="D36" s="3"/>
    </row>
    <row r="37" spans="1:4" x14ac:dyDescent="0.25">
      <c r="A37" s="12" t="s">
        <v>4627</v>
      </c>
      <c r="B37" s="146" t="s">
        <v>4562</v>
      </c>
      <c r="C37" s="166"/>
      <c r="D37" s="42"/>
    </row>
    <row r="38" spans="1:4" ht="5.0999999999999996" customHeight="1" x14ac:dyDescent="0.25">
      <c r="A38" s="12"/>
      <c r="B38" s="3"/>
      <c r="C38" s="3"/>
      <c r="D38" s="3"/>
    </row>
    <row r="39" spans="1:4" x14ac:dyDescent="0.25">
      <c r="A39" s="12" t="s">
        <v>4626</v>
      </c>
      <c r="B39" s="146" t="s">
        <v>3348</v>
      </c>
      <c r="C39" s="166"/>
      <c r="D39" s="42"/>
    </row>
    <row r="40" spans="1:4" ht="5.0999999999999996" customHeight="1" x14ac:dyDescent="0.25">
      <c r="A40" s="12"/>
      <c r="B40" s="3"/>
      <c r="C40" s="3"/>
      <c r="D40" s="3"/>
    </row>
    <row r="41" spans="1:4" x14ac:dyDescent="0.25">
      <c r="A41" s="12" t="s">
        <v>4625</v>
      </c>
      <c r="B41" s="146" t="s">
        <v>4624</v>
      </c>
      <c r="C41" s="166"/>
      <c r="D41" s="42"/>
    </row>
    <row r="42" spans="1:4" ht="5.0999999999999996" customHeight="1" x14ac:dyDescent="0.25">
      <c r="A42" s="12"/>
      <c r="B42" s="3"/>
      <c r="C42" s="3"/>
      <c r="D42" s="3"/>
    </row>
    <row r="43" spans="1:4" x14ac:dyDescent="0.25">
      <c r="A43" s="12" t="s">
        <v>4623</v>
      </c>
      <c r="B43" s="146" t="s">
        <v>2064</v>
      </c>
      <c r="C43" s="166"/>
      <c r="D43" s="42"/>
    </row>
    <row r="44" spans="1:4" ht="5.0999999999999996" customHeight="1" x14ac:dyDescent="0.25">
      <c r="A44" s="12"/>
      <c r="B44" s="3"/>
      <c r="C44" s="3"/>
      <c r="D44" s="3"/>
    </row>
    <row r="45" spans="1:4" x14ac:dyDescent="0.25">
      <c r="A45" s="12" t="s">
        <v>4622</v>
      </c>
      <c r="B45" s="146" t="s">
        <v>2062</v>
      </c>
      <c r="C45" s="166"/>
      <c r="D45" s="42"/>
    </row>
    <row r="46" spans="1:4" ht="5.0999999999999996" customHeight="1" x14ac:dyDescent="0.25">
      <c r="A46" s="12"/>
      <c r="B46" s="3"/>
      <c r="C46" s="3"/>
      <c r="D46" s="3"/>
    </row>
    <row r="47" spans="1:4" x14ac:dyDescent="0.25">
      <c r="A47" s="12" t="s">
        <v>4621</v>
      </c>
      <c r="B47" s="146" t="s">
        <v>2315</v>
      </c>
      <c r="C47" s="166"/>
      <c r="D47" s="42"/>
    </row>
    <row r="48" spans="1:4" ht="5.0999999999999996" customHeight="1" x14ac:dyDescent="0.25">
      <c r="A48" s="12"/>
      <c r="B48" s="3"/>
      <c r="C48" s="3"/>
      <c r="D48" s="3"/>
    </row>
    <row r="49" spans="1:4" ht="30" customHeight="1" x14ac:dyDescent="0.25">
      <c r="A49" s="148" t="s">
        <v>4620</v>
      </c>
      <c r="B49" s="146" t="s">
        <v>4619</v>
      </c>
      <c r="C49" s="166"/>
      <c r="D49" s="105"/>
    </row>
    <row r="50" spans="1:4" x14ac:dyDescent="0.25">
      <c r="A50" s="148"/>
      <c r="B50" s="168" t="s">
        <v>7164</v>
      </c>
      <c r="C50" s="168"/>
      <c r="D50" s="17"/>
    </row>
    <row r="51" spans="1:4" ht="5.0999999999999996" customHeight="1" x14ac:dyDescent="0.25">
      <c r="A51" s="12"/>
      <c r="B51" s="3"/>
      <c r="C51" s="3"/>
      <c r="D51" s="3"/>
    </row>
    <row r="52" spans="1:4" x14ac:dyDescent="0.25">
      <c r="A52" s="12" t="s">
        <v>4618</v>
      </c>
      <c r="B52" s="146" t="s">
        <v>4617</v>
      </c>
      <c r="C52" s="166"/>
      <c r="D52" s="105"/>
    </row>
    <row r="53" spans="1:4" ht="5.0999999999999996" customHeight="1" x14ac:dyDescent="0.25">
      <c r="A53" s="12"/>
      <c r="B53" s="3"/>
      <c r="C53" s="3"/>
      <c r="D53" s="3"/>
    </row>
    <row r="54" spans="1:4" x14ac:dyDescent="0.25">
      <c r="A54" s="12" t="s">
        <v>4616</v>
      </c>
      <c r="B54" s="146" t="s">
        <v>4615</v>
      </c>
      <c r="C54" s="166"/>
      <c r="D54" s="112"/>
    </row>
    <row r="55" spans="1:4" ht="5.0999999999999996" customHeight="1" x14ac:dyDescent="0.25">
      <c r="A55" s="12"/>
      <c r="B55" s="3"/>
      <c r="C55" s="3"/>
      <c r="D55" s="3"/>
    </row>
    <row r="56" spans="1:4" x14ac:dyDescent="0.25">
      <c r="A56" s="12" t="s">
        <v>4614</v>
      </c>
      <c r="B56" s="146" t="s">
        <v>4613</v>
      </c>
      <c r="C56" s="166"/>
      <c r="D56" s="105"/>
    </row>
    <row r="57" spans="1:4" ht="5.0999999999999996" customHeight="1" x14ac:dyDescent="0.25">
      <c r="A57" s="12"/>
      <c r="B57" s="3"/>
      <c r="C57" s="3"/>
      <c r="D57" s="3"/>
    </row>
    <row r="58" spans="1:4" x14ac:dyDescent="0.25">
      <c r="A58" s="12" t="s">
        <v>4612</v>
      </c>
      <c r="B58" s="146" t="s">
        <v>4611</v>
      </c>
      <c r="C58" s="166"/>
      <c r="D58" s="106" t="str">
        <f>IF(OR(mil14.16="",mil14.19=""),"",SUM(mil14.16,mil14.19))</f>
        <v/>
      </c>
    </row>
    <row r="59" spans="1:4" ht="5.0999999999999996" customHeight="1" x14ac:dyDescent="0.25">
      <c r="A59" s="12"/>
      <c r="B59" s="3"/>
      <c r="C59" s="3"/>
      <c r="D59" s="3"/>
    </row>
    <row r="60" spans="1:4" x14ac:dyDescent="0.25">
      <c r="A60" s="148" t="s">
        <v>4610</v>
      </c>
      <c r="B60" s="146" t="s">
        <v>3518</v>
      </c>
      <c r="C60" s="146"/>
      <c r="D60" s="146"/>
    </row>
    <row r="61" spans="1:4" x14ac:dyDescent="0.25">
      <c r="A61" s="148"/>
      <c r="B61" s="89"/>
      <c r="C61" s="144" t="s">
        <v>3473</v>
      </c>
      <c r="D61" s="145"/>
    </row>
    <row r="62" spans="1:4" x14ac:dyDescent="0.25">
      <c r="A62" s="148"/>
      <c r="B62" s="89"/>
      <c r="C62" s="144" t="s">
        <v>3472</v>
      </c>
      <c r="D62" s="145"/>
    </row>
    <row r="63" spans="1:4" ht="5.0999999999999996" customHeight="1" x14ac:dyDescent="0.25">
      <c r="A63" s="12"/>
      <c r="B63" s="3"/>
      <c r="C63" s="3"/>
      <c r="D63" s="3"/>
    </row>
    <row r="64" spans="1:4" ht="30" customHeight="1" x14ac:dyDescent="0.25">
      <c r="A64" s="148" t="s">
        <v>4609</v>
      </c>
      <c r="B64" s="146" t="s">
        <v>3470</v>
      </c>
      <c r="C64" s="146"/>
      <c r="D64" s="146"/>
    </row>
    <row r="65" spans="1:4" x14ac:dyDescent="0.25">
      <c r="A65" s="148"/>
      <c r="B65" s="89"/>
      <c r="C65" s="144" t="s">
        <v>2135</v>
      </c>
      <c r="D65" s="145"/>
    </row>
    <row r="66" spans="1:4" x14ac:dyDescent="0.25">
      <c r="A66" s="148"/>
      <c r="B66" s="89"/>
      <c r="C66" s="144" t="s">
        <v>2134</v>
      </c>
      <c r="D66" s="145"/>
    </row>
    <row r="67" spans="1:4" ht="5.0999999999999996" customHeight="1" x14ac:dyDescent="0.25">
      <c r="A67" s="148"/>
      <c r="B67" s="3"/>
      <c r="C67" s="3"/>
      <c r="D67" s="3"/>
    </row>
    <row r="68" spans="1:4" x14ac:dyDescent="0.25">
      <c r="A68" s="148"/>
      <c r="B68" s="146" t="s">
        <v>3469</v>
      </c>
      <c r="C68" s="166"/>
      <c r="D68" s="42"/>
    </row>
    <row r="69" spans="1:4" ht="5.0999999999999996" customHeight="1" x14ac:dyDescent="0.25">
      <c r="A69" s="12"/>
      <c r="B69" s="3"/>
      <c r="C69" s="3"/>
      <c r="D69" s="3"/>
    </row>
    <row r="70" spans="1:4" x14ac:dyDescent="0.25">
      <c r="A70" s="148" t="s">
        <v>4608</v>
      </c>
      <c r="B70" s="146" t="s">
        <v>4607</v>
      </c>
      <c r="C70" s="146"/>
      <c r="D70" s="146"/>
    </row>
    <row r="71" spans="1:4" x14ac:dyDescent="0.25">
      <c r="A71" s="148"/>
      <c r="B71" s="89"/>
      <c r="C71" s="144" t="s">
        <v>2135</v>
      </c>
      <c r="D71" s="145"/>
    </row>
    <row r="72" spans="1:4" x14ac:dyDescent="0.25">
      <c r="A72" s="148"/>
      <c r="B72" s="89"/>
      <c r="C72" s="144" t="s">
        <v>2134</v>
      </c>
      <c r="D72" s="145"/>
    </row>
    <row r="73" spans="1:4" ht="5.0999999999999996" customHeight="1" x14ac:dyDescent="0.25">
      <c r="A73" s="12"/>
      <c r="B73" s="3"/>
      <c r="C73" s="3"/>
      <c r="D73" s="3"/>
    </row>
    <row r="74" spans="1:4" x14ac:dyDescent="0.25">
      <c r="A74" s="12" t="s">
        <v>4606</v>
      </c>
      <c r="B74" s="146" t="s">
        <v>4605</v>
      </c>
      <c r="C74" s="166"/>
      <c r="D74" s="42"/>
    </row>
    <row r="75" spans="1:4" ht="5.0999999999999996" customHeight="1" x14ac:dyDescent="0.25">
      <c r="A75" s="12"/>
      <c r="B75" s="3"/>
      <c r="C75" s="3"/>
      <c r="D75" s="3"/>
    </row>
    <row r="76" spans="1:4" x14ac:dyDescent="0.25">
      <c r="A76" s="12" t="s">
        <v>4604</v>
      </c>
      <c r="B76" s="146" t="s">
        <v>2064</v>
      </c>
      <c r="C76" s="166"/>
      <c r="D76" s="42"/>
    </row>
    <row r="77" spans="1:4" ht="5.0999999999999996" customHeight="1" x14ac:dyDescent="0.25">
      <c r="A77" s="12"/>
      <c r="B77" s="3"/>
      <c r="C77" s="3"/>
      <c r="D77" s="3"/>
    </row>
    <row r="78" spans="1:4" x14ac:dyDescent="0.25">
      <c r="A78" s="12" t="s">
        <v>4603</v>
      </c>
      <c r="B78" s="146" t="s">
        <v>2062</v>
      </c>
      <c r="C78" s="166"/>
      <c r="D78" s="42"/>
    </row>
    <row r="79" spans="1:4" ht="5.0999999999999996" customHeight="1" x14ac:dyDescent="0.25">
      <c r="A79" s="12"/>
      <c r="B79" s="3"/>
      <c r="C79" s="3"/>
      <c r="D79" s="3"/>
    </row>
    <row r="80" spans="1:4" x14ac:dyDescent="0.25">
      <c r="A80" s="12" t="s">
        <v>4602</v>
      </c>
      <c r="B80" s="146" t="s">
        <v>2313</v>
      </c>
      <c r="C80" s="166"/>
      <c r="D80" s="42"/>
    </row>
    <row r="81" spans="1:4" ht="5.0999999999999996" customHeight="1" x14ac:dyDescent="0.25">
      <c r="A81" s="12"/>
      <c r="B81" s="3"/>
      <c r="C81" s="3"/>
      <c r="D81" s="3"/>
    </row>
    <row r="82" spans="1:4" ht="30" customHeight="1" x14ac:dyDescent="0.25">
      <c r="A82" s="148" t="s">
        <v>4601</v>
      </c>
      <c r="B82" s="146" t="s">
        <v>4600</v>
      </c>
      <c r="C82" s="146"/>
      <c r="D82" s="146"/>
    </row>
    <row r="83" spans="1:4" x14ac:dyDescent="0.25">
      <c r="A83" s="148"/>
      <c r="B83" s="89"/>
      <c r="C83" s="144" t="s">
        <v>2135</v>
      </c>
      <c r="D83" s="145"/>
    </row>
    <row r="84" spans="1:4" x14ac:dyDescent="0.25">
      <c r="A84" s="148"/>
      <c r="B84" s="89"/>
      <c r="C84" s="144" t="s">
        <v>2134</v>
      </c>
      <c r="D84" s="145"/>
    </row>
    <row r="85" spans="1:4" ht="5.0999999999999996" customHeight="1" x14ac:dyDescent="0.25">
      <c r="A85" s="148"/>
      <c r="B85" s="3"/>
      <c r="C85" s="3"/>
      <c r="D85" s="3"/>
    </row>
    <row r="86" spans="1:4" x14ac:dyDescent="0.25">
      <c r="A86" s="148"/>
      <c r="B86" s="146" t="s">
        <v>2281</v>
      </c>
      <c r="C86" s="166"/>
      <c r="D86" s="42"/>
    </row>
    <row r="87" spans="1:4" ht="5.0999999999999996" customHeight="1" x14ac:dyDescent="0.25">
      <c r="A87" s="12"/>
      <c r="B87" s="3"/>
      <c r="C87" s="3"/>
      <c r="D87" s="3"/>
    </row>
    <row r="88" spans="1:4" x14ac:dyDescent="0.25">
      <c r="A88" s="148" t="s">
        <v>4599</v>
      </c>
      <c r="B88" s="146" t="s">
        <v>4598</v>
      </c>
      <c r="C88" s="146"/>
      <c r="D88" s="146"/>
    </row>
    <row r="89" spans="1:4" x14ac:dyDescent="0.25">
      <c r="A89" s="148"/>
      <c r="B89" s="89"/>
      <c r="C89" s="144" t="s">
        <v>2135</v>
      </c>
      <c r="D89" s="145"/>
    </row>
    <row r="90" spans="1:4" x14ac:dyDescent="0.25">
      <c r="A90" s="148"/>
      <c r="B90" s="89"/>
      <c r="C90" s="144" t="s">
        <v>2134</v>
      </c>
      <c r="D90" s="145"/>
    </row>
    <row r="91" spans="1:4" ht="5.0999999999999996" customHeight="1" x14ac:dyDescent="0.25">
      <c r="A91" s="148"/>
      <c r="B91" s="3"/>
      <c r="C91" s="3"/>
      <c r="D91" s="3"/>
    </row>
    <row r="92" spans="1:4" ht="45" customHeight="1" x14ac:dyDescent="0.25">
      <c r="A92" s="148"/>
      <c r="B92" s="146" t="s">
        <v>3225</v>
      </c>
      <c r="C92" s="166"/>
      <c r="D92" s="42"/>
    </row>
    <row r="93" spans="1:4" ht="5.0999999999999996" customHeight="1" x14ac:dyDescent="0.25">
      <c r="A93" s="12"/>
      <c r="B93" s="3"/>
      <c r="C93" s="3"/>
      <c r="D93" s="3"/>
    </row>
    <row r="94" spans="1:4" x14ac:dyDescent="0.25">
      <c r="A94" s="148" t="s">
        <v>4597</v>
      </c>
      <c r="B94" s="146" t="s">
        <v>4596</v>
      </c>
      <c r="C94" s="146"/>
      <c r="D94" s="146"/>
    </row>
    <row r="95" spans="1:4" x14ac:dyDescent="0.25">
      <c r="A95" s="148"/>
      <c r="B95" s="89"/>
      <c r="C95" s="144" t="s">
        <v>2135</v>
      </c>
      <c r="D95" s="145"/>
    </row>
    <row r="96" spans="1:4" x14ac:dyDescent="0.25">
      <c r="A96" s="148"/>
      <c r="B96" s="89"/>
      <c r="C96" s="144" t="s">
        <v>2134</v>
      </c>
      <c r="D96" s="145"/>
    </row>
    <row r="97" spans="1:4" ht="5.0999999999999996" customHeight="1" x14ac:dyDescent="0.25">
      <c r="A97" s="148"/>
      <c r="B97" s="3"/>
      <c r="C97" s="3"/>
      <c r="D97" s="3"/>
    </row>
    <row r="98" spans="1:4" x14ac:dyDescent="0.25">
      <c r="A98" s="148"/>
      <c r="B98" s="146" t="s">
        <v>2281</v>
      </c>
      <c r="C98" s="166"/>
      <c r="D98" s="42"/>
    </row>
    <row r="99" spans="1:4" ht="5.0999999999999996" customHeight="1" x14ac:dyDescent="0.25">
      <c r="A99" s="12"/>
      <c r="B99" s="3"/>
      <c r="C99" s="3"/>
      <c r="D99" s="3"/>
    </row>
    <row r="100" spans="1:4" x14ac:dyDescent="0.25">
      <c r="A100" s="12" t="s">
        <v>4595</v>
      </c>
      <c r="B100" s="146" t="s">
        <v>3538</v>
      </c>
      <c r="C100" s="166"/>
      <c r="D100" s="113"/>
    </row>
    <row r="101" spans="1:4" ht="5.0999999999999996" customHeight="1" x14ac:dyDescent="0.25">
      <c r="A101" s="12"/>
      <c r="B101" s="3"/>
      <c r="C101" s="3"/>
      <c r="D101" s="3"/>
    </row>
    <row r="102" spans="1:4" x14ac:dyDescent="0.25">
      <c r="A102" s="148" t="s">
        <v>4594</v>
      </c>
      <c r="B102" s="146" t="s">
        <v>4485</v>
      </c>
      <c r="C102" s="146"/>
      <c r="D102" s="146"/>
    </row>
    <row r="103" spans="1:4" x14ac:dyDescent="0.25">
      <c r="A103" s="148"/>
      <c r="B103" s="89"/>
      <c r="C103" s="144" t="s">
        <v>2135</v>
      </c>
      <c r="D103" s="145"/>
    </row>
    <row r="104" spans="1:4" x14ac:dyDescent="0.25">
      <c r="A104" s="148"/>
      <c r="B104" s="89"/>
      <c r="C104" s="144" t="s">
        <v>2134</v>
      </c>
      <c r="D104" s="145"/>
    </row>
    <row r="105" spans="1:4" ht="5.0999999999999996" customHeight="1" x14ac:dyDescent="0.25">
      <c r="A105" s="148"/>
      <c r="B105" s="27"/>
      <c r="C105" s="27"/>
      <c r="D105" s="3"/>
    </row>
    <row r="106" spans="1:4" x14ac:dyDescent="0.25">
      <c r="A106" s="148"/>
      <c r="B106" s="146" t="s">
        <v>2281</v>
      </c>
      <c r="C106" s="166"/>
      <c r="D106" s="42"/>
    </row>
    <row r="107" spans="1:4" ht="5.0999999999999996" customHeight="1" x14ac:dyDescent="0.25">
      <c r="A107" s="12"/>
      <c r="B107" s="3"/>
      <c r="C107" s="3"/>
      <c r="D107" s="3"/>
    </row>
    <row r="108" spans="1:4" x14ac:dyDescent="0.25">
      <c r="A108" s="12" t="s">
        <v>4593</v>
      </c>
      <c r="B108" s="146" t="s">
        <v>949</v>
      </c>
      <c r="C108" s="146"/>
      <c r="D108" s="146"/>
    </row>
    <row r="109" spans="1:4" ht="5.0999999999999996" customHeight="1" x14ac:dyDescent="0.25">
      <c r="A109" s="12"/>
      <c r="B109" s="3"/>
      <c r="C109" s="3"/>
      <c r="D109" s="3"/>
    </row>
    <row r="110" spans="1:4" x14ac:dyDescent="0.25">
      <c r="A110" s="12" t="s">
        <v>4592</v>
      </c>
      <c r="B110" s="146" t="s">
        <v>949</v>
      </c>
      <c r="C110" s="146"/>
      <c r="D110" s="146"/>
    </row>
    <row r="111" spans="1:4" x14ac:dyDescent="0.25">
      <c r="A111" s="12"/>
      <c r="B111" s="3"/>
      <c r="C111" s="3"/>
      <c r="D111" s="3"/>
    </row>
    <row r="112" spans="1:4" x14ac:dyDescent="0.25">
      <c r="A112" s="205" t="s">
        <v>3224</v>
      </c>
      <c r="B112" s="205"/>
      <c r="C112" s="205"/>
      <c r="D112" s="205"/>
    </row>
    <row r="113" spans="1:4" ht="5.0999999999999996" customHeight="1" x14ac:dyDescent="0.25">
      <c r="A113" s="12"/>
      <c r="B113" s="3"/>
      <c r="C113" s="3"/>
      <c r="D113" s="3"/>
    </row>
    <row r="114" spans="1:4" ht="75" customHeight="1" x14ac:dyDescent="0.25">
      <c r="A114" s="12" t="s">
        <v>4591</v>
      </c>
      <c r="B114" s="146" t="s">
        <v>4590</v>
      </c>
      <c r="C114" s="166"/>
      <c r="D114" s="42"/>
    </row>
  </sheetData>
  <mergeCells count="77">
    <mergeCell ref="C104:D104"/>
    <mergeCell ref="B106:C106"/>
    <mergeCell ref="A82:A86"/>
    <mergeCell ref="B82:D82"/>
    <mergeCell ref="A88:A92"/>
    <mergeCell ref="B88:D88"/>
    <mergeCell ref="C84:D84"/>
    <mergeCell ref="B86:C86"/>
    <mergeCell ref="C89:D89"/>
    <mergeCell ref="C90:D90"/>
    <mergeCell ref="B92:C92"/>
    <mergeCell ref="B100:C100"/>
    <mergeCell ref="B98:C98"/>
    <mergeCell ref="A70:A72"/>
    <mergeCell ref="B70:D70"/>
    <mergeCell ref="A64:A68"/>
    <mergeCell ref="B64:D64"/>
    <mergeCell ref="C71:D71"/>
    <mergeCell ref="C72:D72"/>
    <mergeCell ref="B68:C68"/>
    <mergeCell ref="A60:A62"/>
    <mergeCell ref="B60:D60"/>
    <mergeCell ref="A28:A29"/>
    <mergeCell ref="A49:A50"/>
    <mergeCell ref="B35:C35"/>
    <mergeCell ref="B37:C37"/>
    <mergeCell ref="B39:C39"/>
    <mergeCell ref="B41:C41"/>
    <mergeCell ref="B43:C43"/>
    <mergeCell ref="B45:C45"/>
    <mergeCell ref="B47:C47"/>
    <mergeCell ref="B49:C49"/>
    <mergeCell ref="B50:C50"/>
    <mergeCell ref="B52:C52"/>
    <mergeCell ref="B54:C54"/>
    <mergeCell ref="B56:C56"/>
    <mergeCell ref="B9:D9"/>
    <mergeCell ref="A3:D3"/>
    <mergeCell ref="B5:D5"/>
    <mergeCell ref="B8:D8"/>
    <mergeCell ref="A5:A10"/>
    <mergeCell ref="C6:D6"/>
    <mergeCell ref="C7:D7"/>
    <mergeCell ref="B10:C10"/>
    <mergeCell ref="B12:C12"/>
    <mergeCell ref="B14:C14"/>
    <mergeCell ref="B16:C16"/>
    <mergeCell ref="B18:C18"/>
    <mergeCell ref="B20:C20"/>
    <mergeCell ref="B22:C22"/>
    <mergeCell ref="B24:C24"/>
    <mergeCell ref="B29:C29"/>
    <mergeCell ref="B31:C31"/>
    <mergeCell ref="B33:C33"/>
    <mergeCell ref="B26:D26"/>
    <mergeCell ref="B28:D28"/>
    <mergeCell ref="B58:C58"/>
    <mergeCell ref="C61:D61"/>
    <mergeCell ref="C62:D62"/>
    <mergeCell ref="C65:D65"/>
    <mergeCell ref="C66:D66"/>
    <mergeCell ref="B114:C114"/>
    <mergeCell ref="B74:C74"/>
    <mergeCell ref="B76:C76"/>
    <mergeCell ref="B78:C78"/>
    <mergeCell ref="B80:C80"/>
    <mergeCell ref="C83:D83"/>
    <mergeCell ref="A112:D112"/>
    <mergeCell ref="A94:A98"/>
    <mergeCell ref="B94:D94"/>
    <mergeCell ref="A102:A106"/>
    <mergeCell ref="B102:D102"/>
    <mergeCell ref="B108:D108"/>
    <mergeCell ref="B110:D110"/>
    <mergeCell ref="C95:D95"/>
    <mergeCell ref="C96:D96"/>
    <mergeCell ref="C103:D103"/>
  </mergeCells>
  <hyperlinks>
    <hyperlink ref="B10" location="mil13.05" display="Click here to go to Item 13.05." xr:uid="{00000000-0004-0000-1D00-000000000000}"/>
    <hyperlink ref="B29" r:id="rId1" xr:uid="{00000000-0004-0000-1D00-000001000000}"/>
    <hyperlink ref="B50" r:id="rId2" xr:uid="{00000000-0004-0000-1D00-000002000000}"/>
  </hyperlinks>
  <pageMargins left="0.7" right="0.7" top="0.75" bottom="0.75" header="0.3" footer="0.3"/>
  <pageSetup orientation="portrait"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6"/>
  <dimension ref="A3:D86"/>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4689</v>
      </c>
      <c r="B3" s="199"/>
      <c r="C3" s="199"/>
      <c r="D3" s="199"/>
    </row>
    <row r="4" spans="1:4" x14ac:dyDescent="0.25">
      <c r="A4" s="12"/>
      <c r="B4" s="3"/>
      <c r="C4" s="3"/>
      <c r="D4" s="3"/>
    </row>
    <row r="5" spans="1:4" x14ac:dyDescent="0.25">
      <c r="A5" s="148" t="s">
        <v>4688</v>
      </c>
      <c r="B5" s="146" t="s">
        <v>4687</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45" customHeight="1" x14ac:dyDescent="0.25">
      <c r="A9" s="148"/>
      <c r="B9" s="146" t="s">
        <v>4686</v>
      </c>
      <c r="C9" s="146"/>
      <c r="D9" s="146"/>
    </row>
    <row r="10" spans="1:4" ht="15" customHeight="1" x14ac:dyDescent="0.25">
      <c r="A10" s="148"/>
      <c r="B10" s="196" t="s">
        <v>6719</v>
      </c>
      <c r="C10" s="196"/>
      <c r="D10" s="83"/>
    </row>
    <row r="11" spans="1:4" ht="15" customHeight="1" x14ac:dyDescent="0.25">
      <c r="A11" s="148"/>
      <c r="B11" s="196" t="s">
        <v>6720</v>
      </c>
      <c r="C11" s="196"/>
      <c r="D11" s="83"/>
    </row>
    <row r="12" spans="1:4" ht="5.0999999999999996" customHeight="1" x14ac:dyDescent="0.25">
      <c r="A12" s="12"/>
      <c r="B12" s="3"/>
      <c r="C12" s="3"/>
      <c r="D12" s="3"/>
    </row>
    <row r="13" spans="1:4" x14ac:dyDescent="0.25">
      <c r="A13" s="12" t="s">
        <v>4685</v>
      </c>
      <c r="B13" s="146" t="s">
        <v>2239</v>
      </c>
      <c r="C13" s="166"/>
      <c r="D13" s="42"/>
    </row>
    <row r="14" spans="1:4" ht="5.0999999999999996" customHeight="1" x14ac:dyDescent="0.25">
      <c r="A14" s="12"/>
      <c r="B14" s="3"/>
      <c r="C14" s="3"/>
      <c r="D14" s="3"/>
    </row>
    <row r="15" spans="1:4" x14ac:dyDescent="0.25">
      <c r="A15" s="12" t="s">
        <v>4684</v>
      </c>
      <c r="B15" s="146" t="s">
        <v>2064</v>
      </c>
      <c r="C15" s="166"/>
      <c r="D15" s="42"/>
    </row>
    <row r="16" spans="1:4" ht="5.0999999999999996" customHeight="1" x14ac:dyDescent="0.25">
      <c r="A16" s="12"/>
      <c r="B16" s="3"/>
      <c r="C16" s="3"/>
      <c r="D16" s="3"/>
    </row>
    <row r="17" spans="1:4" x14ac:dyDescent="0.25">
      <c r="A17" s="12" t="s">
        <v>4683</v>
      </c>
      <c r="B17" s="146" t="s">
        <v>2062</v>
      </c>
      <c r="C17" s="166"/>
      <c r="D17" s="42"/>
    </row>
    <row r="18" spans="1:4" ht="5.0999999999999996" customHeight="1" x14ac:dyDescent="0.25">
      <c r="A18" s="12"/>
      <c r="B18" s="3"/>
      <c r="C18" s="3"/>
      <c r="D18" s="3"/>
    </row>
    <row r="19" spans="1:4" x14ac:dyDescent="0.25">
      <c r="A19" s="12" t="s">
        <v>4682</v>
      </c>
      <c r="B19" s="146" t="s">
        <v>2233</v>
      </c>
      <c r="C19" s="166"/>
      <c r="D19" s="42"/>
    </row>
    <row r="20" spans="1:4" ht="5.0999999999999996" customHeight="1" x14ac:dyDescent="0.25">
      <c r="A20" s="12"/>
      <c r="B20" s="3"/>
      <c r="C20" s="3"/>
      <c r="D20" s="3"/>
    </row>
    <row r="21" spans="1:4" x14ac:dyDescent="0.25">
      <c r="A21" s="12" t="s">
        <v>4681</v>
      </c>
      <c r="B21" s="146" t="s">
        <v>2231</v>
      </c>
      <c r="C21" s="166"/>
      <c r="D21" s="42"/>
    </row>
    <row r="22" spans="1:4" ht="5.0999999999999996" customHeight="1" x14ac:dyDescent="0.25">
      <c r="A22" s="12"/>
      <c r="B22" s="3"/>
      <c r="C22" s="3"/>
      <c r="D22" s="3"/>
    </row>
    <row r="23" spans="1:4" x14ac:dyDescent="0.25">
      <c r="A23" s="12" t="s">
        <v>4680</v>
      </c>
      <c r="B23" s="146" t="s">
        <v>7506</v>
      </c>
      <c r="C23" s="166"/>
      <c r="D23" s="42"/>
    </row>
    <row r="24" spans="1:4" ht="5.0999999999999996" customHeight="1" x14ac:dyDescent="0.25">
      <c r="A24" s="12"/>
      <c r="B24" s="3"/>
      <c r="C24" s="3"/>
      <c r="D24" s="3"/>
    </row>
    <row r="25" spans="1:4" x14ac:dyDescent="0.25">
      <c r="A25" s="12" t="s">
        <v>4679</v>
      </c>
      <c r="B25" s="146" t="s">
        <v>4570</v>
      </c>
      <c r="C25" s="166"/>
      <c r="D25" s="42"/>
    </row>
    <row r="26" spans="1:4" ht="5.0999999999999996" customHeight="1" x14ac:dyDescent="0.25">
      <c r="A26" s="12"/>
      <c r="B26" s="3"/>
      <c r="C26" s="3"/>
      <c r="D26" s="3"/>
    </row>
    <row r="27" spans="1:4" x14ac:dyDescent="0.25">
      <c r="A27" s="148" t="s">
        <v>4678</v>
      </c>
      <c r="B27" s="146" t="s">
        <v>4677</v>
      </c>
      <c r="C27" s="146"/>
      <c r="D27" s="146"/>
    </row>
    <row r="28" spans="1:4" x14ac:dyDescent="0.25">
      <c r="A28" s="148"/>
      <c r="B28" s="89"/>
      <c r="C28" s="144" t="s">
        <v>4676</v>
      </c>
      <c r="D28" s="145"/>
    </row>
    <row r="29" spans="1:4" x14ac:dyDescent="0.25">
      <c r="A29" s="148"/>
      <c r="B29" s="89"/>
      <c r="C29" s="144" t="s">
        <v>4675</v>
      </c>
      <c r="D29" s="145"/>
    </row>
    <row r="30" spans="1:4" x14ac:dyDescent="0.25">
      <c r="A30" s="148"/>
      <c r="B30" s="89"/>
      <c r="C30" s="144" t="s">
        <v>4674</v>
      </c>
      <c r="D30" s="145"/>
    </row>
    <row r="31" spans="1:4" x14ac:dyDescent="0.25">
      <c r="A31" s="148"/>
      <c r="B31" s="89"/>
      <c r="C31" s="144" t="s">
        <v>4673</v>
      </c>
      <c r="D31" s="145"/>
    </row>
    <row r="32" spans="1:4" x14ac:dyDescent="0.25">
      <c r="A32" s="148"/>
      <c r="B32" s="89"/>
      <c r="C32" s="144" t="s">
        <v>4672</v>
      </c>
      <c r="D32" s="145"/>
    </row>
    <row r="33" spans="1:4" x14ac:dyDescent="0.25">
      <c r="A33" s="148"/>
      <c r="B33" s="89"/>
      <c r="C33" s="144" t="s">
        <v>4671</v>
      </c>
      <c r="D33" s="145"/>
    </row>
    <row r="34" spans="1:4" x14ac:dyDescent="0.25">
      <c r="A34" s="148"/>
      <c r="B34" s="89"/>
      <c r="C34" s="144" t="s">
        <v>4670</v>
      </c>
      <c r="D34" s="145"/>
    </row>
    <row r="35" spans="1:4" x14ac:dyDescent="0.25">
      <c r="A35" s="148"/>
      <c r="B35" s="89"/>
      <c r="C35" s="144" t="s">
        <v>4669</v>
      </c>
      <c r="D35" s="145"/>
    </row>
    <row r="36" spans="1:4" x14ac:dyDescent="0.25">
      <c r="A36" s="148"/>
      <c r="B36" s="89"/>
      <c r="C36" s="144" t="s">
        <v>4434</v>
      </c>
      <c r="D36" s="145"/>
    </row>
    <row r="37" spans="1:4" ht="5.0999999999999996" customHeight="1" x14ac:dyDescent="0.25">
      <c r="A37" s="12"/>
      <c r="B37" s="3"/>
      <c r="C37" s="3"/>
      <c r="D37" s="3"/>
    </row>
    <row r="38" spans="1:4" x14ac:dyDescent="0.25">
      <c r="A38" s="12" t="s">
        <v>4668</v>
      </c>
      <c r="B38" s="146" t="s">
        <v>3348</v>
      </c>
      <c r="C38" s="166"/>
      <c r="D38" s="42"/>
    </row>
    <row r="39" spans="1:4" ht="5.0999999999999996" customHeight="1" x14ac:dyDescent="0.25">
      <c r="A39" s="12"/>
      <c r="B39" s="3"/>
      <c r="C39" s="3"/>
      <c r="D39" s="3"/>
    </row>
    <row r="40" spans="1:4" x14ac:dyDescent="0.25">
      <c r="A40" s="12" t="s">
        <v>4667</v>
      </c>
      <c r="B40" s="146" t="s">
        <v>4666</v>
      </c>
      <c r="C40" s="166"/>
      <c r="D40" s="42"/>
    </row>
    <row r="41" spans="1:4" ht="5.0999999999999996" customHeight="1" x14ac:dyDescent="0.25">
      <c r="A41" s="12"/>
      <c r="B41" s="3"/>
      <c r="C41" s="3"/>
      <c r="D41" s="3"/>
    </row>
    <row r="42" spans="1:4" ht="30" customHeight="1" x14ac:dyDescent="0.25">
      <c r="A42" s="148" t="s">
        <v>4665</v>
      </c>
      <c r="B42" s="146" t="s">
        <v>4664</v>
      </c>
      <c r="C42" s="146"/>
      <c r="D42" s="146"/>
    </row>
    <row r="43" spans="1:4" x14ac:dyDescent="0.25">
      <c r="A43" s="148"/>
      <c r="B43" s="89"/>
      <c r="C43" s="144" t="s">
        <v>2135</v>
      </c>
      <c r="D43" s="145"/>
    </row>
    <row r="44" spans="1:4" x14ac:dyDescent="0.25">
      <c r="A44" s="148"/>
      <c r="B44" s="89"/>
      <c r="C44" s="144" t="s">
        <v>2134</v>
      </c>
      <c r="D44" s="145"/>
    </row>
    <row r="45" spans="1:4" ht="5.0999999999999996" customHeight="1" x14ac:dyDescent="0.25">
      <c r="A45" s="12"/>
      <c r="B45" s="3"/>
      <c r="C45" s="3"/>
      <c r="D45" s="3"/>
    </row>
    <row r="46" spans="1:4" x14ac:dyDescent="0.25">
      <c r="A46" s="148" t="s">
        <v>4663</v>
      </c>
      <c r="B46" s="146" t="s">
        <v>4662</v>
      </c>
      <c r="C46" s="146"/>
      <c r="D46" s="146"/>
    </row>
    <row r="47" spans="1:4" x14ac:dyDescent="0.25">
      <c r="A47" s="148"/>
      <c r="B47" s="89"/>
      <c r="C47" s="144" t="s">
        <v>2135</v>
      </c>
      <c r="D47" s="145"/>
    </row>
    <row r="48" spans="1:4" x14ac:dyDescent="0.25">
      <c r="A48" s="148"/>
      <c r="B48" s="89"/>
      <c r="C48" s="144" t="s">
        <v>2134</v>
      </c>
      <c r="D48" s="145"/>
    </row>
    <row r="49" spans="1:4" ht="5.0999999999999996" customHeight="1" x14ac:dyDescent="0.25">
      <c r="A49" s="12"/>
      <c r="B49" s="3"/>
      <c r="C49" s="3"/>
      <c r="D49" s="3"/>
    </row>
    <row r="50" spans="1:4" x14ac:dyDescent="0.25">
      <c r="A50" s="148" t="s">
        <v>4661</v>
      </c>
      <c r="B50" s="146" t="s">
        <v>4660</v>
      </c>
      <c r="C50" s="146"/>
      <c r="D50" s="146"/>
    </row>
    <row r="51" spans="1:4" x14ac:dyDescent="0.25">
      <c r="A51" s="148"/>
      <c r="B51" s="89"/>
      <c r="C51" s="144" t="s">
        <v>2135</v>
      </c>
      <c r="D51" s="145"/>
    </row>
    <row r="52" spans="1:4" x14ac:dyDescent="0.25">
      <c r="A52" s="148"/>
      <c r="B52" s="89"/>
      <c r="C52" s="144" t="s">
        <v>2134</v>
      </c>
      <c r="D52" s="145"/>
    </row>
    <row r="53" spans="1:4" ht="5.0999999999999996" customHeight="1" x14ac:dyDescent="0.25">
      <c r="A53" s="12"/>
      <c r="B53" s="3"/>
      <c r="C53" s="3"/>
      <c r="D53" s="3"/>
    </row>
    <row r="54" spans="1:4" x14ac:dyDescent="0.25">
      <c r="A54" s="12" t="s">
        <v>4659</v>
      </c>
      <c r="B54" s="146" t="s">
        <v>4658</v>
      </c>
      <c r="C54" s="166"/>
      <c r="D54" s="113"/>
    </row>
    <row r="55" spans="1:4" ht="5.0999999999999996" customHeight="1" x14ac:dyDescent="0.25">
      <c r="A55" s="12"/>
      <c r="B55" s="3"/>
      <c r="C55" s="3"/>
      <c r="D55" s="3"/>
    </row>
    <row r="56" spans="1:4" x14ac:dyDescent="0.25">
      <c r="A56" s="148" t="s">
        <v>4657</v>
      </c>
      <c r="B56" s="146" t="s">
        <v>4656</v>
      </c>
      <c r="C56" s="146"/>
      <c r="D56" s="146"/>
    </row>
    <row r="57" spans="1:4" x14ac:dyDescent="0.25">
      <c r="A57" s="148"/>
      <c r="B57" s="89"/>
      <c r="C57" s="144" t="s">
        <v>2135</v>
      </c>
      <c r="D57" s="145"/>
    </row>
    <row r="58" spans="1:4" x14ac:dyDescent="0.25">
      <c r="A58" s="148"/>
      <c r="B58" s="89"/>
      <c r="C58" s="144" t="s">
        <v>2134</v>
      </c>
      <c r="D58" s="145"/>
    </row>
    <row r="59" spans="1:4" ht="5.0999999999999996" customHeight="1" x14ac:dyDescent="0.25">
      <c r="A59" s="12"/>
      <c r="B59" s="27"/>
      <c r="C59" s="27"/>
      <c r="D59" s="3"/>
    </row>
    <row r="60" spans="1:4" x14ac:dyDescent="0.25">
      <c r="A60" s="12" t="s">
        <v>4655</v>
      </c>
      <c r="B60" s="146" t="s">
        <v>4605</v>
      </c>
      <c r="C60" s="166"/>
      <c r="D60" s="42"/>
    </row>
    <row r="61" spans="1:4" ht="5.0999999999999996" customHeight="1" x14ac:dyDescent="0.25">
      <c r="A61" s="12"/>
      <c r="B61" s="3"/>
      <c r="C61" s="3"/>
      <c r="D61" s="3"/>
    </row>
    <row r="62" spans="1:4" x14ac:dyDescent="0.25">
      <c r="A62" s="12" t="s">
        <v>4654</v>
      </c>
      <c r="B62" s="146" t="s">
        <v>2064</v>
      </c>
      <c r="C62" s="166"/>
      <c r="D62" s="42"/>
    </row>
    <row r="63" spans="1:4" ht="5.0999999999999996" customHeight="1" x14ac:dyDescent="0.25">
      <c r="A63" s="12"/>
      <c r="B63" s="3"/>
      <c r="C63" s="3"/>
      <c r="D63" s="3"/>
    </row>
    <row r="64" spans="1:4" x14ac:dyDescent="0.25">
      <c r="A64" s="12" t="s">
        <v>4653</v>
      </c>
      <c r="B64" s="146" t="s">
        <v>2062</v>
      </c>
      <c r="C64" s="166"/>
      <c r="D64" s="42"/>
    </row>
    <row r="65" spans="1:4" ht="5.0999999999999996" customHeight="1" x14ac:dyDescent="0.25">
      <c r="A65" s="12"/>
      <c r="B65" s="3"/>
      <c r="C65" s="3"/>
      <c r="D65" s="3"/>
    </row>
    <row r="66" spans="1:4" x14ac:dyDescent="0.25">
      <c r="A66" s="12" t="s">
        <v>4652</v>
      </c>
      <c r="B66" s="146" t="s">
        <v>2233</v>
      </c>
      <c r="C66" s="166"/>
      <c r="D66" s="42"/>
    </row>
    <row r="67" spans="1:4" ht="5.0999999999999996" customHeight="1" x14ac:dyDescent="0.25">
      <c r="A67" s="12"/>
      <c r="B67" s="3"/>
      <c r="C67" s="3"/>
      <c r="D67" s="3"/>
    </row>
    <row r="68" spans="1:4" x14ac:dyDescent="0.25">
      <c r="A68" s="148" t="s">
        <v>4651</v>
      </c>
      <c r="B68" s="146" t="s">
        <v>4598</v>
      </c>
      <c r="C68" s="146"/>
      <c r="D68" s="146"/>
    </row>
    <row r="69" spans="1:4" x14ac:dyDescent="0.25">
      <c r="A69" s="148"/>
      <c r="B69" s="89"/>
      <c r="C69" s="144" t="s">
        <v>2135</v>
      </c>
      <c r="D69" s="145"/>
    </row>
    <row r="70" spans="1:4" x14ac:dyDescent="0.25">
      <c r="A70" s="148"/>
      <c r="B70" s="89"/>
      <c r="C70" s="144" t="s">
        <v>2134</v>
      </c>
      <c r="D70" s="145"/>
    </row>
    <row r="71" spans="1:4" ht="5.0999999999999996" customHeight="1" x14ac:dyDescent="0.25">
      <c r="A71" s="148"/>
      <c r="B71" s="3"/>
      <c r="C71" s="3"/>
      <c r="D71" s="3"/>
    </row>
    <row r="72" spans="1:4" ht="45" customHeight="1" x14ac:dyDescent="0.25">
      <c r="A72" s="148"/>
      <c r="B72" s="146" t="s">
        <v>4650</v>
      </c>
      <c r="C72" s="166"/>
      <c r="D72" s="42"/>
    </row>
    <row r="73" spans="1:4" ht="5.0999999999999996" customHeight="1" x14ac:dyDescent="0.25">
      <c r="A73" s="12"/>
      <c r="B73" s="3"/>
      <c r="C73" s="3"/>
      <c r="D73" s="3"/>
    </row>
    <row r="74" spans="1:4" x14ac:dyDescent="0.25">
      <c r="A74" s="12" t="s">
        <v>4649</v>
      </c>
      <c r="B74" s="146" t="s">
        <v>3538</v>
      </c>
      <c r="C74" s="166"/>
      <c r="D74" s="113"/>
    </row>
    <row r="75" spans="1:4" ht="5.0999999999999996" customHeight="1" x14ac:dyDescent="0.25">
      <c r="A75" s="12"/>
      <c r="B75" s="3"/>
      <c r="C75" s="3"/>
      <c r="D75" s="3"/>
    </row>
    <row r="76" spans="1:4" x14ac:dyDescent="0.25">
      <c r="A76" s="12" t="s">
        <v>4648</v>
      </c>
      <c r="B76" s="146" t="s">
        <v>949</v>
      </c>
      <c r="C76" s="146"/>
      <c r="D76" s="146"/>
    </row>
    <row r="77" spans="1:4" ht="5.0999999999999996" customHeight="1" x14ac:dyDescent="0.25">
      <c r="A77" s="12"/>
      <c r="B77" s="3"/>
      <c r="C77" s="3"/>
      <c r="D77" s="3"/>
    </row>
    <row r="78" spans="1:4" x14ac:dyDescent="0.25">
      <c r="A78" s="12" t="s">
        <v>4647</v>
      </c>
      <c r="B78" s="146" t="s">
        <v>949</v>
      </c>
      <c r="C78" s="146"/>
      <c r="D78" s="146"/>
    </row>
    <row r="79" spans="1:4" ht="5.0999999999999996" customHeight="1" x14ac:dyDescent="0.25">
      <c r="A79" s="12"/>
      <c r="B79" s="3"/>
      <c r="C79" s="3"/>
      <c r="D79" s="3"/>
    </row>
    <row r="80" spans="1:4" x14ac:dyDescent="0.25">
      <c r="A80" s="12" t="s">
        <v>4646</v>
      </c>
      <c r="B80" s="146" t="s">
        <v>949</v>
      </c>
      <c r="C80" s="146"/>
      <c r="D80" s="146"/>
    </row>
    <row r="81" spans="1:4" ht="5.0999999999999996" customHeight="1" x14ac:dyDescent="0.25">
      <c r="A81" s="12"/>
      <c r="B81" s="3"/>
      <c r="C81" s="3"/>
      <c r="D81" s="3"/>
    </row>
    <row r="82" spans="1:4" x14ac:dyDescent="0.25">
      <c r="A82" s="12" t="s">
        <v>4645</v>
      </c>
      <c r="B82" s="146" t="s">
        <v>949</v>
      </c>
      <c r="C82" s="146"/>
      <c r="D82" s="146"/>
    </row>
    <row r="83" spans="1:4" x14ac:dyDescent="0.25">
      <c r="A83" s="12"/>
      <c r="B83" s="3"/>
      <c r="C83" s="3"/>
      <c r="D83" s="3"/>
    </row>
    <row r="84" spans="1:4" x14ac:dyDescent="0.25">
      <c r="A84" s="205" t="s">
        <v>3224</v>
      </c>
      <c r="B84" s="205"/>
      <c r="C84" s="205"/>
      <c r="D84" s="205"/>
    </row>
    <row r="85" spans="1:4" ht="5.0999999999999996" customHeight="1" x14ac:dyDescent="0.25">
      <c r="A85" s="12"/>
      <c r="B85" s="3"/>
      <c r="C85" s="3"/>
      <c r="D85" s="3"/>
    </row>
    <row r="86" spans="1:4" ht="90" customHeight="1" x14ac:dyDescent="0.25">
      <c r="A86" s="12" t="s">
        <v>4644</v>
      </c>
      <c r="B86" s="146" t="s">
        <v>4643</v>
      </c>
      <c r="C86" s="166"/>
      <c r="D86" s="42"/>
    </row>
  </sheetData>
  <mergeCells count="62">
    <mergeCell ref="A5:A11"/>
    <mergeCell ref="A3:D3"/>
    <mergeCell ref="B5:D5"/>
    <mergeCell ref="B8:D8"/>
    <mergeCell ref="B9:D9"/>
    <mergeCell ref="C6:D6"/>
    <mergeCell ref="C7:D7"/>
    <mergeCell ref="B10:C10"/>
    <mergeCell ref="B11:C11"/>
    <mergeCell ref="A27:A36"/>
    <mergeCell ref="B27:D27"/>
    <mergeCell ref="C31:D31"/>
    <mergeCell ref="C32:D32"/>
    <mergeCell ref="C33:D33"/>
    <mergeCell ref="C34:D34"/>
    <mergeCell ref="C35:D35"/>
    <mergeCell ref="C36:D36"/>
    <mergeCell ref="B72:C72"/>
    <mergeCell ref="B74:C74"/>
    <mergeCell ref="A42:A44"/>
    <mergeCell ref="B42:D42"/>
    <mergeCell ref="A56:A58"/>
    <mergeCell ref="B56:D56"/>
    <mergeCell ref="C52:D52"/>
    <mergeCell ref="C57:D57"/>
    <mergeCell ref="C58:D58"/>
    <mergeCell ref="C43:D43"/>
    <mergeCell ref="C44:D44"/>
    <mergeCell ref="C47:D47"/>
    <mergeCell ref="C48:D48"/>
    <mergeCell ref="B46:D46"/>
    <mergeCell ref="B68:D68"/>
    <mergeCell ref="A50:A52"/>
    <mergeCell ref="B50:D50"/>
    <mergeCell ref="C51:D51"/>
    <mergeCell ref="C69:D69"/>
    <mergeCell ref="B13:C13"/>
    <mergeCell ref="B15:C15"/>
    <mergeCell ref="B17:C17"/>
    <mergeCell ref="B19:C19"/>
    <mergeCell ref="B21:C21"/>
    <mergeCell ref="B23:C23"/>
    <mergeCell ref="B25:C25"/>
    <mergeCell ref="C28:D28"/>
    <mergeCell ref="C29:D29"/>
    <mergeCell ref="C30:D30"/>
    <mergeCell ref="B86:C86"/>
    <mergeCell ref="C70:D70"/>
    <mergeCell ref="B38:C38"/>
    <mergeCell ref="B40:C40"/>
    <mergeCell ref="B54:C54"/>
    <mergeCell ref="B60:C60"/>
    <mergeCell ref="B62:C62"/>
    <mergeCell ref="B64:C64"/>
    <mergeCell ref="B66:C66"/>
    <mergeCell ref="B80:D80"/>
    <mergeCell ref="B82:D82"/>
    <mergeCell ref="A84:D84"/>
    <mergeCell ref="A46:A48"/>
    <mergeCell ref="B76:D76"/>
    <mergeCell ref="B78:D78"/>
    <mergeCell ref="A68:A72"/>
  </mergeCells>
  <hyperlinks>
    <hyperlink ref="B11" location="mil14.02" display="Click here to go to Item 14.02." xr:uid="{00000000-0004-0000-1E00-000000000000}"/>
    <hyperlink ref="B10" location="mil13.05" display="Click here to go to Item 13.05." xr:uid="{00000000-0004-0000-1E00-000001000000}"/>
  </hyperlinks>
  <pageMargins left="0.7" right="0.7" top="0.75" bottom="0.75" header="0.3" footer="0.3"/>
  <pageSetup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17"/>
  <dimension ref="A3:D447"/>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4880</v>
      </c>
      <c r="B3" s="199"/>
      <c r="C3" s="199"/>
      <c r="D3" s="199"/>
    </row>
    <row r="4" spans="1:4" x14ac:dyDescent="0.25">
      <c r="A4" s="12"/>
      <c r="B4" s="3"/>
      <c r="C4" s="3"/>
      <c r="D4" s="3"/>
    </row>
    <row r="5" spans="1:4" ht="30" customHeight="1" x14ac:dyDescent="0.25">
      <c r="A5" s="148" t="s">
        <v>4879</v>
      </c>
      <c r="B5" s="146" t="s">
        <v>4878</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30" customHeight="1" x14ac:dyDescent="0.25">
      <c r="A9" s="148"/>
      <c r="B9" s="146" t="s">
        <v>4877</v>
      </c>
      <c r="C9" s="146"/>
      <c r="D9" s="146"/>
    </row>
    <row r="10" spans="1:4" ht="5.0999999999999996" customHeight="1" x14ac:dyDescent="0.25">
      <c r="A10" s="12"/>
      <c r="B10" s="3"/>
      <c r="C10" s="3"/>
      <c r="D10" s="3"/>
    </row>
    <row r="11" spans="1:4" ht="30" customHeight="1" x14ac:dyDescent="0.25">
      <c r="A11" s="12"/>
      <c r="B11" s="172" t="s">
        <v>4876</v>
      </c>
      <c r="C11" s="172"/>
      <c r="D11" s="172"/>
    </row>
    <row r="12" spans="1:4" ht="5.0999999999999996" customHeight="1" x14ac:dyDescent="0.25">
      <c r="A12" s="12"/>
      <c r="B12" s="3"/>
      <c r="C12" s="3"/>
      <c r="D12" s="3"/>
    </row>
    <row r="13" spans="1:4" x14ac:dyDescent="0.25">
      <c r="A13" s="148" t="s">
        <v>4875</v>
      </c>
      <c r="B13" s="146" t="s">
        <v>4874</v>
      </c>
      <c r="C13" s="146"/>
      <c r="D13" s="146"/>
    </row>
    <row r="14" spans="1:4" x14ac:dyDescent="0.25">
      <c r="A14" s="148"/>
      <c r="B14" s="89"/>
      <c r="C14" s="144" t="s">
        <v>2135</v>
      </c>
      <c r="D14" s="145"/>
    </row>
    <row r="15" spans="1:4" x14ac:dyDescent="0.25">
      <c r="A15" s="148"/>
      <c r="B15" s="89"/>
      <c r="C15" s="144" t="s">
        <v>2134</v>
      </c>
      <c r="D15" s="145"/>
    </row>
    <row r="16" spans="1:4" ht="5.0999999999999996" customHeight="1" x14ac:dyDescent="0.25">
      <c r="A16" s="148"/>
      <c r="B16" s="146"/>
      <c r="C16" s="146"/>
      <c r="D16" s="146"/>
    </row>
    <row r="17" spans="1:4" x14ac:dyDescent="0.25">
      <c r="A17" s="148"/>
      <c r="B17" s="146" t="s">
        <v>4873</v>
      </c>
      <c r="C17" s="146"/>
      <c r="D17" s="146"/>
    </row>
    <row r="18" spans="1:4" x14ac:dyDescent="0.25">
      <c r="A18" s="148"/>
      <c r="B18" s="196" t="s">
        <v>6721</v>
      </c>
      <c r="C18" s="196"/>
      <c r="D18" s="83"/>
    </row>
    <row r="19" spans="1:4" ht="5.0999999999999996" customHeight="1" x14ac:dyDescent="0.25">
      <c r="A19" s="12"/>
      <c r="B19" s="3"/>
      <c r="C19" s="3"/>
      <c r="D19" s="3"/>
    </row>
    <row r="20" spans="1:4" x14ac:dyDescent="0.25">
      <c r="A20" s="12" t="s">
        <v>4872</v>
      </c>
      <c r="B20" s="146" t="s">
        <v>4871</v>
      </c>
      <c r="C20" s="166"/>
      <c r="D20" s="42"/>
    </row>
    <row r="21" spans="1:4" ht="5.0999999999999996" customHeight="1" x14ac:dyDescent="0.25">
      <c r="A21" s="12"/>
      <c r="B21" s="3"/>
      <c r="C21" s="3"/>
      <c r="D21" s="3"/>
    </row>
    <row r="22" spans="1:4" x14ac:dyDescent="0.25">
      <c r="A22" s="12" t="s">
        <v>4870</v>
      </c>
      <c r="B22" s="146" t="s">
        <v>2064</v>
      </c>
      <c r="C22" s="166"/>
      <c r="D22" s="42"/>
    </row>
    <row r="23" spans="1:4" ht="5.0999999999999996" customHeight="1" x14ac:dyDescent="0.25">
      <c r="A23" s="12"/>
      <c r="B23" s="3"/>
      <c r="C23" s="3"/>
      <c r="D23" s="3"/>
    </row>
    <row r="24" spans="1:4" x14ac:dyDescent="0.25">
      <c r="A24" s="12" t="s">
        <v>4869</v>
      </c>
      <c r="B24" s="146" t="s">
        <v>2062</v>
      </c>
      <c r="C24" s="166"/>
      <c r="D24" s="42"/>
    </row>
    <row r="25" spans="1:4" ht="5.0999999999999996" customHeight="1" x14ac:dyDescent="0.25">
      <c r="A25" s="12"/>
      <c r="B25" s="3"/>
      <c r="C25" s="3"/>
      <c r="D25" s="3"/>
    </row>
    <row r="26" spans="1:4" x14ac:dyDescent="0.25">
      <c r="A26" s="12" t="s">
        <v>4868</v>
      </c>
      <c r="B26" s="146" t="s">
        <v>2233</v>
      </c>
      <c r="C26" s="166"/>
      <c r="D26" s="42"/>
    </row>
    <row r="27" spans="1:4" ht="5.0999999999999996" customHeight="1" x14ac:dyDescent="0.25">
      <c r="A27" s="12"/>
      <c r="B27" s="3"/>
      <c r="C27" s="3"/>
      <c r="D27" s="3"/>
    </row>
    <row r="28" spans="1:4" x14ac:dyDescent="0.25">
      <c r="A28" s="12" t="s">
        <v>4867</v>
      </c>
      <c r="B28" s="146" t="s">
        <v>2231</v>
      </c>
      <c r="C28" s="166"/>
      <c r="D28" s="42"/>
    </row>
    <row r="29" spans="1:4" ht="5.0999999999999996" customHeight="1" x14ac:dyDescent="0.25">
      <c r="A29" s="12"/>
      <c r="B29" s="3"/>
      <c r="C29" s="3"/>
      <c r="D29" s="3"/>
    </row>
    <row r="30" spans="1:4" x14ac:dyDescent="0.25">
      <c r="A30" s="12" t="s">
        <v>4866</v>
      </c>
      <c r="B30" s="146" t="s">
        <v>7506</v>
      </c>
      <c r="C30" s="166"/>
      <c r="D30" s="42"/>
    </row>
    <row r="31" spans="1:4" ht="5.0999999999999996" customHeight="1" x14ac:dyDescent="0.25">
      <c r="A31" s="12"/>
      <c r="B31" s="3"/>
      <c r="C31" s="3"/>
      <c r="D31" s="3"/>
    </row>
    <row r="32" spans="1:4" x14ac:dyDescent="0.25">
      <c r="A32" s="12" t="s">
        <v>4865</v>
      </c>
      <c r="B32" s="146" t="s">
        <v>4249</v>
      </c>
      <c r="C32" s="166"/>
      <c r="D32" s="42"/>
    </row>
    <row r="33" spans="1:4" ht="5.0999999999999996" customHeight="1" x14ac:dyDescent="0.25">
      <c r="A33" s="12"/>
      <c r="B33" s="3"/>
      <c r="C33" s="3"/>
      <c r="D33" s="3"/>
    </row>
    <row r="34" spans="1:4" x14ac:dyDescent="0.25">
      <c r="A34" s="148" t="s">
        <v>4864</v>
      </c>
      <c r="B34" s="146" t="s">
        <v>4816</v>
      </c>
      <c r="C34" s="146"/>
      <c r="D34" s="146"/>
    </row>
    <row r="35" spans="1:4" x14ac:dyDescent="0.25">
      <c r="A35" s="148"/>
      <c r="B35" s="89"/>
      <c r="C35" s="144" t="s">
        <v>2135</v>
      </c>
      <c r="D35" s="145"/>
    </row>
    <row r="36" spans="1:4" x14ac:dyDescent="0.25">
      <c r="A36" s="148"/>
      <c r="B36" s="89"/>
      <c r="C36" s="144" t="s">
        <v>2134</v>
      </c>
      <c r="D36" s="145"/>
    </row>
    <row r="37" spans="1:4" ht="5.0999999999999996" customHeight="1" x14ac:dyDescent="0.25">
      <c r="A37" s="12"/>
      <c r="B37" s="3"/>
      <c r="C37" s="3"/>
      <c r="D37" s="3"/>
    </row>
    <row r="38" spans="1:4" x14ac:dyDescent="0.25">
      <c r="A38" s="12" t="s">
        <v>4863</v>
      </c>
      <c r="B38" s="146" t="s">
        <v>4748</v>
      </c>
      <c r="C38" s="166"/>
      <c r="D38" s="42"/>
    </row>
    <row r="39" spans="1:4" ht="5.0999999999999996" customHeight="1" x14ac:dyDescent="0.25">
      <c r="A39" s="12"/>
      <c r="B39" s="3"/>
      <c r="C39" s="3"/>
      <c r="D39" s="3"/>
    </row>
    <row r="40" spans="1:4" x14ac:dyDescent="0.25">
      <c r="A40" s="148" t="s">
        <v>4862</v>
      </c>
      <c r="B40" s="146" t="s">
        <v>4128</v>
      </c>
      <c r="C40" s="146"/>
      <c r="D40" s="146"/>
    </row>
    <row r="41" spans="1:4" x14ac:dyDescent="0.25">
      <c r="A41" s="148"/>
      <c r="B41" s="89"/>
      <c r="C41" s="144" t="s">
        <v>2135</v>
      </c>
      <c r="D41" s="145"/>
    </row>
    <row r="42" spans="1:4" x14ac:dyDescent="0.25">
      <c r="A42" s="148"/>
      <c r="B42" s="89"/>
      <c r="C42" s="144" t="s">
        <v>2134</v>
      </c>
      <c r="D42" s="145"/>
    </row>
    <row r="43" spans="1:4" ht="5.0999999999999996" customHeight="1" x14ac:dyDescent="0.25">
      <c r="A43" s="148"/>
      <c r="B43" s="3"/>
      <c r="C43" s="3"/>
      <c r="D43" s="3"/>
    </row>
    <row r="44" spans="1:4" ht="30" customHeight="1" x14ac:dyDescent="0.25">
      <c r="A44" s="148"/>
      <c r="B44" s="146" t="s">
        <v>3289</v>
      </c>
      <c r="C44" s="166"/>
      <c r="D44" s="42"/>
    </row>
    <row r="45" spans="1:4" ht="5.0999999999999996" customHeight="1" x14ac:dyDescent="0.25">
      <c r="A45" s="12"/>
      <c r="B45" s="3"/>
      <c r="C45" s="3"/>
      <c r="D45" s="3"/>
    </row>
    <row r="46" spans="1:4" x14ac:dyDescent="0.25">
      <c r="A46" s="148" t="s">
        <v>4861</v>
      </c>
      <c r="B46" s="146" t="s">
        <v>4860</v>
      </c>
      <c r="C46" s="146"/>
      <c r="D46" s="146"/>
    </row>
    <row r="47" spans="1:4" x14ac:dyDescent="0.25">
      <c r="A47" s="148"/>
      <c r="B47" s="89"/>
      <c r="C47" s="144" t="s">
        <v>2135</v>
      </c>
      <c r="D47" s="145"/>
    </row>
    <row r="48" spans="1:4" x14ac:dyDescent="0.25">
      <c r="A48" s="148"/>
      <c r="B48" s="89"/>
      <c r="C48" s="144" t="s">
        <v>2134</v>
      </c>
      <c r="D48" s="145"/>
    </row>
    <row r="49" spans="1:4" ht="5.0999999999999996" customHeight="1" x14ac:dyDescent="0.25">
      <c r="A49" s="12"/>
      <c r="B49" s="3"/>
      <c r="C49" s="3"/>
      <c r="D49" s="3"/>
    </row>
    <row r="50" spans="1:4" x14ac:dyDescent="0.25">
      <c r="A50" s="12" t="s">
        <v>4859</v>
      </c>
      <c r="B50" s="146" t="s">
        <v>4124</v>
      </c>
      <c r="C50" s="166"/>
      <c r="D50" s="42"/>
    </row>
    <row r="51" spans="1:4" ht="5.0999999999999996" customHeight="1" x14ac:dyDescent="0.25">
      <c r="A51" s="12"/>
      <c r="B51" s="3"/>
      <c r="C51" s="3"/>
      <c r="D51" s="3"/>
    </row>
    <row r="52" spans="1:4" x14ac:dyDescent="0.25">
      <c r="A52" s="148" t="s">
        <v>4858</v>
      </c>
      <c r="B52" s="146" t="s">
        <v>4857</v>
      </c>
      <c r="C52" s="146"/>
      <c r="D52" s="146"/>
    </row>
    <row r="53" spans="1:4" x14ac:dyDescent="0.25">
      <c r="A53" s="148"/>
      <c r="B53" s="89"/>
      <c r="C53" s="144" t="s">
        <v>2135</v>
      </c>
      <c r="D53" s="145"/>
    </row>
    <row r="54" spans="1:4" x14ac:dyDescent="0.25">
      <c r="A54" s="148"/>
      <c r="B54" s="89"/>
      <c r="C54" s="144" t="s">
        <v>2134</v>
      </c>
      <c r="D54" s="145"/>
    </row>
    <row r="55" spans="1:4" ht="5.0999999999999996" customHeight="1" x14ac:dyDescent="0.25">
      <c r="A55" s="12"/>
      <c r="B55" s="3"/>
      <c r="C55" s="3"/>
      <c r="D55" s="3"/>
    </row>
    <row r="56" spans="1:4" x14ac:dyDescent="0.25">
      <c r="A56" s="12" t="s">
        <v>4856</v>
      </c>
      <c r="B56" s="146" t="s">
        <v>4855</v>
      </c>
      <c r="C56" s="166"/>
      <c r="D56" s="42"/>
    </row>
    <row r="57" spans="1:4" ht="5.0999999999999996" customHeight="1" x14ac:dyDescent="0.25">
      <c r="A57" s="12"/>
      <c r="B57" s="3"/>
      <c r="C57" s="3"/>
      <c r="D57" s="3"/>
    </row>
    <row r="58" spans="1:4" x14ac:dyDescent="0.25">
      <c r="A58" s="148" t="s">
        <v>4854</v>
      </c>
      <c r="B58" s="146" t="s">
        <v>3518</v>
      </c>
      <c r="C58" s="146"/>
      <c r="D58" s="146"/>
    </row>
    <row r="59" spans="1:4" x14ac:dyDescent="0.25">
      <c r="A59" s="148"/>
      <c r="B59" s="89"/>
      <c r="C59" s="144" t="s">
        <v>3473</v>
      </c>
      <c r="D59" s="145"/>
    </row>
    <row r="60" spans="1:4" x14ac:dyDescent="0.25">
      <c r="A60" s="148"/>
      <c r="B60" s="89"/>
      <c r="C60" s="144" t="s">
        <v>3472</v>
      </c>
      <c r="D60" s="145"/>
    </row>
    <row r="61" spans="1:4" ht="5.0999999999999996" customHeight="1" x14ac:dyDescent="0.25">
      <c r="A61" s="12"/>
      <c r="B61" s="3"/>
      <c r="C61" s="3"/>
      <c r="D61" s="3"/>
    </row>
    <row r="62" spans="1:4" ht="30" customHeight="1" x14ac:dyDescent="0.25">
      <c r="A62" s="148" t="s">
        <v>4853</v>
      </c>
      <c r="B62" s="146" t="s">
        <v>3470</v>
      </c>
      <c r="C62" s="146"/>
      <c r="D62" s="146"/>
    </row>
    <row r="63" spans="1:4" x14ac:dyDescent="0.25">
      <c r="A63" s="148"/>
      <c r="B63" s="89"/>
      <c r="C63" s="144" t="s">
        <v>2135</v>
      </c>
      <c r="D63" s="145"/>
    </row>
    <row r="64" spans="1:4" x14ac:dyDescent="0.25">
      <c r="A64" s="148"/>
      <c r="B64" s="89"/>
      <c r="C64" s="144" t="s">
        <v>2134</v>
      </c>
      <c r="D64" s="145"/>
    </row>
    <row r="65" spans="1:4" ht="5.0999999999999996" customHeight="1" x14ac:dyDescent="0.25">
      <c r="A65" s="148"/>
      <c r="B65" s="3"/>
      <c r="C65" s="3"/>
      <c r="D65" s="3"/>
    </row>
    <row r="66" spans="1:4" x14ac:dyDescent="0.25">
      <c r="A66" s="148"/>
      <c r="B66" s="146" t="s">
        <v>3469</v>
      </c>
      <c r="C66" s="166"/>
      <c r="D66" s="42"/>
    </row>
    <row r="67" spans="1:4" ht="5.0999999999999996" customHeight="1" x14ac:dyDescent="0.25">
      <c r="A67" s="12"/>
      <c r="B67" s="3"/>
      <c r="C67" s="3"/>
      <c r="D67" s="3"/>
    </row>
    <row r="68" spans="1:4" x14ac:dyDescent="0.25">
      <c r="A68" s="12" t="s">
        <v>4852</v>
      </c>
      <c r="B68" s="146" t="s">
        <v>4045</v>
      </c>
      <c r="C68" s="166"/>
      <c r="D68" s="105"/>
    </row>
    <row r="69" spans="1:4" ht="5.0999999999999996" customHeight="1" x14ac:dyDescent="0.25">
      <c r="A69" s="12"/>
      <c r="B69" s="3"/>
      <c r="C69" s="3"/>
      <c r="D69" s="3"/>
    </row>
    <row r="70" spans="1:4" x14ac:dyDescent="0.25">
      <c r="A70" s="12" t="s">
        <v>4851</v>
      </c>
      <c r="B70" s="146" t="s">
        <v>4038</v>
      </c>
      <c r="C70" s="166"/>
      <c r="D70" s="105"/>
    </row>
    <row r="71" spans="1:4" ht="5.0999999999999996" customHeight="1" x14ac:dyDescent="0.25">
      <c r="A71" s="12"/>
      <c r="B71" s="3"/>
      <c r="C71" s="3"/>
      <c r="D71" s="3"/>
    </row>
    <row r="72" spans="1:4" x14ac:dyDescent="0.25">
      <c r="A72" s="148" t="s">
        <v>4850</v>
      </c>
      <c r="B72" s="146" t="s">
        <v>4849</v>
      </c>
      <c r="C72" s="146"/>
      <c r="D72" s="146"/>
    </row>
    <row r="73" spans="1:4" x14ac:dyDescent="0.25">
      <c r="A73" s="148"/>
      <c r="B73" s="89"/>
      <c r="C73" s="144" t="s">
        <v>2135</v>
      </c>
      <c r="D73" s="145"/>
    </row>
    <row r="74" spans="1:4" x14ac:dyDescent="0.25">
      <c r="A74" s="148"/>
      <c r="B74" s="89"/>
      <c r="C74" s="144" t="s">
        <v>2134</v>
      </c>
      <c r="D74" s="145"/>
    </row>
    <row r="75" spans="1:4" ht="5.0999999999999996" customHeight="1" x14ac:dyDescent="0.25">
      <c r="A75" s="12"/>
      <c r="B75" s="3"/>
      <c r="C75" s="3"/>
      <c r="D75" s="3"/>
    </row>
    <row r="76" spans="1:4" x14ac:dyDescent="0.25">
      <c r="A76" s="148" t="s">
        <v>4848</v>
      </c>
      <c r="B76" s="146" t="s">
        <v>4792</v>
      </c>
      <c r="C76" s="146"/>
      <c r="D76" s="146"/>
    </row>
    <row r="77" spans="1:4" x14ac:dyDescent="0.25">
      <c r="A77" s="148"/>
      <c r="B77" s="89"/>
      <c r="C77" s="144" t="s">
        <v>2135</v>
      </c>
      <c r="D77" s="145"/>
    </row>
    <row r="78" spans="1:4" x14ac:dyDescent="0.25">
      <c r="A78" s="148"/>
      <c r="B78" s="89"/>
      <c r="C78" s="144" t="s">
        <v>2134</v>
      </c>
      <c r="D78" s="145"/>
    </row>
    <row r="79" spans="1:4" ht="5.0999999999999996" customHeight="1" x14ac:dyDescent="0.25">
      <c r="A79" s="12"/>
      <c r="B79" s="3"/>
      <c r="C79" s="3"/>
      <c r="D79" s="3"/>
    </row>
    <row r="80" spans="1:4" x14ac:dyDescent="0.25">
      <c r="A80" s="148" t="s">
        <v>4847</v>
      </c>
      <c r="B80" s="146" t="s">
        <v>3285</v>
      </c>
      <c r="C80" s="146"/>
      <c r="D80" s="146"/>
    </row>
    <row r="81" spans="1:4" x14ac:dyDescent="0.25">
      <c r="A81" s="148"/>
      <c r="B81" s="89"/>
      <c r="C81" s="144" t="s">
        <v>2135</v>
      </c>
      <c r="D81" s="145"/>
    </row>
    <row r="82" spans="1:4" x14ac:dyDescent="0.25">
      <c r="A82" s="148"/>
      <c r="B82" s="89"/>
      <c r="C82" s="144" t="s">
        <v>2134</v>
      </c>
      <c r="D82" s="145"/>
    </row>
    <row r="83" spans="1:4" ht="5.0999999999999996" customHeight="1" x14ac:dyDescent="0.25">
      <c r="A83" s="12"/>
      <c r="B83" s="3"/>
      <c r="C83" s="3"/>
      <c r="D83" s="3"/>
    </row>
    <row r="84" spans="1:4" ht="30" customHeight="1" x14ac:dyDescent="0.25">
      <c r="A84" s="148" t="s">
        <v>4846</v>
      </c>
      <c r="B84" s="146" t="s">
        <v>4845</v>
      </c>
      <c r="C84" s="146"/>
      <c r="D84" s="146"/>
    </row>
    <row r="85" spans="1:4" x14ac:dyDescent="0.25">
      <c r="A85" s="148"/>
      <c r="B85" s="89"/>
      <c r="C85" s="144" t="s">
        <v>2135</v>
      </c>
      <c r="D85" s="145"/>
    </row>
    <row r="86" spans="1:4" x14ac:dyDescent="0.25">
      <c r="A86" s="148"/>
      <c r="B86" s="89"/>
      <c r="C86" s="144" t="s">
        <v>2134</v>
      </c>
      <c r="D86" s="145"/>
    </row>
    <row r="87" spans="1:4" ht="5.0999999999999996" customHeight="1" x14ac:dyDescent="0.25">
      <c r="A87" s="12"/>
      <c r="B87" s="3"/>
      <c r="C87" s="3"/>
      <c r="D87" s="3"/>
    </row>
    <row r="88" spans="1:4" ht="30" customHeight="1" x14ac:dyDescent="0.25">
      <c r="A88" s="148" t="s">
        <v>4844</v>
      </c>
      <c r="B88" s="146" t="s">
        <v>4843</v>
      </c>
      <c r="C88" s="146"/>
      <c r="D88" s="146"/>
    </row>
    <row r="89" spans="1:4" x14ac:dyDescent="0.25">
      <c r="A89" s="148"/>
      <c r="B89" s="89"/>
      <c r="C89" s="144" t="s">
        <v>2135</v>
      </c>
      <c r="D89" s="145"/>
    </row>
    <row r="90" spans="1:4" x14ac:dyDescent="0.25">
      <c r="A90" s="148"/>
      <c r="B90" s="89"/>
      <c r="C90" s="144" t="s">
        <v>2134</v>
      </c>
      <c r="D90" s="145"/>
    </row>
    <row r="91" spans="1:4" ht="5.0999999999999996" customHeight="1" x14ac:dyDescent="0.25">
      <c r="A91" s="12"/>
      <c r="B91" s="3"/>
      <c r="C91" s="3"/>
      <c r="D91" s="3"/>
    </row>
    <row r="92" spans="1:4" ht="30" customHeight="1" x14ac:dyDescent="0.25">
      <c r="A92" s="148" t="s">
        <v>4842</v>
      </c>
      <c r="B92" s="146" t="s">
        <v>4841</v>
      </c>
      <c r="C92" s="146"/>
      <c r="D92" s="146"/>
    </row>
    <row r="93" spans="1:4" x14ac:dyDescent="0.25">
      <c r="A93" s="148"/>
      <c r="B93" s="89"/>
      <c r="C93" s="144" t="s">
        <v>2135</v>
      </c>
      <c r="D93" s="145"/>
    </row>
    <row r="94" spans="1:4" x14ac:dyDescent="0.25">
      <c r="A94" s="148"/>
      <c r="B94" s="89"/>
      <c r="C94" s="144" t="s">
        <v>2134</v>
      </c>
      <c r="D94" s="145"/>
    </row>
    <row r="95" spans="1:4" ht="5.0999999999999996" customHeight="1" x14ac:dyDescent="0.25">
      <c r="A95" s="12"/>
      <c r="B95" s="3"/>
      <c r="C95" s="3"/>
      <c r="D95" s="3"/>
    </row>
    <row r="96" spans="1:4" ht="30" customHeight="1" x14ac:dyDescent="0.25">
      <c r="A96" s="148" t="s">
        <v>4840</v>
      </c>
      <c r="B96" s="146" t="s">
        <v>4702</v>
      </c>
      <c r="C96" s="146"/>
      <c r="D96" s="146"/>
    </row>
    <row r="97" spans="1:4" x14ac:dyDescent="0.25">
      <c r="A97" s="148"/>
      <c r="B97" s="89"/>
      <c r="C97" s="144" t="s">
        <v>2135</v>
      </c>
      <c r="D97" s="145"/>
    </row>
    <row r="98" spans="1:4" x14ac:dyDescent="0.25">
      <c r="A98" s="148"/>
      <c r="B98" s="89"/>
      <c r="C98" s="144" t="s">
        <v>2134</v>
      </c>
      <c r="D98" s="145"/>
    </row>
    <row r="99" spans="1:4" ht="5.0999999999999996" customHeight="1" x14ac:dyDescent="0.25">
      <c r="A99" s="12"/>
      <c r="B99" s="3"/>
      <c r="C99" s="3"/>
      <c r="D99" s="3"/>
    </row>
    <row r="100" spans="1:4" x14ac:dyDescent="0.25">
      <c r="A100" s="148" t="s">
        <v>4839</v>
      </c>
      <c r="B100" s="146" t="s">
        <v>4838</v>
      </c>
      <c r="C100" s="146"/>
      <c r="D100" s="146"/>
    </row>
    <row r="101" spans="1:4" x14ac:dyDescent="0.25">
      <c r="A101" s="148"/>
      <c r="B101" s="89"/>
      <c r="C101" s="144" t="s">
        <v>2135</v>
      </c>
      <c r="D101" s="145"/>
    </row>
    <row r="102" spans="1:4" x14ac:dyDescent="0.25">
      <c r="A102" s="148"/>
      <c r="B102" s="89"/>
      <c r="C102" s="144" t="s">
        <v>2134</v>
      </c>
      <c r="D102" s="145"/>
    </row>
    <row r="103" spans="1:4" ht="5.0999999999999996" customHeight="1" x14ac:dyDescent="0.25">
      <c r="A103" s="148"/>
      <c r="B103" s="3"/>
      <c r="C103" s="3"/>
      <c r="D103" s="3"/>
    </row>
    <row r="104" spans="1:4" ht="45" customHeight="1" x14ac:dyDescent="0.25">
      <c r="A104" s="148"/>
      <c r="B104" s="146" t="s">
        <v>4650</v>
      </c>
      <c r="C104" s="166"/>
      <c r="D104" s="42"/>
    </row>
    <row r="105" spans="1:4" ht="5.0999999999999996" customHeight="1" x14ac:dyDescent="0.25">
      <c r="A105" s="12"/>
      <c r="B105" s="3"/>
      <c r="C105" s="3"/>
      <c r="D105" s="3"/>
    </row>
    <row r="106" spans="1:4" ht="30" customHeight="1" x14ac:dyDescent="0.25">
      <c r="A106" s="148" t="s">
        <v>4837</v>
      </c>
      <c r="B106" s="146" t="s">
        <v>4836</v>
      </c>
      <c r="C106" s="146"/>
      <c r="D106" s="146"/>
    </row>
    <row r="107" spans="1:4" x14ac:dyDescent="0.25">
      <c r="A107" s="148"/>
      <c r="B107" s="89"/>
      <c r="C107" s="144" t="s">
        <v>2135</v>
      </c>
      <c r="D107" s="145"/>
    </row>
    <row r="108" spans="1:4" x14ac:dyDescent="0.25">
      <c r="A108" s="148"/>
      <c r="B108" s="89"/>
      <c r="C108" s="144" t="s">
        <v>2134</v>
      </c>
      <c r="D108" s="145"/>
    </row>
    <row r="109" spans="1:4" ht="5.0999999999999996" customHeight="1" x14ac:dyDescent="0.25">
      <c r="A109" s="148"/>
      <c r="B109" s="3"/>
      <c r="C109" s="3"/>
      <c r="D109" s="3"/>
    </row>
    <row r="110" spans="1:4" x14ac:dyDescent="0.25">
      <c r="A110" s="148"/>
      <c r="B110" s="146" t="s">
        <v>2281</v>
      </c>
      <c r="C110" s="166"/>
      <c r="D110" s="42"/>
    </row>
    <row r="111" spans="1:4" ht="5.0999999999999996" customHeight="1" x14ac:dyDescent="0.25">
      <c r="A111" s="12"/>
      <c r="B111" s="3"/>
      <c r="C111" s="3"/>
      <c r="D111" s="3"/>
    </row>
    <row r="112" spans="1:4" x14ac:dyDescent="0.25">
      <c r="A112" s="12" t="s">
        <v>4835</v>
      </c>
      <c r="B112" s="146" t="s">
        <v>2277</v>
      </c>
      <c r="C112" s="146"/>
      <c r="D112" s="146"/>
    </row>
    <row r="113" spans="1:4" x14ac:dyDescent="0.25">
      <c r="A113" s="12"/>
      <c r="B113" s="3"/>
      <c r="C113" s="3"/>
      <c r="D113" s="3"/>
    </row>
    <row r="114" spans="1:4" x14ac:dyDescent="0.25">
      <c r="A114" s="205" t="s">
        <v>3224</v>
      </c>
      <c r="B114" s="205"/>
      <c r="C114" s="205"/>
      <c r="D114" s="205"/>
    </row>
    <row r="115" spans="1:4" ht="5.0999999999999996" customHeight="1" x14ac:dyDescent="0.25">
      <c r="A115" s="12"/>
      <c r="B115" s="3"/>
      <c r="C115" s="3"/>
      <c r="D115" s="3"/>
    </row>
    <row r="116" spans="1:4" ht="75" customHeight="1" x14ac:dyDescent="0.25">
      <c r="A116" s="12" t="s">
        <v>4834</v>
      </c>
      <c r="B116" s="146" t="s">
        <v>4833</v>
      </c>
      <c r="C116" s="166"/>
      <c r="D116" s="42"/>
    </row>
    <row r="117" spans="1:4" ht="5.0999999999999996" customHeight="1" x14ac:dyDescent="0.25">
      <c r="A117" s="12"/>
      <c r="B117" s="3"/>
      <c r="C117" s="3"/>
      <c r="D117" s="3"/>
    </row>
    <row r="118" spans="1:4" x14ac:dyDescent="0.25">
      <c r="A118" s="12" t="s">
        <v>4832</v>
      </c>
      <c r="B118" s="146" t="s">
        <v>3538</v>
      </c>
      <c r="C118" s="166"/>
      <c r="D118" s="113"/>
    </row>
    <row r="119" spans="1:4" x14ac:dyDescent="0.25">
      <c r="A119" s="12"/>
      <c r="B119" s="3"/>
      <c r="C119" s="3"/>
      <c r="D119" s="3"/>
    </row>
    <row r="120" spans="1:4" x14ac:dyDescent="0.25">
      <c r="A120" s="205" t="s">
        <v>4831</v>
      </c>
      <c r="B120" s="205"/>
      <c r="C120" s="205"/>
      <c r="D120" s="205"/>
    </row>
    <row r="121" spans="1:4" ht="5.0999999999999996" customHeight="1" x14ac:dyDescent="0.25">
      <c r="A121" s="12"/>
      <c r="B121" s="3"/>
      <c r="C121" s="3"/>
      <c r="D121" s="3"/>
    </row>
    <row r="122" spans="1:4" ht="30" customHeight="1" x14ac:dyDescent="0.25">
      <c r="A122" s="148" t="s">
        <v>4830</v>
      </c>
      <c r="B122" s="146" t="s">
        <v>4829</v>
      </c>
      <c r="C122" s="146"/>
      <c r="D122" s="146"/>
    </row>
    <row r="123" spans="1:4" x14ac:dyDescent="0.25">
      <c r="A123" s="148"/>
      <c r="B123" s="89"/>
      <c r="C123" s="144" t="s">
        <v>2135</v>
      </c>
      <c r="D123" s="145"/>
    </row>
    <row r="124" spans="1:4" x14ac:dyDescent="0.25">
      <c r="A124" s="148"/>
      <c r="B124" s="89"/>
      <c r="C124" s="144" t="s">
        <v>2134</v>
      </c>
      <c r="D124" s="145"/>
    </row>
    <row r="125" spans="1:4" ht="5.0999999999999996" customHeight="1" x14ac:dyDescent="0.25">
      <c r="A125" s="148"/>
      <c r="B125" s="27"/>
      <c r="C125" s="27"/>
      <c r="D125" s="3"/>
    </row>
    <row r="126" spans="1:4" ht="15" customHeight="1" x14ac:dyDescent="0.25">
      <c r="A126" s="148"/>
      <c r="B126" s="146" t="s">
        <v>7254</v>
      </c>
      <c r="C126" s="146"/>
      <c r="D126" s="146"/>
    </row>
    <row r="127" spans="1:4" ht="15" customHeight="1" x14ac:dyDescent="0.25">
      <c r="A127" s="148"/>
      <c r="B127" s="168" t="s">
        <v>7255</v>
      </c>
      <c r="C127" s="168"/>
      <c r="D127" s="3"/>
    </row>
    <row r="128" spans="1:4" ht="5.0999999999999996" customHeight="1" x14ac:dyDescent="0.25">
      <c r="A128" s="148"/>
      <c r="B128" s="27"/>
      <c r="C128" s="27"/>
      <c r="D128" s="3"/>
    </row>
    <row r="129" spans="1:4" x14ac:dyDescent="0.25">
      <c r="A129" s="148"/>
      <c r="B129" s="146" t="s">
        <v>7253</v>
      </c>
      <c r="C129" s="166"/>
      <c r="D129" s="42"/>
    </row>
    <row r="130" spans="1:4" x14ac:dyDescent="0.25">
      <c r="A130" s="148"/>
      <c r="B130" s="146" t="s">
        <v>4828</v>
      </c>
      <c r="C130" s="146"/>
      <c r="D130" s="146"/>
    </row>
    <row r="131" spans="1:4" ht="5.0999999999999996" customHeight="1" x14ac:dyDescent="0.25">
      <c r="A131" s="12"/>
      <c r="B131" s="3"/>
      <c r="C131" s="3"/>
      <c r="D131" s="3"/>
    </row>
    <row r="132" spans="1:4" x14ac:dyDescent="0.25">
      <c r="A132" s="12" t="s">
        <v>4827</v>
      </c>
      <c r="B132" s="146" t="s">
        <v>4826</v>
      </c>
      <c r="C132" s="166"/>
      <c r="D132" s="42"/>
    </row>
    <row r="133" spans="1:4" ht="5.0999999999999996" customHeight="1" x14ac:dyDescent="0.25">
      <c r="A133" s="12"/>
      <c r="B133" s="3"/>
      <c r="C133" s="3"/>
      <c r="D133" s="3"/>
    </row>
    <row r="134" spans="1:4" x14ac:dyDescent="0.25">
      <c r="A134" s="12" t="s">
        <v>4825</v>
      </c>
      <c r="B134" s="146" t="s">
        <v>2064</v>
      </c>
      <c r="C134" s="166"/>
      <c r="D134" s="42"/>
    </row>
    <row r="135" spans="1:4" ht="5.0999999999999996" customHeight="1" x14ac:dyDescent="0.25">
      <c r="A135" s="12"/>
      <c r="B135" s="3"/>
      <c r="C135" s="3"/>
      <c r="D135" s="3"/>
    </row>
    <row r="136" spans="1:4" x14ac:dyDescent="0.25">
      <c r="A136" s="12" t="s">
        <v>4824</v>
      </c>
      <c r="B136" s="146" t="s">
        <v>2062</v>
      </c>
      <c r="C136" s="166"/>
      <c r="D136" s="42"/>
    </row>
    <row r="137" spans="1:4" ht="5.0999999999999996" customHeight="1" x14ac:dyDescent="0.25">
      <c r="A137" s="12"/>
      <c r="B137" s="3"/>
      <c r="C137" s="3"/>
      <c r="D137" s="3"/>
    </row>
    <row r="138" spans="1:4" x14ac:dyDescent="0.25">
      <c r="A138" s="12" t="s">
        <v>4823</v>
      </c>
      <c r="B138" s="146" t="s">
        <v>2233</v>
      </c>
      <c r="C138" s="166"/>
      <c r="D138" s="42"/>
    </row>
    <row r="139" spans="1:4" ht="5.0999999999999996" customHeight="1" x14ac:dyDescent="0.25">
      <c r="A139" s="12"/>
      <c r="B139" s="3"/>
      <c r="C139" s="3"/>
      <c r="D139" s="3"/>
    </row>
    <row r="140" spans="1:4" x14ac:dyDescent="0.25">
      <c r="A140" s="12" t="s">
        <v>4822</v>
      </c>
      <c r="B140" s="146" t="s">
        <v>2231</v>
      </c>
      <c r="C140" s="166"/>
      <c r="D140" s="42"/>
    </row>
    <row r="141" spans="1:4" ht="5.0999999999999996" customHeight="1" x14ac:dyDescent="0.25">
      <c r="A141" s="12"/>
      <c r="B141" s="3"/>
      <c r="C141" s="3"/>
      <c r="D141" s="3"/>
    </row>
    <row r="142" spans="1:4" x14ac:dyDescent="0.25">
      <c r="A142" s="12" t="s">
        <v>4821</v>
      </c>
      <c r="B142" s="146" t="s">
        <v>7506</v>
      </c>
      <c r="C142" s="166"/>
      <c r="D142" s="42"/>
    </row>
    <row r="143" spans="1:4" ht="5.0999999999999996" customHeight="1" x14ac:dyDescent="0.25">
      <c r="A143" s="12"/>
      <c r="B143" s="3"/>
      <c r="C143" s="3"/>
      <c r="D143" s="3"/>
    </row>
    <row r="144" spans="1:4" x14ac:dyDescent="0.25">
      <c r="A144" s="12" t="s">
        <v>4820</v>
      </c>
      <c r="B144" s="146" t="s">
        <v>3066</v>
      </c>
      <c r="C144" s="166"/>
      <c r="D144" s="42"/>
    </row>
    <row r="145" spans="1:4" ht="5.0999999999999996" customHeight="1" x14ac:dyDescent="0.25">
      <c r="A145" s="12"/>
      <c r="B145" s="3"/>
      <c r="C145" s="3"/>
      <c r="D145" s="3"/>
    </row>
    <row r="146" spans="1:4" x14ac:dyDescent="0.25">
      <c r="A146" s="12" t="s">
        <v>4819</v>
      </c>
      <c r="B146" s="146" t="s">
        <v>4748</v>
      </c>
      <c r="C146" s="166"/>
      <c r="D146" s="42"/>
    </row>
    <row r="147" spans="1:4" ht="5.0999999999999996" customHeight="1" x14ac:dyDescent="0.25">
      <c r="A147" s="12"/>
      <c r="B147" s="3"/>
      <c r="C147" s="3"/>
      <c r="D147" s="3"/>
    </row>
    <row r="148" spans="1:4" x14ac:dyDescent="0.25">
      <c r="A148" s="12" t="s">
        <v>4818</v>
      </c>
      <c r="B148" s="146" t="s">
        <v>4249</v>
      </c>
      <c r="C148" s="166"/>
      <c r="D148" s="42"/>
    </row>
    <row r="149" spans="1:4" ht="5.0999999999999996" customHeight="1" x14ac:dyDescent="0.25">
      <c r="A149" s="12"/>
      <c r="B149" s="3"/>
      <c r="C149" s="3"/>
      <c r="D149" s="3"/>
    </row>
    <row r="150" spans="1:4" x14ac:dyDescent="0.25">
      <c r="A150" s="148" t="s">
        <v>4817</v>
      </c>
      <c r="B150" s="146" t="s">
        <v>4816</v>
      </c>
      <c r="C150" s="146"/>
      <c r="D150" s="146"/>
    </row>
    <row r="151" spans="1:4" x14ac:dyDescent="0.25">
      <c r="A151" s="148"/>
      <c r="B151" s="89"/>
      <c r="C151" s="144" t="s">
        <v>2135</v>
      </c>
      <c r="D151" s="145"/>
    </row>
    <row r="152" spans="1:4" x14ac:dyDescent="0.25">
      <c r="A152" s="148"/>
      <c r="B152" s="89"/>
      <c r="C152" s="144" t="s">
        <v>2134</v>
      </c>
      <c r="D152" s="145"/>
    </row>
    <row r="153" spans="1:4" ht="5.0999999999999996" customHeight="1" x14ac:dyDescent="0.25">
      <c r="A153" s="12"/>
      <c r="B153" s="3"/>
      <c r="C153" s="3"/>
      <c r="D153" s="3"/>
    </row>
    <row r="154" spans="1:4" x14ac:dyDescent="0.25">
      <c r="A154" s="12" t="s">
        <v>4815</v>
      </c>
      <c r="B154" s="146" t="s">
        <v>4814</v>
      </c>
      <c r="C154" s="166"/>
      <c r="D154" s="42"/>
    </row>
    <row r="155" spans="1:4" ht="5.0999999999999996" customHeight="1" x14ac:dyDescent="0.25">
      <c r="A155" s="12"/>
      <c r="B155" s="3"/>
      <c r="C155" s="3"/>
      <c r="D155" s="3"/>
    </row>
    <row r="156" spans="1:4" x14ac:dyDescent="0.25">
      <c r="A156" s="12" t="s">
        <v>4813</v>
      </c>
      <c r="B156" s="146" t="s">
        <v>4739</v>
      </c>
      <c r="C156" s="166"/>
      <c r="D156" s="115"/>
    </row>
    <row r="157" spans="1:4" ht="5.0999999999999996" customHeight="1" x14ac:dyDescent="0.25">
      <c r="A157" s="12"/>
      <c r="B157" s="3"/>
      <c r="C157" s="3"/>
      <c r="D157" s="3"/>
    </row>
    <row r="158" spans="1:4" x14ac:dyDescent="0.25">
      <c r="A158" s="148" t="s">
        <v>4812</v>
      </c>
      <c r="B158" s="146" t="s">
        <v>4811</v>
      </c>
      <c r="C158" s="146"/>
      <c r="D158" s="146"/>
    </row>
    <row r="159" spans="1:4" x14ac:dyDescent="0.25">
      <c r="A159" s="148"/>
      <c r="B159" s="89"/>
      <c r="C159" s="144" t="s">
        <v>2135</v>
      </c>
      <c r="D159" s="145"/>
    </row>
    <row r="160" spans="1:4" x14ac:dyDescent="0.25">
      <c r="A160" s="148"/>
      <c r="B160" s="89"/>
      <c r="C160" s="144" t="s">
        <v>2134</v>
      </c>
      <c r="D160" s="145"/>
    </row>
    <row r="161" spans="1:4" ht="5.0999999999999996" customHeight="1" x14ac:dyDescent="0.25">
      <c r="A161" s="12"/>
      <c r="B161" s="3"/>
      <c r="C161" s="3"/>
      <c r="D161" s="3"/>
    </row>
    <row r="162" spans="1:4" x14ac:dyDescent="0.25">
      <c r="A162" s="148" t="s">
        <v>4810</v>
      </c>
      <c r="B162" s="146" t="s">
        <v>3518</v>
      </c>
      <c r="C162" s="146"/>
      <c r="D162" s="146"/>
    </row>
    <row r="163" spans="1:4" x14ac:dyDescent="0.25">
      <c r="A163" s="148"/>
      <c r="B163" s="89"/>
      <c r="C163" s="144" t="s">
        <v>3473</v>
      </c>
      <c r="D163" s="145"/>
    </row>
    <row r="164" spans="1:4" x14ac:dyDescent="0.25">
      <c r="A164" s="148"/>
      <c r="B164" s="89"/>
      <c r="C164" s="144" t="s">
        <v>3472</v>
      </c>
      <c r="D164" s="145"/>
    </row>
    <row r="165" spans="1:4" ht="5.0999999999999996" customHeight="1" x14ac:dyDescent="0.25">
      <c r="A165" s="12"/>
      <c r="B165" s="3"/>
      <c r="C165" s="3"/>
      <c r="D165" s="3"/>
    </row>
    <row r="166" spans="1:4" ht="30" customHeight="1" x14ac:dyDescent="0.25">
      <c r="A166" s="148" t="s">
        <v>4809</v>
      </c>
      <c r="B166" s="146" t="s">
        <v>3470</v>
      </c>
      <c r="C166" s="146"/>
      <c r="D166" s="146"/>
    </row>
    <row r="167" spans="1:4" x14ac:dyDescent="0.25">
      <c r="A167" s="148"/>
      <c r="B167" s="89"/>
      <c r="C167" s="144" t="s">
        <v>2135</v>
      </c>
      <c r="D167" s="145"/>
    </row>
    <row r="168" spans="1:4" x14ac:dyDescent="0.25">
      <c r="A168" s="148"/>
      <c r="B168" s="89"/>
      <c r="C168" s="144" t="s">
        <v>2134</v>
      </c>
      <c r="D168" s="145"/>
    </row>
    <row r="169" spans="1:4" ht="5.0999999999999996" customHeight="1" x14ac:dyDescent="0.25">
      <c r="A169" s="148"/>
      <c r="B169" s="3"/>
      <c r="C169" s="3"/>
      <c r="D169" s="3"/>
    </row>
    <row r="170" spans="1:4" x14ac:dyDescent="0.25">
      <c r="A170" s="148"/>
      <c r="B170" s="146" t="s">
        <v>3469</v>
      </c>
      <c r="C170" s="166"/>
      <c r="D170" s="42"/>
    </row>
    <row r="171" spans="1:4" ht="5.0999999999999996" customHeight="1" x14ac:dyDescent="0.25">
      <c r="A171" s="12"/>
      <c r="B171" s="3"/>
      <c r="C171" s="3"/>
      <c r="D171" s="3"/>
    </row>
    <row r="172" spans="1:4" x14ac:dyDescent="0.25">
      <c r="A172" s="148" t="s">
        <v>4808</v>
      </c>
      <c r="B172" s="146" t="s">
        <v>4734</v>
      </c>
      <c r="C172" s="146"/>
      <c r="D172" s="146"/>
    </row>
    <row r="173" spans="1:4" x14ac:dyDescent="0.25">
      <c r="A173" s="148"/>
      <c r="B173" s="89"/>
      <c r="C173" s="144" t="s">
        <v>2135</v>
      </c>
      <c r="D173" s="145"/>
    </row>
    <row r="174" spans="1:4" x14ac:dyDescent="0.25">
      <c r="A174" s="148"/>
      <c r="B174" s="89"/>
      <c r="C174" s="144" t="s">
        <v>2134</v>
      </c>
      <c r="D174" s="145"/>
    </row>
    <row r="175" spans="1:4" ht="5.0999999999999996" customHeight="1" x14ac:dyDescent="0.25">
      <c r="A175" s="148"/>
      <c r="B175" s="146"/>
      <c r="C175" s="146"/>
      <c r="D175" s="146"/>
    </row>
    <row r="176" spans="1:4" ht="30" customHeight="1" x14ac:dyDescent="0.25">
      <c r="A176" s="148"/>
      <c r="B176" s="146" t="s">
        <v>4732</v>
      </c>
      <c r="C176" s="146"/>
      <c r="D176" s="146"/>
    </row>
    <row r="177" spans="1:4" x14ac:dyDescent="0.25">
      <c r="A177" s="148"/>
      <c r="B177" s="89"/>
      <c r="C177" s="144" t="s">
        <v>2135</v>
      </c>
      <c r="D177" s="145"/>
    </row>
    <row r="178" spans="1:4" x14ac:dyDescent="0.25">
      <c r="A178" s="148"/>
      <c r="B178" s="89"/>
      <c r="C178" s="144" t="s">
        <v>2134</v>
      </c>
      <c r="D178" s="145"/>
    </row>
    <row r="179" spans="1:4" x14ac:dyDescent="0.25">
      <c r="A179" s="148"/>
      <c r="B179" s="146" t="s">
        <v>2281</v>
      </c>
      <c r="C179" s="146"/>
      <c r="D179" s="42"/>
    </row>
    <row r="180" spans="1:4" ht="5.0999999999999996" customHeight="1" x14ac:dyDescent="0.25">
      <c r="A180" s="148"/>
      <c r="B180" s="3"/>
      <c r="C180" s="3"/>
      <c r="D180" s="3"/>
    </row>
    <row r="181" spans="1:4" ht="30" customHeight="1" x14ac:dyDescent="0.25">
      <c r="A181" s="148"/>
      <c r="B181" s="146" t="s">
        <v>4731</v>
      </c>
      <c r="C181" s="146"/>
      <c r="D181" s="42"/>
    </row>
    <row r="182" spans="1:4" ht="5.0999999999999996" customHeight="1" x14ac:dyDescent="0.25">
      <c r="A182" s="148"/>
      <c r="B182" s="3"/>
      <c r="C182" s="3"/>
      <c r="D182" s="3"/>
    </row>
    <row r="183" spans="1:4" x14ac:dyDescent="0.25">
      <c r="A183" s="148"/>
      <c r="B183" s="146" t="s">
        <v>4730</v>
      </c>
      <c r="C183" s="146"/>
      <c r="D183" s="113"/>
    </row>
    <row r="184" spans="1:4" ht="5.0999999999999996" customHeight="1" x14ac:dyDescent="0.25">
      <c r="A184" s="148"/>
      <c r="B184" s="3"/>
      <c r="C184" s="3"/>
      <c r="D184" s="52"/>
    </row>
    <row r="185" spans="1:4" x14ac:dyDescent="0.25">
      <c r="A185" s="148"/>
      <c r="B185" s="146" t="s">
        <v>4729</v>
      </c>
      <c r="C185" s="146"/>
      <c r="D185" s="146"/>
    </row>
    <row r="186" spans="1:4" x14ac:dyDescent="0.25">
      <c r="A186" s="148"/>
      <c r="B186" s="89"/>
      <c r="C186" s="144" t="s">
        <v>2135</v>
      </c>
      <c r="D186" s="145"/>
    </row>
    <row r="187" spans="1:4" x14ac:dyDescent="0.25">
      <c r="A187" s="148"/>
      <c r="B187" s="89"/>
      <c r="C187" s="144" t="s">
        <v>2134</v>
      </c>
      <c r="D187" s="145"/>
    </row>
    <row r="188" spans="1:4" ht="5.0999999999999996" customHeight="1" x14ac:dyDescent="0.25">
      <c r="A188" s="148"/>
      <c r="B188" s="58"/>
      <c r="C188" s="3"/>
      <c r="D188" s="3"/>
    </row>
    <row r="189" spans="1:4" x14ac:dyDescent="0.25">
      <c r="A189" s="148"/>
      <c r="B189" s="146" t="s">
        <v>4728</v>
      </c>
      <c r="C189" s="146"/>
      <c r="D189" s="146"/>
    </row>
    <row r="190" spans="1:4" x14ac:dyDescent="0.25">
      <c r="A190" s="148"/>
      <c r="B190" s="89"/>
      <c r="C190" s="144" t="s">
        <v>2135</v>
      </c>
      <c r="D190" s="145"/>
    </row>
    <row r="191" spans="1:4" x14ac:dyDescent="0.25">
      <c r="A191" s="148"/>
      <c r="B191" s="89"/>
      <c r="C191" s="144" t="s">
        <v>2134</v>
      </c>
      <c r="D191" s="145"/>
    </row>
    <row r="192" spans="1:4" ht="5.0999999999999996" customHeight="1" x14ac:dyDescent="0.25">
      <c r="A192" s="12"/>
      <c r="B192" s="3"/>
      <c r="C192" s="3"/>
      <c r="D192" s="3"/>
    </row>
    <row r="193" spans="1:4" x14ac:dyDescent="0.25">
      <c r="A193" s="12" t="s">
        <v>4807</v>
      </c>
      <c r="B193" s="146" t="s">
        <v>949</v>
      </c>
      <c r="C193" s="146"/>
      <c r="D193" s="146"/>
    </row>
    <row r="194" spans="1:4" ht="5.0999999999999996" customHeight="1" x14ac:dyDescent="0.25">
      <c r="A194" s="12"/>
      <c r="B194" s="3"/>
      <c r="C194" s="3"/>
      <c r="D194" s="3"/>
    </row>
    <row r="195" spans="1:4" x14ac:dyDescent="0.25">
      <c r="A195" s="12" t="s">
        <v>4806</v>
      </c>
      <c r="B195" s="146" t="s">
        <v>949</v>
      </c>
      <c r="C195" s="146"/>
      <c r="D195" s="146"/>
    </row>
    <row r="196" spans="1:4" ht="5.0999999999999996" customHeight="1" x14ac:dyDescent="0.25">
      <c r="A196" s="12"/>
      <c r="B196" s="3"/>
      <c r="C196" s="3"/>
      <c r="D196" s="3"/>
    </row>
    <row r="197" spans="1:4" x14ac:dyDescent="0.25">
      <c r="A197" s="12" t="s">
        <v>4805</v>
      </c>
      <c r="B197" s="146" t="s">
        <v>949</v>
      </c>
      <c r="C197" s="146"/>
      <c r="D197" s="146"/>
    </row>
    <row r="198" spans="1:4" ht="5.0999999999999996" customHeight="1" x14ac:dyDescent="0.25">
      <c r="A198" s="12"/>
      <c r="B198" s="3"/>
      <c r="C198" s="3"/>
      <c r="D198" s="3"/>
    </row>
    <row r="199" spans="1:4" ht="30" customHeight="1" x14ac:dyDescent="0.25">
      <c r="A199" s="12" t="s">
        <v>4804</v>
      </c>
      <c r="B199" s="146" t="s">
        <v>4726</v>
      </c>
      <c r="C199" s="166"/>
      <c r="D199" s="105"/>
    </row>
    <row r="200" spans="1:4" ht="5.0999999999999996" customHeight="1" x14ac:dyDescent="0.25">
      <c r="A200" s="12"/>
      <c r="B200" s="3"/>
      <c r="C200" s="3"/>
      <c r="D200" s="3"/>
    </row>
    <row r="201" spans="1:4" x14ac:dyDescent="0.25">
      <c r="A201" s="12" t="s">
        <v>4803</v>
      </c>
      <c r="B201" s="146" t="s">
        <v>4038</v>
      </c>
      <c r="C201" s="166"/>
      <c r="D201" s="105"/>
    </row>
    <row r="202" spans="1:4" ht="5.0999999999999996" customHeight="1" x14ac:dyDescent="0.25">
      <c r="A202" s="12"/>
      <c r="B202" s="3"/>
      <c r="C202" s="3"/>
      <c r="D202" s="3"/>
    </row>
    <row r="203" spans="1:4" x14ac:dyDescent="0.25">
      <c r="A203" s="148" t="s">
        <v>4802</v>
      </c>
      <c r="B203" s="146" t="s">
        <v>4801</v>
      </c>
      <c r="C203" s="146"/>
      <c r="D203" s="146"/>
    </row>
    <row r="204" spans="1:4" x14ac:dyDescent="0.25">
      <c r="A204" s="148"/>
      <c r="B204" s="89"/>
      <c r="C204" s="144" t="s">
        <v>2135</v>
      </c>
      <c r="D204" s="145"/>
    </row>
    <row r="205" spans="1:4" x14ac:dyDescent="0.25">
      <c r="A205" s="148"/>
      <c r="B205" s="89"/>
      <c r="C205" s="144" t="s">
        <v>2134</v>
      </c>
      <c r="D205" s="145"/>
    </row>
    <row r="206" spans="1:4" ht="5.0999999999999996" customHeight="1" x14ac:dyDescent="0.25">
      <c r="A206" s="148"/>
      <c r="B206" s="3"/>
      <c r="C206" s="3"/>
      <c r="D206" s="3"/>
    </row>
    <row r="207" spans="1:4" ht="30" customHeight="1" x14ac:dyDescent="0.25">
      <c r="A207" s="148"/>
      <c r="B207" s="146" t="s">
        <v>3289</v>
      </c>
      <c r="C207" s="166"/>
      <c r="D207" s="42"/>
    </row>
    <row r="208" spans="1:4" ht="5.0999999999999996" customHeight="1" x14ac:dyDescent="0.25">
      <c r="A208" s="12"/>
      <c r="B208" s="3"/>
      <c r="C208" s="3"/>
      <c r="D208" s="3"/>
    </row>
    <row r="209" spans="1:4" x14ac:dyDescent="0.25">
      <c r="A209" s="148" t="s">
        <v>4800</v>
      </c>
      <c r="B209" s="146" t="s">
        <v>4799</v>
      </c>
      <c r="C209" s="146"/>
      <c r="D209" s="146"/>
    </row>
    <row r="210" spans="1:4" x14ac:dyDescent="0.25">
      <c r="A210" s="148"/>
      <c r="B210" s="89"/>
      <c r="C210" s="144" t="s">
        <v>2135</v>
      </c>
      <c r="D210" s="145"/>
    </row>
    <row r="211" spans="1:4" x14ac:dyDescent="0.25">
      <c r="A211" s="148"/>
      <c r="B211" s="89"/>
      <c r="C211" s="144" t="s">
        <v>2134</v>
      </c>
      <c r="D211" s="145"/>
    </row>
    <row r="212" spans="1:4" ht="5.0999999999999996" customHeight="1" x14ac:dyDescent="0.25">
      <c r="A212" s="12"/>
      <c r="B212" s="3"/>
      <c r="C212" s="3"/>
      <c r="D212" s="3"/>
    </row>
    <row r="213" spans="1:4" ht="30" customHeight="1" x14ac:dyDescent="0.25">
      <c r="A213" s="12" t="s">
        <v>4798</v>
      </c>
      <c r="B213" s="146" t="s">
        <v>4797</v>
      </c>
      <c r="C213" s="166"/>
      <c r="D213" s="42"/>
    </row>
    <row r="214" spans="1:4" ht="5.0999999999999996" customHeight="1" x14ac:dyDescent="0.25">
      <c r="A214" s="12"/>
      <c r="B214" s="3"/>
      <c r="C214" s="3"/>
      <c r="D214" s="3"/>
    </row>
    <row r="215" spans="1:4" x14ac:dyDescent="0.25">
      <c r="A215" s="148" t="s">
        <v>4796</v>
      </c>
      <c r="B215" s="146" t="s">
        <v>4795</v>
      </c>
      <c r="C215" s="146"/>
      <c r="D215" s="146"/>
    </row>
    <row r="216" spans="1:4" x14ac:dyDescent="0.25">
      <c r="A216" s="148"/>
      <c r="B216" s="89"/>
      <c r="C216" s="144" t="s">
        <v>2135</v>
      </c>
      <c r="D216" s="145"/>
    </row>
    <row r="217" spans="1:4" x14ac:dyDescent="0.25">
      <c r="A217" s="148"/>
      <c r="B217" s="89"/>
      <c r="C217" s="144" t="s">
        <v>2134</v>
      </c>
      <c r="D217" s="145"/>
    </row>
    <row r="218" spans="1:4" ht="5.0999999999999996" customHeight="1" x14ac:dyDescent="0.25">
      <c r="A218" s="12"/>
      <c r="B218" s="3"/>
      <c r="C218" s="3"/>
      <c r="D218" s="3"/>
    </row>
    <row r="219" spans="1:4" x14ac:dyDescent="0.25">
      <c r="A219" s="148" t="s">
        <v>4794</v>
      </c>
      <c r="B219" s="146" t="s">
        <v>4793</v>
      </c>
      <c r="C219" s="146"/>
      <c r="D219" s="146"/>
    </row>
    <row r="220" spans="1:4" x14ac:dyDescent="0.25">
      <c r="A220" s="148"/>
      <c r="B220" s="89"/>
      <c r="C220" s="144" t="s">
        <v>2135</v>
      </c>
      <c r="D220" s="145"/>
    </row>
    <row r="221" spans="1:4" x14ac:dyDescent="0.25">
      <c r="A221" s="148"/>
      <c r="B221" s="89"/>
      <c r="C221" s="144" t="s">
        <v>2134</v>
      </c>
      <c r="D221" s="145"/>
    </row>
    <row r="222" spans="1:4" ht="5.0999999999999996" customHeight="1" x14ac:dyDescent="0.25">
      <c r="A222" s="148"/>
      <c r="B222" s="146"/>
      <c r="C222" s="146"/>
      <c r="D222" s="146"/>
    </row>
    <row r="223" spans="1:4" x14ac:dyDescent="0.25">
      <c r="A223" s="148"/>
      <c r="B223" s="146" t="s">
        <v>4792</v>
      </c>
      <c r="C223" s="146"/>
      <c r="D223" s="146"/>
    </row>
    <row r="224" spans="1:4" x14ac:dyDescent="0.25">
      <c r="A224" s="148"/>
      <c r="B224" s="89"/>
      <c r="C224" s="144" t="s">
        <v>2135</v>
      </c>
      <c r="D224" s="145"/>
    </row>
    <row r="225" spans="1:4" x14ac:dyDescent="0.25">
      <c r="A225" s="148"/>
      <c r="B225" s="89"/>
      <c r="C225" s="144" t="s">
        <v>2134</v>
      </c>
      <c r="D225" s="145"/>
    </row>
    <row r="226" spans="1:4" ht="5.0999999999999996" customHeight="1" x14ac:dyDescent="0.25">
      <c r="A226" s="12"/>
      <c r="B226" s="3"/>
      <c r="C226" s="3"/>
      <c r="D226" s="3"/>
    </row>
    <row r="227" spans="1:4" x14ac:dyDescent="0.25">
      <c r="A227" s="148" t="s">
        <v>4791</v>
      </c>
      <c r="B227" s="146" t="s">
        <v>3285</v>
      </c>
      <c r="C227" s="146"/>
      <c r="D227" s="146"/>
    </row>
    <row r="228" spans="1:4" x14ac:dyDescent="0.25">
      <c r="A228" s="148"/>
      <c r="B228" s="89"/>
      <c r="C228" s="144" t="s">
        <v>2135</v>
      </c>
      <c r="D228" s="145"/>
    </row>
    <row r="229" spans="1:4" x14ac:dyDescent="0.25">
      <c r="A229" s="148"/>
      <c r="B229" s="89"/>
      <c r="C229" s="144" t="s">
        <v>2134</v>
      </c>
      <c r="D229" s="145"/>
    </row>
    <row r="230" spans="1:4" ht="5.0999999999999996" customHeight="1" x14ac:dyDescent="0.25">
      <c r="A230" s="12"/>
      <c r="B230" s="3"/>
      <c r="C230" s="3"/>
      <c r="D230" s="3"/>
    </row>
    <row r="231" spans="1:4" ht="30" customHeight="1" x14ac:dyDescent="0.25">
      <c r="A231" s="148" t="s">
        <v>4790</v>
      </c>
      <c r="B231" s="146" t="s">
        <v>4789</v>
      </c>
      <c r="C231" s="146"/>
      <c r="D231" s="146"/>
    </row>
    <row r="232" spans="1:4" x14ac:dyDescent="0.25">
      <c r="A232" s="148"/>
      <c r="B232" s="89"/>
      <c r="C232" s="144" t="s">
        <v>2135</v>
      </c>
      <c r="D232" s="145"/>
    </row>
    <row r="233" spans="1:4" x14ac:dyDescent="0.25">
      <c r="A233" s="148"/>
      <c r="B233" s="89"/>
      <c r="C233" s="144" t="s">
        <v>2134</v>
      </c>
      <c r="D233" s="145"/>
    </row>
    <row r="234" spans="1:4" ht="5.0999999999999996" customHeight="1" x14ac:dyDescent="0.25">
      <c r="A234" s="12"/>
      <c r="B234" s="3"/>
      <c r="C234" s="3"/>
      <c r="D234" s="3"/>
    </row>
    <row r="235" spans="1:4" ht="30" customHeight="1" x14ac:dyDescent="0.25">
      <c r="A235" s="148" t="s">
        <v>4788</v>
      </c>
      <c r="B235" s="146" t="s">
        <v>4787</v>
      </c>
      <c r="C235" s="146"/>
      <c r="D235" s="146"/>
    </row>
    <row r="236" spans="1:4" x14ac:dyDescent="0.25">
      <c r="A236" s="148"/>
      <c r="B236" s="89"/>
      <c r="C236" s="144" t="s">
        <v>2135</v>
      </c>
      <c r="D236" s="145"/>
    </row>
    <row r="237" spans="1:4" x14ac:dyDescent="0.25">
      <c r="A237" s="148"/>
      <c r="B237" s="89"/>
      <c r="C237" s="144" t="s">
        <v>2134</v>
      </c>
      <c r="D237" s="145"/>
    </row>
    <row r="238" spans="1:4" ht="5.0999999999999996" customHeight="1" x14ac:dyDescent="0.25">
      <c r="A238" s="12"/>
      <c r="B238" s="3"/>
      <c r="C238" s="3"/>
      <c r="D238" s="3"/>
    </row>
    <row r="239" spans="1:4" ht="30" customHeight="1" x14ac:dyDescent="0.25">
      <c r="A239" s="148" t="s">
        <v>4786</v>
      </c>
      <c r="B239" s="146" t="s">
        <v>4785</v>
      </c>
      <c r="C239" s="146"/>
      <c r="D239" s="146"/>
    </row>
    <row r="240" spans="1:4" x14ac:dyDescent="0.25">
      <c r="A240" s="148"/>
      <c r="B240" s="89"/>
      <c r="C240" s="144" t="s">
        <v>2135</v>
      </c>
      <c r="D240" s="145"/>
    </row>
    <row r="241" spans="1:4" x14ac:dyDescent="0.25">
      <c r="A241" s="148"/>
      <c r="B241" s="89"/>
      <c r="C241" s="144" t="s">
        <v>2134</v>
      </c>
      <c r="D241" s="145"/>
    </row>
    <row r="242" spans="1:4" ht="5.0999999999999996" customHeight="1" x14ac:dyDescent="0.25">
      <c r="A242" s="12"/>
      <c r="B242" s="3"/>
      <c r="C242" s="3"/>
      <c r="D242" s="3"/>
    </row>
    <row r="243" spans="1:4" ht="30" customHeight="1" x14ac:dyDescent="0.25">
      <c r="A243" s="148" t="s">
        <v>4784</v>
      </c>
      <c r="B243" s="146" t="s">
        <v>4702</v>
      </c>
      <c r="C243" s="146"/>
      <c r="D243" s="146"/>
    </row>
    <row r="244" spans="1:4" x14ac:dyDescent="0.25">
      <c r="A244" s="148"/>
      <c r="B244" s="89"/>
      <c r="C244" s="144" t="s">
        <v>2135</v>
      </c>
      <c r="D244" s="145"/>
    </row>
    <row r="245" spans="1:4" x14ac:dyDescent="0.25">
      <c r="A245" s="148"/>
      <c r="B245" s="89"/>
      <c r="C245" s="144" t="s">
        <v>2134</v>
      </c>
      <c r="D245" s="145"/>
    </row>
    <row r="246" spans="1:4" ht="5.0999999999999996" customHeight="1" x14ac:dyDescent="0.25">
      <c r="A246" s="12"/>
      <c r="B246" s="3"/>
      <c r="C246" s="3"/>
      <c r="D246" s="3"/>
    </row>
    <row r="247" spans="1:4" x14ac:dyDescent="0.25">
      <c r="A247" s="148" t="s">
        <v>4783</v>
      </c>
      <c r="B247" s="146" t="s">
        <v>4782</v>
      </c>
      <c r="C247" s="146"/>
      <c r="D247" s="146"/>
    </row>
    <row r="248" spans="1:4" x14ac:dyDescent="0.25">
      <c r="A248" s="148"/>
      <c r="B248" s="89"/>
      <c r="C248" s="144" t="s">
        <v>2135</v>
      </c>
      <c r="D248" s="145"/>
    </row>
    <row r="249" spans="1:4" x14ac:dyDescent="0.25">
      <c r="A249" s="148"/>
      <c r="B249" s="89"/>
      <c r="C249" s="144" t="s">
        <v>2134</v>
      </c>
      <c r="D249" s="145"/>
    </row>
    <row r="250" spans="1:4" ht="5.0999999999999996" customHeight="1" x14ac:dyDescent="0.25">
      <c r="A250" s="148"/>
      <c r="B250" s="3"/>
      <c r="C250" s="3"/>
      <c r="D250" s="3"/>
    </row>
    <row r="251" spans="1:4" ht="45" customHeight="1" x14ac:dyDescent="0.25">
      <c r="A251" s="148"/>
      <c r="B251" s="146" t="s">
        <v>3225</v>
      </c>
      <c r="C251" s="166"/>
      <c r="D251" s="42"/>
    </row>
    <row r="252" spans="1:4" ht="5.0999999999999996" customHeight="1" x14ac:dyDescent="0.25">
      <c r="A252" s="12"/>
      <c r="B252" s="3"/>
      <c r="C252" s="3"/>
      <c r="D252" s="3"/>
    </row>
    <row r="253" spans="1:4" x14ac:dyDescent="0.25">
      <c r="A253" s="148" t="s">
        <v>4781</v>
      </c>
      <c r="B253" s="146" t="s">
        <v>4780</v>
      </c>
      <c r="C253" s="146"/>
      <c r="D253" s="146"/>
    </row>
    <row r="254" spans="1:4" x14ac:dyDescent="0.25">
      <c r="A254" s="148"/>
      <c r="B254" s="89"/>
      <c r="C254" s="144" t="s">
        <v>2135</v>
      </c>
      <c r="D254" s="145"/>
    </row>
    <row r="255" spans="1:4" x14ac:dyDescent="0.25">
      <c r="A255" s="148"/>
      <c r="B255" s="89"/>
      <c r="C255" s="144" t="s">
        <v>2134</v>
      </c>
      <c r="D255" s="145"/>
    </row>
    <row r="256" spans="1:4" ht="5.0999999999999996" customHeight="1" x14ac:dyDescent="0.25">
      <c r="A256" s="148"/>
      <c r="B256" s="3"/>
      <c r="C256" s="3"/>
      <c r="D256" s="3"/>
    </row>
    <row r="257" spans="1:4" x14ac:dyDescent="0.25">
      <c r="A257" s="148"/>
      <c r="B257" s="146" t="s">
        <v>2281</v>
      </c>
      <c r="C257" s="166"/>
      <c r="D257" s="42"/>
    </row>
    <row r="258" spans="1:4" ht="5.0999999999999996" customHeight="1" x14ac:dyDescent="0.25">
      <c r="A258" s="12"/>
      <c r="B258" s="3"/>
      <c r="C258" s="3"/>
      <c r="D258" s="3"/>
    </row>
    <row r="259" spans="1:4" x14ac:dyDescent="0.25">
      <c r="A259" s="12" t="s">
        <v>4779</v>
      </c>
      <c r="B259" s="146" t="s">
        <v>2277</v>
      </c>
      <c r="C259" s="146"/>
      <c r="D259" s="146"/>
    </row>
    <row r="260" spans="1:4" ht="5.0999999999999996" customHeight="1" x14ac:dyDescent="0.25">
      <c r="A260" s="12"/>
      <c r="B260" s="3"/>
      <c r="C260" s="3"/>
      <c r="D260" s="3"/>
    </row>
    <row r="261" spans="1:4" x14ac:dyDescent="0.25">
      <c r="A261" s="12" t="s">
        <v>4778</v>
      </c>
      <c r="B261" s="146" t="s">
        <v>3538</v>
      </c>
      <c r="C261" s="166"/>
      <c r="D261" s="105"/>
    </row>
    <row r="262" spans="1:4" ht="5.0999999999999996" customHeight="1" x14ac:dyDescent="0.25">
      <c r="A262" s="12"/>
      <c r="B262" s="3"/>
      <c r="C262" s="3"/>
      <c r="D262" s="3"/>
    </row>
    <row r="263" spans="1:4" x14ac:dyDescent="0.25">
      <c r="A263" s="12" t="s">
        <v>4777</v>
      </c>
      <c r="B263" s="146" t="s">
        <v>949</v>
      </c>
      <c r="C263" s="146"/>
      <c r="D263" s="146"/>
    </row>
    <row r="264" spans="1:4" ht="5.0999999999999996" customHeight="1" x14ac:dyDescent="0.25">
      <c r="A264" s="12"/>
      <c r="B264" s="3"/>
      <c r="C264" s="3"/>
      <c r="D264" s="3"/>
    </row>
    <row r="265" spans="1:4" x14ac:dyDescent="0.25">
      <c r="A265" s="12" t="s">
        <v>4776</v>
      </c>
      <c r="B265" s="146" t="s">
        <v>949</v>
      </c>
      <c r="C265" s="146"/>
      <c r="D265" s="146"/>
    </row>
    <row r="266" spans="1:4" ht="5.0999999999999996" customHeight="1" x14ac:dyDescent="0.25">
      <c r="A266" s="12"/>
      <c r="B266" s="3"/>
      <c r="C266" s="3"/>
      <c r="D266" s="3"/>
    </row>
    <row r="267" spans="1:4" x14ac:dyDescent="0.25">
      <c r="A267" s="12" t="s">
        <v>4775</v>
      </c>
      <c r="B267" s="146" t="s">
        <v>949</v>
      </c>
      <c r="C267" s="146"/>
      <c r="D267" s="146"/>
    </row>
    <row r="268" spans="1:4" ht="5.0999999999999996" customHeight="1" x14ac:dyDescent="0.25">
      <c r="A268" s="12"/>
      <c r="B268" s="3"/>
      <c r="C268" s="3"/>
      <c r="D268" s="3"/>
    </row>
    <row r="269" spans="1:4" x14ac:dyDescent="0.25">
      <c r="A269" s="12" t="s">
        <v>4774</v>
      </c>
      <c r="B269" s="146" t="s">
        <v>949</v>
      </c>
      <c r="C269" s="146"/>
      <c r="D269" s="146"/>
    </row>
    <row r="270" spans="1:4" ht="5.0999999999999996" customHeight="1" x14ac:dyDescent="0.25">
      <c r="A270" s="12"/>
      <c r="B270" s="3"/>
      <c r="C270" s="3"/>
      <c r="D270" s="3"/>
    </row>
    <row r="271" spans="1:4" x14ac:dyDescent="0.25">
      <c r="A271" s="12" t="s">
        <v>4773</v>
      </c>
      <c r="B271" s="146" t="s">
        <v>949</v>
      </c>
      <c r="C271" s="146"/>
      <c r="D271" s="146"/>
    </row>
    <row r="272" spans="1:4" ht="5.0999999999999996" customHeight="1" x14ac:dyDescent="0.25">
      <c r="A272" s="12"/>
      <c r="B272" s="3"/>
      <c r="C272" s="3"/>
      <c r="D272" s="3"/>
    </row>
    <row r="273" spans="1:4" x14ac:dyDescent="0.25">
      <c r="A273" s="12" t="s">
        <v>4772</v>
      </c>
      <c r="B273" s="146" t="s">
        <v>949</v>
      </c>
      <c r="C273" s="146"/>
      <c r="D273" s="146"/>
    </row>
    <row r="274" spans="1:4" x14ac:dyDescent="0.25">
      <c r="A274" s="12"/>
      <c r="B274" s="3"/>
      <c r="C274" s="3"/>
      <c r="D274" s="3"/>
    </row>
    <row r="275" spans="1:4" x14ac:dyDescent="0.25">
      <c r="A275" s="205" t="s">
        <v>3224</v>
      </c>
      <c r="B275" s="205"/>
      <c r="C275" s="205"/>
      <c r="D275" s="205"/>
    </row>
    <row r="276" spans="1:4" ht="5.0999999999999996" customHeight="1" x14ac:dyDescent="0.25">
      <c r="A276" s="12"/>
      <c r="B276" s="3"/>
      <c r="C276" s="3"/>
      <c r="D276" s="3"/>
    </row>
    <row r="277" spans="1:4" ht="90" customHeight="1" x14ac:dyDescent="0.25">
      <c r="A277" s="12" t="s">
        <v>4771</v>
      </c>
      <c r="B277" s="146" t="s">
        <v>7233</v>
      </c>
      <c r="C277" s="166"/>
      <c r="D277" s="42"/>
    </row>
    <row r="278" spans="1:4" ht="5.0999999999999996" customHeight="1" x14ac:dyDescent="0.25">
      <c r="A278" s="12"/>
      <c r="B278" s="3"/>
      <c r="C278" s="3"/>
      <c r="D278" s="3"/>
    </row>
    <row r="279" spans="1:4" x14ac:dyDescent="0.25">
      <c r="A279" s="12" t="s">
        <v>4770</v>
      </c>
      <c r="B279" s="146" t="s">
        <v>949</v>
      </c>
      <c r="C279" s="146"/>
      <c r="D279" s="146"/>
    </row>
    <row r="280" spans="1:4" ht="5.0999999999999996" customHeight="1" x14ac:dyDescent="0.25">
      <c r="A280" s="12"/>
      <c r="B280" s="3"/>
      <c r="C280" s="3"/>
      <c r="D280" s="3"/>
    </row>
    <row r="281" spans="1:4" x14ac:dyDescent="0.25">
      <c r="A281" s="12" t="s">
        <v>4769</v>
      </c>
      <c r="B281" s="146" t="s">
        <v>949</v>
      </c>
      <c r="C281" s="146"/>
      <c r="D281" s="146"/>
    </row>
    <row r="282" spans="1:4" ht="5.0999999999999996" customHeight="1" x14ac:dyDescent="0.25">
      <c r="A282" s="12"/>
      <c r="B282" s="3"/>
      <c r="C282" s="3"/>
      <c r="D282" s="3"/>
    </row>
    <row r="283" spans="1:4" x14ac:dyDescent="0.25">
      <c r="A283" s="12" t="s">
        <v>4768</v>
      </c>
      <c r="B283" s="146" t="s">
        <v>949</v>
      </c>
      <c r="C283" s="146"/>
      <c r="D283" s="146"/>
    </row>
    <row r="284" spans="1:4" ht="5.0999999999999996" customHeight="1" x14ac:dyDescent="0.25">
      <c r="A284" s="12"/>
      <c r="B284" s="3"/>
      <c r="C284" s="3"/>
      <c r="D284" s="3"/>
    </row>
    <row r="285" spans="1:4" x14ac:dyDescent="0.25">
      <c r="A285" s="12" t="s">
        <v>4767</v>
      </c>
      <c r="B285" s="146" t="s">
        <v>949</v>
      </c>
      <c r="C285" s="146"/>
      <c r="D285" s="146"/>
    </row>
    <row r="286" spans="1:4" ht="5.0999999999999996" customHeight="1" x14ac:dyDescent="0.25">
      <c r="A286" s="12"/>
      <c r="B286" s="3"/>
      <c r="C286" s="3"/>
      <c r="D286" s="3"/>
    </row>
    <row r="287" spans="1:4" x14ac:dyDescent="0.25">
      <c r="A287" s="12" t="s">
        <v>4766</v>
      </c>
      <c r="B287" s="146" t="s">
        <v>949</v>
      </c>
      <c r="C287" s="146"/>
      <c r="D287" s="146"/>
    </row>
    <row r="288" spans="1:4" ht="5.0999999999999996" customHeight="1" x14ac:dyDescent="0.25">
      <c r="A288" s="12"/>
      <c r="B288" s="3"/>
      <c r="C288" s="3"/>
      <c r="D288" s="3"/>
    </row>
    <row r="289" spans="1:4" x14ac:dyDescent="0.25">
      <c r="A289" s="12" t="s">
        <v>4765</v>
      </c>
      <c r="B289" s="146" t="s">
        <v>949</v>
      </c>
      <c r="C289" s="146"/>
      <c r="D289" s="146"/>
    </row>
    <row r="290" spans="1:4" ht="5.0999999999999996" customHeight="1" x14ac:dyDescent="0.25">
      <c r="A290" s="12"/>
      <c r="B290" s="3"/>
      <c r="C290" s="3"/>
      <c r="D290" s="3"/>
    </row>
    <row r="291" spans="1:4" x14ac:dyDescent="0.25">
      <c r="A291" s="12" t="s">
        <v>4764</v>
      </c>
      <c r="B291" s="146" t="s">
        <v>949</v>
      </c>
      <c r="C291" s="146"/>
      <c r="D291" s="146"/>
    </row>
    <row r="292" spans="1:4" ht="5.0999999999999996" customHeight="1" x14ac:dyDescent="0.25">
      <c r="A292" s="12"/>
      <c r="B292" s="3"/>
      <c r="C292" s="3"/>
      <c r="D292" s="3"/>
    </row>
    <row r="293" spans="1:4" x14ac:dyDescent="0.25">
      <c r="A293" s="12" t="s">
        <v>4763</v>
      </c>
      <c r="B293" s="146" t="s">
        <v>949</v>
      </c>
      <c r="C293" s="146"/>
      <c r="D293" s="146"/>
    </row>
    <row r="294" spans="1:4" ht="5.0999999999999996" customHeight="1" x14ac:dyDescent="0.25">
      <c r="A294" s="12"/>
      <c r="B294" s="3"/>
      <c r="C294" s="3"/>
      <c r="D294" s="3"/>
    </row>
    <row r="295" spans="1:4" x14ac:dyDescent="0.25">
      <c r="A295" s="12" t="s">
        <v>4762</v>
      </c>
      <c r="B295" s="146" t="s">
        <v>949</v>
      </c>
      <c r="C295" s="146"/>
      <c r="D295" s="146"/>
    </row>
    <row r="296" spans="1:4" x14ac:dyDescent="0.25">
      <c r="A296" s="12"/>
      <c r="B296" s="3"/>
      <c r="C296" s="3"/>
      <c r="D296" s="3"/>
    </row>
    <row r="297" spans="1:4" x14ac:dyDescent="0.25">
      <c r="A297" s="205" t="s">
        <v>4761</v>
      </c>
      <c r="B297" s="205"/>
      <c r="C297" s="205"/>
      <c r="D297" s="205"/>
    </row>
    <row r="298" spans="1:4" ht="5.0999999999999996" customHeight="1" x14ac:dyDescent="0.25">
      <c r="A298" s="12"/>
      <c r="B298" s="3"/>
      <c r="C298" s="3"/>
      <c r="D298" s="3"/>
    </row>
    <row r="299" spans="1:4" ht="30" customHeight="1" x14ac:dyDescent="0.25">
      <c r="A299" s="148" t="s">
        <v>4760</v>
      </c>
      <c r="B299" s="146" t="s">
        <v>4759</v>
      </c>
      <c r="C299" s="146"/>
      <c r="D299" s="146"/>
    </row>
    <row r="300" spans="1:4" x14ac:dyDescent="0.25">
      <c r="A300" s="148"/>
      <c r="B300" s="89"/>
      <c r="C300" s="144" t="s">
        <v>2135</v>
      </c>
      <c r="D300" s="145"/>
    </row>
    <row r="301" spans="1:4" x14ac:dyDescent="0.25">
      <c r="A301" s="148"/>
      <c r="B301" s="89"/>
      <c r="C301" s="144" t="s">
        <v>2134</v>
      </c>
      <c r="D301" s="145"/>
    </row>
    <row r="302" spans="1:4" ht="5.0999999999999996" customHeight="1" x14ac:dyDescent="0.25">
      <c r="A302" s="148"/>
      <c r="B302" s="146"/>
      <c r="C302" s="146"/>
      <c r="D302" s="146"/>
    </row>
    <row r="303" spans="1:4" x14ac:dyDescent="0.25">
      <c r="A303" s="148"/>
      <c r="B303" s="146" t="s">
        <v>4758</v>
      </c>
      <c r="C303" s="146"/>
      <c r="D303" s="146"/>
    </row>
    <row r="304" spans="1:4" ht="5.0999999999999996" customHeight="1" x14ac:dyDescent="0.25">
      <c r="A304" s="12"/>
      <c r="B304" s="3"/>
      <c r="C304" s="3"/>
      <c r="D304" s="3"/>
    </row>
    <row r="305" spans="1:4" x14ac:dyDescent="0.25">
      <c r="A305" s="12" t="s">
        <v>4757</v>
      </c>
      <c r="B305" s="146" t="s">
        <v>4756</v>
      </c>
      <c r="C305" s="166"/>
      <c r="D305" s="42"/>
    </row>
    <row r="306" spans="1:4" ht="5.0999999999999996" customHeight="1" x14ac:dyDescent="0.25">
      <c r="A306" s="12"/>
      <c r="B306" s="3"/>
      <c r="C306" s="3"/>
      <c r="D306" s="3"/>
    </row>
    <row r="307" spans="1:4" x14ac:dyDescent="0.25">
      <c r="A307" s="12" t="s">
        <v>4755</v>
      </c>
      <c r="B307" s="146" t="s">
        <v>2064</v>
      </c>
      <c r="C307" s="166"/>
      <c r="D307" s="42"/>
    </row>
    <row r="308" spans="1:4" ht="5.0999999999999996" customHeight="1" x14ac:dyDescent="0.25">
      <c r="A308" s="12"/>
      <c r="B308" s="3"/>
      <c r="C308" s="3"/>
      <c r="D308" s="3"/>
    </row>
    <row r="309" spans="1:4" x14ac:dyDescent="0.25">
      <c r="A309" s="12" t="s">
        <v>4754</v>
      </c>
      <c r="B309" s="146" t="s">
        <v>2062</v>
      </c>
      <c r="C309" s="166"/>
      <c r="D309" s="42"/>
    </row>
    <row r="310" spans="1:4" ht="5.0999999999999996" customHeight="1" x14ac:dyDescent="0.25">
      <c r="A310" s="12"/>
      <c r="B310" s="3"/>
      <c r="C310" s="3"/>
      <c r="D310" s="3"/>
    </row>
    <row r="311" spans="1:4" x14ac:dyDescent="0.25">
      <c r="A311" s="12" t="s">
        <v>4753</v>
      </c>
      <c r="B311" s="146" t="s">
        <v>2233</v>
      </c>
      <c r="C311" s="166"/>
      <c r="D311" s="42"/>
    </row>
    <row r="312" spans="1:4" ht="5.0999999999999996" customHeight="1" x14ac:dyDescent="0.25">
      <c r="A312" s="12"/>
      <c r="B312" s="3"/>
      <c r="C312" s="3"/>
      <c r="D312" s="3"/>
    </row>
    <row r="313" spans="1:4" x14ac:dyDescent="0.25">
      <c r="A313" s="12" t="s">
        <v>4752</v>
      </c>
      <c r="B313" s="146" t="s">
        <v>2231</v>
      </c>
      <c r="C313" s="166"/>
      <c r="D313" s="42"/>
    </row>
    <row r="314" spans="1:4" ht="5.0999999999999996" customHeight="1" x14ac:dyDescent="0.25">
      <c r="A314" s="12"/>
      <c r="B314" s="3"/>
      <c r="C314" s="3"/>
      <c r="D314" s="3"/>
    </row>
    <row r="315" spans="1:4" x14ac:dyDescent="0.25">
      <c r="A315" s="12" t="s">
        <v>4751</v>
      </c>
      <c r="B315" s="146" t="s">
        <v>7506</v>
      </c>
      <c r="C315" s="166"/>
      <c r="D315" s="42"/>
    </row>
    <row r="316" spans="1:4" ht="5.0999999999999996" customHeight="1" x14ac:dyDescent="0.25">
      <c r="A316" s="12"/>
      <c r="B316" s="3"/>
      <c r="C316" s="3"/>
      <c r="D316" s="3"/>
    </row>
    <row r="317" spans="1:4" x14ac:dyDescent="0.25">
      <c r="A317" s="12" t="s">
        <v>4750</v>
      </c>
      <c r="B317" s="146" t="s">
        <v>3066</v>
      </c>
      <c r="C317" s="166"/>
      <c r="D317" s="42"/>
    </row>
    <row r="318" spans="1:4" ht="5.0999999999999996" customHeight="1" x14ac:dyDescent="0.25">
      <c r="A318" s="12"/>
      <c r="B318" s="3"/>
      <c r="C318" s="3"/>
      <c r="D318" s="3"/>
    </row>
    <row r="319" spans="1:4" x14ac:dyDescent="0.25">
      <c r="A319" s="12" t="s">
        <v>4749</v>
      </c>
      <c r="B319" s="146" t="s">
        <v>4748</v>
      </c>
      <c r="C319" s="166"/>
      <c r="D319" s="42"/>
    </row>
    <row r="320" spans="1:4" ht="5.0999999999999996" customHeight="1" x14ac:dyDescent="0.25">
      <c r="A320" s="12"/>
      <c r="B320" s="3"/>
      <c r="C320" s="3"/>
      <c r="D320" s="3"/>
    </row>
    <row r="321" spans="1:4" x14ac:dyDescent="0.25">
      <c r="A321" s="12" t="s">
        <v>4747</v>
      </c>
      <c r="B321" s="146" t="s">
        <v>4249</v>
      </c>
      <c r="C321" s="166"/>
      <c r="D321" s="42"/>
    </row>
    <row r="322" spans="1:4" ht="5.0999999999999996" customHeight="1" x14ac:dyDescent="0.25">
      <c r="A322" s="12"/>
      <c r="B322" s="3"/>
      <c r="C322" s="3"/>
      <c r="D322" s="3"/>
    </row>
    <row r="323" spans="1:4" x14ac:dyDescent="0.25">
      <c r="A323" s="148" t="s">
        <v>4746</v>
      </c>
      <c r="B323" s="146" t="s">
        <v>4745</v>
      </c>
      <c r="C323" s="146"/>
      <c r="D323" s="146"/>
    </row>
    <row r="324" spans="1:4" x14ac:dyDescent="0.25">
      <c r="A324" s="148"/>
      <c r="B324" s="89"/>
      <c r="C324" s="144" t="s">
        <v>4744</v>
      </c>
      <c r="D324" s="145"/>
    </row>
    <row r="325" spans="1:4" x14ac:dyDescent="0.25">
      <c r="A325" s="148"/>
      <c r="B325" s="89"/>
      <c r="C325" s="144" t="s">
        <v>4743</v>
      </c>
      <c r="D325" s="145"/>
    </row>
    <row r="326" spans="1:4" x14ac:dyDescent="0.25">
      <c r="A326" s="148"/>
      <c r="B326" s="89"/>
      <c r="C326" s="144" t="s">
        <v>4434</v>
      </c>
      <c r="D326" s="145"/>
    </row>
    <row r="327" spans="1:4" ht="5.0999999999999996" customHeight="1" x14ac:dyDescent="0.25">
      <c r="A327" s="12"/>
      <c r="B327" s="3"/>
      <c r="C327" s="3"/>
      <c r="D327" s="3"/>
    </row>
    <row r="328" spans="1:4" x14ac:dyDescent="0.25">
      <c r="A328" s="12" t="s">
        <v>4742</v>
      </c>
      <c r="B328" s="146" t="s">
        <v>4741</v>
      </c>
      <c r="C328" s="166"/>
      <c r="D328" s="42"/>
    </row>
    <row r="329" spans="1:4" ht="5.0999999999999996" customHeight="1" x14ac:dyDescent="0.25">
      <c r="A329" s="12"/>
      <c r="B329" s="3"/>
      <c r="C329" s="3"/>
      <c r="D329" s="3"/>
    </row>
    <row r="330" spans="1:4" x14ac:dyDescent="0.25">
      <c r="A330" s="12" t="s">
        <v>4740</v>
      </c>
      <c r="B330" s="146" t="s">
        <v>4739</v>
      </c>
      <c r="C330" s="166"/>
      <c r="D330" s="115"/>
    </row>
    <row r="331" spans="1:4" ht="5.0999999999999996" customHeight="1" x14ac:dyDescent="0.25">
      <c r="A331" s="12"/>
      <c r="B331" s="3"/>
      <c r="C331" s="3"/>
      <c r="D331" s="3"/>
    </row>
    <row r="332" spans="1:4" x14ac:dyDescent="0.25">
      <c r="A332" s="148" t="s">
        <v>4738</v>
      </c>
      <c r="B332" s="146" t="s">
        <v>3518</v>
      </c>
      <c r="C332" s="146"/>
      <c r="D332" s="146"/>
    </row>
    <row r="333" spans="1:4" x14ac:dyDescent="0.25">
      <c r="A333" s="148"/>
      <c r="B333" s="89"/>
      <c r="C333" s="144" t="s">
        <v>3473</v>
      </c>
      <c r="D333" s="145"/>
    </row>
    <row r="334" spans="1:4" x14ac:dyDescent="0.25">
      <c r="A334" s="148"/>
      <c r="B334" s="89"/>
      <c r="C334" s="144" t="s">
        <v>3472</v>
      </c>
      <c r="D334" s="145"/>
    </row>
    <row r="335" spans="1:4" ht="5.0999999999999996" customHeight="1" x14ac:dyDescent="0.25">
      <c r="A335" s="12"/>
      <c r="B335" s="3"/>
      <c r="C335" s="3"/>
      <c r="D335" s="3"/>
    </row>
    <row r="336" spans="1:4" ht="30" customHeight="1" x14ac:dyDescent="0.25">
      <c r="A336" s="148" t="s">
        <v>4737</v>
      </c>
      <c r="B336" s="146" t="s">
        <v>4736</v>
      </c>
      <c r="C336" s="146"/>
      <c r="D336" s="146"/>
    </row>
    <row r="337" spans="1:4" x14ac:dyDescent="0.25">
      <c r="A337" s="148"/>
      <c r="B337" s="89"/>
      <c r="C337" s="144" t="s">
        <v>2135</v>
      </c>
      <c r="D337" s="145"/>
    </row>
    <row r="338" spans="1:4" x14ac:dyDescent="0.25">
      <c r="A338" s="148"/>
      <c r="B338" s="89"/>
      <c r="C338" s="144" t="s">
        <v>2134</v>
      </c>
      <c r="D338" s="145"/>
    </row>
    <row r="339" spans="1:4" ht="5.0999999999999996" customHeight="1" x14ac:dyDescent="0.25">
      <c r="A339" s="148"/>
      <c r="B339" s="3"/>
      <c r="C339" s="3"/>
      <c r="D339" s="3"/>
    </row>
    <row r="340" spans="1:4" x14ac:dyDescent="0.25">
      <c r="A340" s="148"/>
      <c r="B340" s="146" t="s">
        <v>3469</v>
      </c>
      <c r="C340" s="166"/>
      <c r="D340" s="42"/>
    </row>
    <row r="341" spans="1:4" ht="5.0999999999999996" customHeight="1" x14ac:dyDescent="0.25">
      <c r="A341" s="12"/>
      <c r="B341" s="3"/>
      <c r="C341" s="3"/>
      <c r="D341" s="3"/>
    </row>
    <row r="342" spans="1:4" x14ac:dyDescent="0.25">
      <c r="A342" s="148" t="s">
        <v>4735</v>
      </c>
      <c r="B342" s="146" t="s">
        <v>4734</v>
      </c>
      <c r="C342" s="146"/>
      <c r="D342" s="146"/>
    </row>
    <row r="343" spans="1:4" x14ac:dyDescent="0.25">
      <c r="A343" s="148"/>
      <c r="B343" s="89"/>
      <c r="C343" s="144" t="s">
        <v>2135</v>
      </c>
      <c r="D343" s="145"/>
    </row>
    <row r="344" spans="1:4" x14ac:dyDescent="0.25">
      <c r="A344" s="148"/>
      <c r="B344" s="89"/>
      <c r="C344" s="144" t="s">
        <v>2134</v>
      </c>
      <c r="D344" s="145"/>
    </row>
    <row r="345" spans="1:4" ht="5.0999999999999996" customHeight="1" x14ac:dyDescent="0.25">
      <c r="A345" s="148"/>
      <c r="B345" s="146"/>
      <c r="C345" s="146"/>
      <c r="D345" s="146"/>
    </row>
    <row r="346" spans="1:4" x14ac:dyDescent="0.25">
      <c r="A346" s="148"/>
      <c r="B346" s="146" t="s">
        <v>4733</v>
      </c>
      <c r="C346" s="146"/>
      <c r="D346" s="146"/>
    </row>
    <row r="347" spans="1:4" ht="5.0999999999999996" customHeight="1" x14ac:dyDescent="0.25">
      <c r="A347" s="148"/>
      <c r="B347" s="146"/>
      <c r="C347" s="146"/>
      <c r="D347" s="146"/>
    </row>
    <row r="348" spans="1:4" ht="30" customHeight="1" x14ac:dyDescent="0.25">
      <c r="A348" s="148"/>
      <c r="B348" s="146" t="s">
        <v>4732</v>
      </c>
      <c r="C348" s="146"/>
      <c r="D348" s="146"/>
    </row>
    <row r="349" spans="1:4" x14ac:dyDescent="0.25">
      <c r="A349" s="148"/>
      <c r="B349" s="89"/>
      <c r="C349" s="144" t="s">
        <v>2135</v>
      </c>
      <c r="D349" s="145"/>
    </row>
    <row r="350" spans="1:4" x14ac:dyDescent="0.25">
      <c r="A350" s="148"/>
      <c r="B350" s="89"/>
      <c r="C350" s="144" t="s">
        <v>2134</v>
      </c>
      <c r="D350" s="145"/>
    </row>
    <row r="351" spans="1:4" x14ac:dyDescent="0.25">
      <c r="A351" s="148"/>
      <c r="B351" s="146" t="s">
        <v>2281</v>
      </c>
      <c r="C351" s="166"/>
      <c r="D351" s="42"/>
    </row>
    <row r="352" spans="1:4" ht="5.0999999999999996" customHeight="1" x14ac:dyDescent="0.25">
      <c r="A352" s="148"/>
      <c r="B352" s="27"/>
      <c r="C352" s="27"/>
      <c r="D352" s="3"/>
    </row>
    <row r="353" spans="1:4" ht="30" customHeight="1" x14ac:dyDescent="0.25">
      <c r="A353" s="148"/>
      <c r="B353" s="146" t="s">
        <v>4731</v>
      </c>
      <c r="C353" s="166"/>
      <c r="D353" s="42"/>
    </row>
    <row r="354" spans="1:4" ht="5.0999999999999996" customHeight="1" x14ac:dyDescent="0.25">
      <c r="A354" s="148"/>
      <c r="B354" s="23"/>
      <c r="C354" s="23"/>
      <c r="D354" s="3"/>
    </row>
    <row r="355" spans="1:4" x14ac:dyDescent="0.25">
      <c r="A355" s="148"/>
      <c r="B355" s="146" t="s">
        <v>4730</v>
      </c>
      <c r="C355" s="166"/>
      <c r="D355" s="113"/>
    </row>
    <row r="356" spans="1:4" ht="5.0999999999999996" customHeight="1" x14ac:dyDescent="0.25">
      <c r="A356" s="148"/>
      <c r="B356" s="23"/>
      <c r="C356" s="23"/>
      <c r="D356" s="52"/>
    </row>
    <row r="357" spans="1:4" x14ac:dyDescent="0.25">
      <c r="A357" s="148"/>
      <c r="B357" s="146" t="s">
        <v>4729</v>
      </c>
      <c r="C357" s="146"/>
      <c r="D357" s="146"/>
    </row>
    <row r="358" spans="1:4" x14ac:dyDescent="0.25">
      <c r="A358" s="148"/>
      <c r="B358" s="89"/>
      <c r="C358" s="144" t="s">
        <v>2135</v>
      </c>
      <c r="D358" s="145"/>
    </row>
    <row r="359" spans="1:4" x14ac:dyDescent="0.25">
      <c r="A359" s="148"/>
      <c r="B359" s="89"/>
      <c r="C359" s="144" t="s">
        <v>2134</v>
      </c>
      <c r="D359" s="145"/>
    </row>
    <row r="360" spans="1:4" ht="5.0999999999999996" customHeight="1" x14ac:dyDescent="0.25">
      <c r="A360" s="148"/>
      <c r="B360" s="102"/>
      <c r="C360" s="102"/>
      <c r="D360" s="102"/>
    </row>
    <row r="361" spans="1:4" ht="15" customHeight="1" x14ac:dyDescent="0.25">
      <c r="A361" s="148"/>
      <c r="B361" s="146" t="s">
        <v>4728</v>
      </c>
      <c r="C361" s="146"/>
      <c r="D361" s="146"/>
    </row>
    <row r="362" spans="1:4" x14ac:dyDescent="0.25">
      <c r="A362" s="148"/>
      <c r="B362" s="89"/>
      <c r="C362" s="144" t="s">
        <v>2135</v>
      </c>
      <c r="D362" s="145"/>
    </row>
    <row r="363" spans="1:4" x14ac:dyDescent="0.25">
      <c r="A363" s="148"/>
      <c r="B363" s="89"/>
      <c r="C363" s="144" t="s">
        <v>2134</v>
      </c>
      <c r="D363" s="145"/>
    </row>
    <row r="364" spans="1:4" ht="5.0999999999999996" customHeight="1" x14ac:dyDescent="0.25">
      <c r="A364" s="12"/>
      <c r="B364" s="3"/>
      <c r="C364" s="3"/>
      <c r="D364" s="3"/>
    </row>
    <row r="365" spans="1:4" ht="30" customHeight="1" x14ac:dyDescent="0.25">
      <c r="A365" s="12" t="s">
        <v>4727</v>
      </c>
      <c r="B365" s="146" t="s">
        <v>4726</v>
      </c>
      <c r="C365" s="166"/>
      <c r="D365" s="105"/>
    </row>
    <row r="366" spans="1:4" ht="5.0999999999999996" customHeight="1" x14ac:dyDescent="0.25">
      <c r="A366" s="12"/>
      <c r="B366" s="3"/>
      <c r="C366" s="3"/>
      <c r="D366" s="3"/>
    </row>
    <row r="367" spans="1:4" x14ac:dyDescent="0.25">
      <c r="A367" s="12" t="s">
        <v>4725</v>
      </c>
      <c r="B367" s="146" t="s">
        <v>4038</v>
      </c>
      <c r="C367" s="166"/>
      <c r="D367" s="105"/>
    </row>
    <row r="368" spans="1:4" ht="5.0999999999999996" customHeight="1" x14ac:dyDescent="0.25">
      <c r="A368" s="12"/>
      <c r="B368" s="3"/>
      <c r="C368" s="3"/>
      <c r="D368" s="3"/>
    </row>
    <row r="369" spans="1:4" x14ac:dyDescent="0.25">
      <c r="A369" s="148" t="s">
        <v>4724</v>
      </c>
      <c r="B369" s="146" t="s">
        <v>4128</v>
      </c>
      <c r="C369" s="146"/>
      <c r="D369" s="146"/>
    </row>
    <row r="370" spans="1:4" x14ac:dyDescent="0.25">
      <c r="A370" s="148"/>
      <c r="B370" s="89"/>
      <c r="C370" s="144" t="s">
        <v>2135</v>
      </c>
      <c r="D370" s="145"/>
    </row>
    <row r="371" spans="1:4" x14ac:dyDescent="0.25">
      <c r="A371" s="148"/>
      <c r="B371" s="89"/>
      <c r="C371" s="144" t="s">
        <v>2134</v>
      </c>
      <c r="D371" s="145"/>
    </row>
    <row r="372" spans="1:4" ht="5.0999999999999996" customHeight="1" x14ac:dyDescent="0.25">
      <c r="A372" s="148"/>
      <c r="B372" s="3"/>
      <c r="C372" s="3"/>
      <c r="D372" s="3"/>
    </row>
    <row r="373" spans="1:4" ht="30" customHeight="1" x14ac:dyDescent="0.25">
      <c r="A373" s="148"/>
      <c r="B373" s="146" t="s">
        <v>3289</v>
      </c>
      <c r="C373" s="166"/>
      <c r="D373" s="42"/>
    </row>
    <row r="374" spans="1:4" ht="5.0999999999999996" customHeight="1" x14ac:dyDescent="0.25">
      <c r="A374" s="12"/>
      <c r="B374" s="3"/>
      <c r="C374" s="3"/>
      <c r="D374" s="3"/>
    </row>
    <row r="375" spans="1:4" x14ac:dyDescent="0.25">
      <c r="A375" s="148" t="s">
        <v>4723</v>
      </c>
      <c r="B375" s="146" t="s">
        <v>4722</v>
      </c>
      <c r="C375" s="146"/>
      <c r="D375" s="146"/>
    </row>
    <row r="376" spans="1:4" x14ac:dyDescent="0.25">
      <c r="A376" s="148"/>
      <c r="B376" s="89"/>
      <c r="C376" s="144" t="s">
        <v>2135</v>
      </c>
      <c r="D376" s="145"/>
    </row>
    <row r="377" spans="1:4" x14ac:dyDescent="0.25">
      <c r="A377" s="148"/>
      <c r="B377" s="89"/>
      <c r="C377" s="144" t="s">
        <v>2134</v>
      </c>
      <c r="D377" s="145"/>
    </row>
    <row r="378" spans="1:4" ht="5.0999999999999996" customHeight="1" x14ac:dyDescent="0.25">
      <c r="A378" s="12"/>
      <c r="B378" s="3"/>
      <c r="C378" s="3"/>
      <c r="D378" s="3"/>
    </row>
    <row r="379" spans="1:4" x14ac:dyDescent="0.25">
      <c r="A379" s="12" t="s">
        <v>4721</v>
      </c>
      <c r="B379" s="146" t="s">
        <v>4720</v>
      </c>
      <c r="C379" s="166"/>
      <c r="D379" s="42"/>
    </row>
    <row r="380" spans="1:4" ht="5.0999999999999996" customHeight="1" x14ac:dyDescent="0.25">
      <c r="A380" s="12"/>
      <c r="B380" s="3"/>
      <c r="C380" s="3"/>
      <c r="D380" s="3"/>
    </row>
    <row r="381" spans="1:4" x14ac:dyDescent="0.25">
      <c r="A381" s="12" t="s">
        <v>4719</v>
      </c>
      <c r="B381" s="146" t="s">
        <v>949</v>
      </c>
      <c r="C381" s="146"/>
      <c r="D381" s="146"/>
    </row>
    <row r="382" spans="1:4" ht="5.0999999999999996" customHeight="1" x14ac:dyDescent="0.25">
      <c r="A382" s="12"/>
      <c r="B382" s="3"/>
      <c r="C382" s="3"/>
      <c r="D382" s="3"/>
    </row>
    <row r="383" spans="1:4" x14ac:dyDescent="0.25">
      <c r="A383" s="12" t="s">
        <v>4718</v>
      </c>
      <c r="B383" s="146" t="s">
        <v>949</v>
      </c>
      <c r="C383" s="146"/>
      <c r="D383" s="146"/>
    </row>
    <row r="384" spans="1:4" ht="5.0999999999999996" customHeight="1" x14ac:dyDescent="0.25">
      <c r="A384" s="12"/>
      <c r="B384" s="3"/>
      <c r="C384" s="3"/>
      <c r="D384" s="3"/>
    </row>
    <row r="385" spans="1:4" x14ac:dyDescent="0.25">
      <c r="A385" s="12" t="s">
        <v>4717</v>
      </c>
      <c r="B385" s="146" t="s">
        <v>949</v>
      </c>
      <c r="C385" s="146"/>
      <c r="D385" s="146"/>
    </row>
    <row r="386" spans="1:4" ht="5.0999999999999996" customHeight="1" x14ac:dyDescent="0.25">
      <c r="A386" s="12"/>
      <c r="B386" s="3"/>
      <c r="C386" s="3"/>
      <c r="D386" s="3"/>
    </row>
    <row r="387" spans="1:4" x14ac:dyDescent="0.25">
      <c r="A387" s="12" t="s">
        <v>4716</v>
      </c>
      <c r="B387" s="146" t="s">
        <v>949</v>
      </c>
      <c r="C387" s="146"/>
      <c r="D387" s="146"/>
    </row>
    <row r="388" spans="1:4" ht="5.0999999999999996" customHeight="1" x14ac:dyDescent="0.25">
      <c r="A388" s="12"/>
      <c r="B388" s="3"/>
      <c r="C388" s="3"/>
      <c r="D388" s="3"/>
    </row>
    <row r="389" spans="1:4" x14ac:dyDescent="0.25">
      <c r="A389" s="12" t="s">
        <v>4715</v>
      </c>
      <c r="B389" s="146" t="s">
        <v>949</v>
      </c>
      <c r="C389" s="146"/>
      <c r="D389" s="146"/>
    </row>
    <row r="390" spans="1:4" ht="5.0999999999999996" customHeight="1" x14ac:dyDescent="0.25">
      <c r="A390" s="12"/>
      <c r="B390" s="3"/>
      <c r="C390" s="3"/>
      <c r="D390" s="3"/>
    </row>
    <row r="391" spans="1:4" x14ac:dyDescent="0.25">
      <c r="A391" s="148" t="s">
        <v>4714</v>
      </c>
      <c r="B391" s="146" t="s">
        <v>4713</v>
      </c>
      <c r="C391" s="146"/>
      <c r="D391" s="146"/>
    </row>
    <row r="392" spans="1:4" x14ac:dyDescent="0.25">
      <c r="A392" s="148"/>
      <c r="B392" s="89"/>
      <c r="C392" s="144" t="s">
        <v>2135</v>
      </c>
      <c r="D392" s="145"/>
    </row>
    <row r="393" spans="1:4" x14ac:dyDescent="0.25">
      <c r="A393" s="148"/>
      <c r="B393" s="89"/>
      <c r="C393" s="144" t="s">
        <v>2134</v>
      </c>
      <c r="D393" s="145"/>
    </row>
    <row r="394" spans="1:4" ht="5.0999999999999996" customHeight="1" x14ac:dyDescent="0.25">
      <c r="A394" s="148"/>
      <c r="B394" s="146"/>
      <c r="C394" s="146"/>
      <c r="D394" s="146"/>
    </row>
    <row r="395" spans="1:4" x14ac:dyDescent="0.25">
      <c r="A395" s="148"/>
      <c r="B395" s="146" t="s">
        <v>4712</v>
      </c>
      <c r="C395" s="146"/>
      <c r="D395" s="146"/>
    </row>
    <row r="396" spans="1:4" x14ac:dyDescent="0.25">
      <c r="A396" s="148"/>
      <c r="B396" s="89"/>
      <c r="C396" s="144" t="s">
        <v>2135</v>
      </c>
      <c r="D396" s="145"/>
    </row>
    <row r="397" spans="1:4" x14ac:dyDescent="0.25">
      <c r="A397" s="148"/>
      <c r="B397" s="89"/>
      <c r="C397" s="144" t="s">
        <v>2134</v>
      </c>
      <c r="D397" s="145"/>
    </row>
    <row r="398" spans="1:4" ht="5.0999999999999996" customHeight="1" x14ac:dyDescent="0.25">
      <c r="A398" s="148"/>
      <c r="B398" s="27"/>
      <c r="C398" s="27"/>
      <c r="D398" s="3"/>
    </row>
    <row r="399" spans="1:4" x14ac:dyDescent="0.25">
      <c r="A399" s="148"/>
      <c r="B399" s="146" t="s">
        <v>4711</v>
      </c>
      <c r="C399" s="166"/>
      <c r="D399" s="42"/>
    </row>
    <row r="400" spans="1:4" ht="5.0999999999999996" customHeight="1" x14ac:dyDescent="0.25">
      <c r="A400" s="12"/>
      <c r="B400" s="3"/>
      <c r="C400" s="3"/>
      <c r="D400" s="3"/>
    </row>
    <row r="401" spans="1:4" x14ac:dyDescent="0.25">
      <c r="A401" s="148" t="s">
        <v>4710</v>
      </c>
      <c r="B401" s="146" t="s">
        <v>3285</v>
      </c>
      <c r="C401" s="146"/>
      <c r="D401" s="146"/>
    </row>
    <row r="402" spans="1:4" x14ac:dyDescent="0.25">
      <c r="A402" s="148"/>
      <c r="B402" s="89"/>
      <c r="C402" s="144" t="s">
        <v>2135</v>
      </c>
      <c r="D402" s="145"/>
    </row>
    <row r="403" spans="1:4" x14ac:dyDescent="0.25">
      <c r="A403" s="148"/>
      <c r="B403" s="89"/>
      <c r="C403" s="144" t="s">
        <v>2134</v>
      </c>
      <c r="D403" s="145"/>
    </row>
    <row r="404" spans="1:4" ht="5.0999999999999996" customHeight="1" x14ac:dyDescent="0.25">
      <c r="A404" s="12"/>
      <c r="B404" s="3"/>
      <c r="C404" s="3"/>
      <c r="D404" s="3"/>
    </row>
    <row r="405" spans="1:4" ht="30" customHeight="1" x14ac:dyDescent="0.25">
      <c r="A405" s="148" t="s">
        <v>4709</v>
      </c>
      <c r="B405" s="146" t="s">
        <v>4708</v>
      </c>
      <c r="C405" s="146"/>
      <c r="D405" s="146"/>
    </row>
    <row r="406" spans="1:4" x14ac:dyDescent="0.25">
      <c r="A406" s="148"/>
      <c r="B406" s="89"/>
      <c r="C406" s="144" t="s">
        <v>2135</v>
      </c>
      <c r="D406" s="145"/>
    </row>
    <row r="407" spans="1:4" x14ac:dyDescent="0.25">
      <c r="A407" s="148"/>
      <c r="B407" s="89"/>
      <c r="C407" s="144" t="s">
        <v>2134</v>
      </c>
      <c r="D407" s="145"/>
    </row>
    <row r="408" spans="1:4" ht="5.0999999999999996" customHeight="1" x14ac:dyDescent="0.25">
      <c r="A408" s="12"/>
      <c r="B408" s="3"/>
      <c r="C408" s="3"/>
      <c r="D408" s="3"/>
    </row>
    <row r="409" spans="1:4" ht="30" customHeight="1" x14ac:dyDescent="0.25">
      <c r="A409" s="148" t="s">
        <v>4707</v>
      </c>
      <c r="B409" s="146" t="s">
        <v>4706</v>
      </c>
      <c r="C409" s="146"/>
      <c r="D409" s="146"/>
    </row>
    <row r="410" spans="1:4" x14ac:dyDescent="0.25">
      <c r="A410" s="148"/>
      <c r="B410" s="89"/>
      <c r="C410" s="144" t="s">
        <v>2135</v>
      </c>
      <c r="D410" s="145"/>
    </row>
    <row r="411" spans="1:4" x14ac:dyDescent="0.25">
      <c r="A411" s="148"/>
      <c r="B411" s="89"/>
      <c r="C411" s="144" t="s">
        <v>2134</v>
      </c>
      <c r="D411" s="145"/>
    </row>
    <row r="412" spans="1:4" ht="5.0999999999999996" customHeight="1" x14ac:dyDescent="0.25">
      <c r="A412" s="12"/>
      <c r="B412" s="3"/>
      <c r="C412" s="3"/>
      <c r="D412" s="3"/>
    </row>
    <row r="413" spans="1:4" ht="30" customHeight="1" x14ac:dyDescent="0.25">
      <c r="A413" s="148" t="s">
        <v>4705</v>
      </c>
      <c r="B413" s="146" t="s">
        <v>4704</v>
      </c>
      <c r="C413" s="146"/>
      <c r="D413" s="146"/>
    </row>
    <row r="414" spans="1:4" x14ac:dyDescent="0.25">
      <c r="A414" s="148"/>
      <c r="B414" s="89"/>
      <c r="C414" s="144" t="s">
        <v>2135</v>
      </c>
      <c r="D414" s="145"/>
    </row>
    <row r="415" spans="1:4" x14ac:dyDescent="0.25">
      <c r="A415" s="148"/>
      <c r="B415" s="89"/>
      <c r="C415" s="144" t="s">
        <v>2134</v>
      </c>
      <c r="D415" s="145"/>
    </row>
    <row r="416" spans="1:4" ht="5.0999999999999996" customHeight="1" x14ac:dyDescent="0.25">
      <c r="A416" s="12"/>
      <c r="B416" s="3"/>
      <c r="C416" s="3"/>
      <c r="D416" s="3"/>
    </row>
    <row r="417" spans="1:4" ht="30" customHeight="1" x14ac:dyDescent="0.25">
      <c r="A417" s="148" t="s">
        <v>4703</v>
      </c>
      <c r="B417" s="146" t="s">
        <v>4702</v>
      </c>
      <c r="C417" s="146"/>
      <c r="D417" s="146"/>
    </row>
    <row r="418" spans="1:4" x14ac:dyDescent="0.25">
      <c r="A418" s="148"/>
      <c r="B418" s="89"/>
      <c r="C418" s="144" t="s">
        <v>2135</v>
      </c>
      <c r="D418" s="145"/>
    </row>
    <row r="419" spans="1:4" x14ac:dyDescent="0.25">
      <c r="A419" s="148"/>
      <c r="B419" s="89"/>
      <c r="C419" s="144" t="s">
        <v>2134</v>
      </c>
      <c r="D419" s="145"/>
    </row>
    <row r="420" spans="1:4" ht="5.0999999999999996" customHeight="1" x14ac:dyDescent="0.25">
      <c r="A420" s="12"/>
      <c r="B420" s="3"/>
      <c r="C420" s="3"/>
      <c r="D420" s="3"/>
    </row>
    <row r="421" spans="1:4" x14ac:dyDescent="0.25">
      <c r="A421" s="12" t="s">
        <v>4701</v>
      </c>
      <c r="B421" s="146" t="s">
        <v>2277</v>
      </c>
      <c r="C421" s="146"/>
      <c r="D421" s="146"/>
    </row>
    <row r="422" spans="1:4" ht="5.0999999999999996" customHeight="1" x14ac:dyDescent="0.25">
      <c r="A422" s="12"/>
      <c r="B422" s="3"/>
      <c r="C422" s="3"/>
      <c r="D422" s="3"/>
    </row>
    <row r="423" spans="1:4" x14ac:dyDescent="0.25">
      <c r="A423" s="148" t="s">
        <v>4700</v>
      </c>
      <c r="B423" s="146" t="s">
        <v>4699</v>
      </c>
      <c r="C423" s="146"/>
      <c r="D423" s="146"/>
    </row>
    <row r="424" spans="1:4" x14ac:dyDescent="0.25">
      <c r="A424" s="148"/>
      <c r="B424" s="89"/>
      <c r="C424" s="144" t="s">
        <v>2135</v>
      </c>
      <c r="D424" s="145"/>
    </row>
    <row r="425" spans="1:4" x14ac:dyDescent="0.25">
      <c r="A425" s="148"/>
      <c r="B425" s="89"/>
      <c r="C425" s="144" t="s">
        <v>2134</v>
      </c>
      <c r="D425" s="145"/>
    </row>
    <row r="426" spans="1:4" ht="5.0999999999999996" customHeight="1" x14ac:dyDescent="0.25">
      <c r="A426" s="148"/>
      <c r="B426" s="3"/>
      <c r="C426" s="3"/>
      <c r="D426" s="3"/>
    </row>
    <row r="427" spans="1:4" ht="45" customHeight="1" x14ac:dyDescent="0.25">
      <c r="A427" s="148"/>
      <c r="B427" s="146" t="s">
        <v>3225</v>
      </c>
      <c r="C427" s="166"/>
      <c r="D427" s="42"/>
    </row>
    <row r="428" spans="1:4" ht="5.0999999999999996" customHeight="1" x14ac:dyDescent="0.25">
      <c r="A428" s="12"/>
      <c r="B428" s="3"/>
      <c r="C428" s="3"/>
      <c r="D428" s="3"/>
    </row>
    <row r="429" spans="1:4" x14ac:dyDescent="0.25">
      <c r="A429" s="148" t="s">
        <v>4698</v>
      </c>
      <c r="B429" s="146" t="s">
        <v>4697</v>
      </c>
      <c r="C429" s="146"/>
      <c r="D429" s="146"/>
    </row>
    <row r="430" spans="1:4" x14ac:dyDescent="0.25">
      <c r="A430" s="148"/>
      <c r="B430" s="89"/>
      <c r="C430" s="144" t="s">
        <v>2135</v>
      </c>
      <c r="D430" s="145"/>
    </row>
    <row r="431" spans="1:4" x14ac:dyDescent="0.25">
      <c r="A431" s="148"/>
      <c r="B431" s="89"/>
      <c r="C431" s="144" t="s">
        <v>2134</v>
      </c>
      <c r="D431" s="145"/>
    </row>
    <row r="432" spans="1:4" ht="5.0999999999999996" customHeight="1" x14ac:dyDescent="0.25">
      <c r="A432" s="148"/>
      <c r="B432" s="3"/>
      <c r="C432" s="3"/>
      <c r="D432" s="3"/>
    </row>
    <row r="433" spans="1:4" x14ac:dyDescent="0.25">
      <c r="A433" s="148"/>
      <c r="B433" s="146" t="s">
        <v>2281</v>
      </c>
      <c r="C433" s="166"/>
      <c r="D433" s="42"/>
    </row>
    <row r="434" spans="1:4" ht="5.0999999999999996" customHeight="1" x14ac:dyDescent="0.25">
      <c r="A434" s="12"/>
      <c r="B434" s="3"/>
      <c r="C434" s="3"/>
      <c r="D434" s="3"/>
    </row>
    <row r="435" spans="1:4" x14ac:dyDescent="0.25">
      <c r="A435" s="12" t="s">
        <v>4696</v>
      </c>
      <c r="B435" s="146" t="s">
        <v>3538</v>
      </c>
      <c r="C435" s="166"/>
      <c r="D435" s="113"/>
    </row>
    <row r="436" spans="1:4" ht="5.0999999999999996" customHeight="1" x14ac:dyDescent="0.25">
      <c r="A436" s="12"/>
      <c r="B436" s="3"/>
      <c r="C436" s="3"/>
      <c r="D436" s="3"/>
    </row>
    <row r="437" spans="1:4" x14ac:dyDescent="0.25">
      <c r="A437" s="12" t="s">
        <v>4695</v>
      </c>
      <c r="B437" s="146" t="s">
        <v>949</v>
      </c>
      <c r="C437" s="146"/>
      <c r="D437" s="146"/>
    </row>
    <row r="438" spans="1:4" ht="5.0999999999999996" customHeight="1" x14ac:dyDescent="0.25">
      <c r="A438" s="12"/>
      <c r="B438" s="3"/>
      <c r="C438" s="3"/>
      <c r="D438" s="3"/>
    </row>
    <row r="439" spans="1:4" x14ac:dyDescent="0.25">
      <c r="A439" s="12" t="s">
        <v>4694</v>
      </c>
      <c r="B439" s="146" t="s">
        <v>949</v>
      </c>
      <c r="C439" s="146"/>
      <c r="D439" s="146"/>
    </row>
    <row r="440" spans="1:4" ht="5.0999999999999996" customHeight="1" x14ac:dyDescent="0.25">
      <c r="A440" s="12"/>
      <c r="B440" s="3"/>
      <c r="C440" s="3"/>
      <c r="D440" s="3"/>
    </row>
    <row r="441" spans="1:4" x14ac:dyDescent="0.25">
      <c r="A441" s="12" t="s">
        <v>4693</v>
      </c>
      <c r="B441" s="146" t="s">
        <v>949</v>
      </c>
      <c r="C441" s="146"/>
      <c r="D441" s="146"/>
    </row>
    <row r="442" spans="1:4" ht="5.0999999999999996" customHeight="1" x14ac:dyDescent="0.25">
      <c r="A442" s="12"/>
      <c r="B442" s="3"/>
      <c r="C442" s="3"/>
      <c r="D442" s="3"/>
    </row>
    <row r="443" spans="1:4" x14ac:dyDescent="0.25">
      <c r="A443" s="12" t="s">
        <v>4692</v>
      </c>
      <c r="B443" s="146" t="s">
        <v>949</v>
      </c>
      <c r="C443" s="146"/>
      <c r="D443" s="146"/>
    </row>
    <row r="444" spans="1:4" x14ac:dyDescent="0.25">
      <c r="A444" s="12"/>
      <c r="B444" s="3"/>
      <c r="C444" s="3"/>
      <c r="D444" s="3"/>
    </row>
    <row r="445" spans="1:4" x14ac:dyDescent="0.25">
      <c r="A445" s="205" t="s">
        <v>3224</v>
      </c>
      <c r="B445" s="205"/>
      <c r="C445" s="205"/>
      <c r="D445" s="205"/>
    </row>
    <row r="446" spans="1:4" ht="5.0999999999999996" customHeight="1" x14ac:dyDescent="0.25">
      <c r="A446" s="12"/>
      <c r="B446" s="3"/>
      <c r="C446" s="3"/>
      <c r="D446" s="3"/>
    </row>
    <row r="447" spans="1:4" ht="75" customHeight="1" x14ac:dyDescent="0.25">
      <c r="A447" s="12" t="s">
        <v>4691</v>
      </c>
      <c r="B447" s="146" t="s">
        <v>4690</v>
      </c>
      <c r="C447" s="166"/>
      <c r="D447" s="42"/>
    </row>
  </sheetData>
  <mergeCells count="340">
    <mergeCell ref="C343:D343"/>
    <mergeCell ref="C344:D344"/>
    <mergeCell ref="B447:C447"/>
    <mergeCell ref="C363:D363"/>
    <mergeCell ref="B365:C365"/>
    <mergeCell ref="B367:C367"/>
    <mergeCell ref="C370:D370"/>
    <mergeCell ref="C371:D371"/>
    <mergeCell ref="B373:C373"/>
    <mergeCell ref="C376:D376"/>
    <mergeCell ref="C377:D377"/>
    <mergeCell ref="B379:C379"/>
    <mergeCell ref="B381:D381"/>
    <mergeCell ref="B383:D383"/>
    <mergeCell ref="B385:D385"/>
    <mergeCell ref="B387:D387"/>
    <mergeCell ref="B389:D389"/>
    <mergeCell ref="B421:D421"/>
    <mergeCell ref="B437:D437"/>
    <mergeCell ref="B439:D439"/>
    <mergeCell ref="B441:D441"/>
    <mergeCell ref="C424:D424"/>
    <mergeCell ref="C425:D425"/>
    <mergeCell ref="B427:C427"/>
    <mergeCell ref="C191:D191"/>
    <mergeCell ref="B199:C199"/>
    <mergeCell ref="B201:C201"/>
    <mergeCell ref="C204:D204"/>
    <mergeCell ref="C205:D205"/>
    <mergeCell ref="B189:D189"/>
    <mergeCell ref="B193:D193"/>
    <mergeCell ref="B195:D195"/>
    <mergeCell ref="B197:D197"/>
    <mergeCell ref="B140:C140"/>
    <mergeCell ref="B142:C142"/>
    <mergeCell ref="B144:C144"/>
    <mergeCell ref="B146:C146"/>
    <mergeCell ref="B148:C148"/>
    <mergeCell ref="C151:D151"/>
    <mergeCell ref="C152:D152"/>
    <mergeCell ref="C159:D159"/>
    <mergeCell ref="C160:D160"/>
    <mergeCell ref="B154:C154"/>
    <mergeCell ref="B156:C156"/>
    <mergeCell ref="B50:C50"/>
    <mergeCell ref="C53:D53"/>
    <mergeCell ref="C54:D54"/>
    <mergeCell ref="B56:C56"/>
    <mergeCell ref="C59:D59"/>
    <mergeCell ref="C60:D60"/>
    <mergeCell ref="C63:D63"/>
    <mergeCell ref="C64:D64"/>
    <mergeCell ref="B66:C66"/>
    <mergeCell ref="A3:D3"/>
    <mergeCell ref="A5:A9"/>
    <mergeCell ref="B5:D5"/>
    <mergeCell ref="B8:D8"/>
    <mergeCell ref="B9:D9"/>
    <mergeCell ref="B11:D11"/>
    <mergeCell ref="B13:D13"/>
    <mergeCell ref="B16:D16"/>
    <mergeCell ref="B17:D17"/>
    <mergeCell ref="A13:A18"/>
    <mergeCell ref="C6:D6"/>
    <mergeCell ref="C7:D7"/>
    <mergeCell ref="C14:D14"/>
    <mergeCell ref="C15:D15"/>
    <mergeCell ref="B18:C18"/>
    <mergeCell ref="B20:C20"/>
    <mergeCell ref="B22:C22"/>
    <mergeCell ref="B24:C24"/>
    <mergeCell ref="A46:A48"/>
    <mergeCell ref="B46:D46"/>
    <mergeCell ref="A34:A36"/>
    <mergeCell ref="B34:D34"/>
    <mergeCell ref="A40:A44"/>
    <mergeCell ref="B40:D40"/>
    <mergeCell ref="B44:C44"/>
    <mergeCell ref="C47:D47"/>
    <mergeCell ref="C48:D48"/>
    <mergeCell ref="B26:C26"/>
    <mergeCell ref="B28:C28"/>
    <mergeCell ref="B30:C30"/>
    <mergeCell ref="B32:C32"/>
    <mergeCell ref="C35:D35"/>
    <mergeCell ref="C36:D36"/>
    <mergeCell ref="B38:C38"/>
    <mergeCell ref="C41:D41"/>
    <mergeCell ref="C42:D42"/>
    <mergeCell ref="A52:A54"/>
    <mergeCell ref="B52:D52"/>
    <mergeCell ref="A58:A60"/>
    <mergeCell ref="B58:D58"/>
    <mergeCell ref="A84:A86"/>
    <mergeCell ref="B72:D72"/>
    <mergeCell ref="B76:D76"/>
    <mergeCell ref="B80:D80"/>
    <mergeCell ref="B84:D84"/>
    <mergeCell ref="A62:A66"/>
    <mergeCell ref="B62:D62"/>
    <mergeCell ref="A72:A74"/>
    <mergeCell ref="A76:A78"/>
    <mergeCell ref="A80:A82"/>
    <mergeCell ref="B68:C68"/>
    <mergeCell ref="B70:C70"/>
    <mergeCell ref="C73:D73"/>
    <mergeCell ref="C74:D74"/>
    <mergeCell ref="C77:D77"/>
    <mergeCell ref="C78:D78"/>
    <mergeCell ref="C81:D81"/>
    <mergeCell ref="C82:D82"/>
    <mergeCell ref="C85:D85"/>
    <mergeCell ref="B92:D92"/>
    <mergeCell ref="C86:D86"/>
    <mergeCell ref="C89:D89"/>
    <mergeCell ref="C90:D90"/>
    <mergeCell ref="C93:D93"/>
    <mergeCell ref="C94:D94"/>
    <mergeCell ref="B96:D96"/>
    <mergeCell ref="A100:A104"/>
    <mergeCell ref="B100:D100"/>
    <mergeCell ref="A88:A90"/>
    <mergeCell ref="A92:A94"/>
    <mergeCell ref="A96:A98"/>
    <mergeCell ref="B88:D88"/>
    <mergeCell ref="C97:D97"/>
    <mergeCell ref="C98:D98"/>
    <mergeCell ref="C101:D101"/>
    <mergeCell ref="C102:D102"/>
    <mergeCell ref="B104:C104"/>
    <mergeCell ref="A150:A152"/>
    <mergeCell ref="B150:D150"/>
    <mergeCell ref="A158:A160"/>
    <mergeCell ref="B158:D158"/>
    <mergeCell ref="A106:A110"/>
    <mergeCell ref="B106:D106"/>
    <mergeCell ref="A114:D114"/>
    <mergeCell ref="A120:D120"/>
    <mergeCell ref="A122:A130"/>
    <mergeCell ref="B122:D122"/>
    <mergeCell ref="B130:D130"/>
    <mergeCell ref="C107:D107"/>
    <mergeCell ref="C108:D108"/>
    <mergeCell ref="B110:C110"/>
    <mergeCell ref="B112:D112"/>
    <mergeCell ref="B116:C116"/>
    <mergeCell ref="B118:C118"/>
    <mergeCell ref="C123:D123"/>
    <mergeCell ref="C124:D124"/>
    <mergeCell ref="B129:C129"/>
    <mergeCell ref="B132:C132"/>
    <mergeCell ref="B134:C134"/>
    <mergeCell ref="B136:C136"/>
    <mergeCell ref="B138:C138"/>
    <mergeCell ref="A162:A164"/>
    <mergeCell ref="B162:D162"/>
    <mergeCell ref="A166:A170"/>
    <mergeCell ref="B166:D166"/>
    <mergeCell ref="A172:A191"/>
    <mergeCell ref="B172:D172"/>
    <mergeCell ref="B175:D175"/>
    <mergeCell ref="B176:D176"/>
    <mergeCell ref="B185:D185"/>
    <mergeCell ref="C163:D163"/>
    <mergeCell ref="C164:D164"/>
    <mergeCell ref="C167:D167"/>
    <mergeCell ref="C168:D168"/>
    <mergeCell ref="C173:D173"/>
    <mergeCell ref="C174:D174"/>
    <mergeCell ref="B170:C170"/>
    <mergeCell ref="C177:D177"/>
    <mergeCell ref="C178:D178"/>
    <mergeCell ref="B179:C179"/>
    <mergeCell ref="B181:C181"/>
    <mergeCell ref="B183:C183"/>
    <mergeCell ref="C186:D186"/>
    <mergeCell ref="C187:D187"/>
    <mergeCell ref="C190:D190"/>
    <mergeCell ref="A203:A207"/>
    <mergeCell ref="B203:D203"/>
    <mergeCell ref="A209:A211"/>
    <mergeCell ref="B209:D209"/>
    <mergeCell ref="B207:C207"/>
    <mergeCell ref="C210:D210"/>
    <mergeCell ref="C211:D211"/>
    <mergeCell ref="A215:A217"/>
    <mergeCell ref="B215:D215"/>
    <mergeCell ref="B213:C213"/>
    <mergeCell ref="C216:D216"/>
    <mergeCell ref="C217:D217"/>
    <mergeCell ref="A219:A225"/>
    <mergeCell ref="B219:D219"/>
    <mergeCell ref="B222:D222"/>
    <mergeCell ref="B223:D223"/>
    <mergeCell ref="B235:D235"/>
    <mergeCell ref="B239:D239"/>
    <mergeCell ref="A227:A229"/>
    <mergeCell ref="A231:A233"/>
    <mergeCell ref="A235:A237"/>
    <mergeCell ref="A239:A241"/>
    <mergeCell ref="B227:D227"/>
    <mergeCell ref="B231:D231"/>
    <mergeCell ref="C232:D232"/>
    <mergeCell ref="C233:D233"/>
    <mergeCell ref="C236:D236"/>
    <mergeCell ref="C237:D237"/>
    <mergeCell ref="C240:D240"/>
    <mergeCell ref="C241:D241"/>
    <mergeCell ref="C220:D220"/>
    <mergeCell ref="C221:D221"/>
    <mergeCell ref="C224:D224"/>
    <mergeCell ref="C225:D225"/>
    <mergeCell ref="C228:D228"/>
    <mergeCell ref="C229:D229"/>
    <mergeCell ref="A243:A245"/>
    <mergeCell ref="A247:A251"/>
    <mergeCell ref="B243:D243"/>
    <mergeCell ref="B247:D247"/>
    <mergeCell ref="B263:D263"/>
    <mergeCell ref="C244:D244"/>
    <mergeCell ref="C245:D245"/>
    <mergeCell ref="C248:D248"/>
    <mergeCell ref="C249:D249"/>
    <mergeCell ref="B251:C251"/>
    <mergeCell ref="C254:D254"/>
    <mergeCell ref="C255:D255"/>
    <mergeCell ref="B257:C257"/>
    <mergeCell ref="B261:C261"/>
    <mergeCell ref="B265:D265"/>
    <mergeCell ref="B267:D267"/>
    <mergeCell ref="B269:D269"/>
    <mergeCell ref="B271:D271"/>
    <mergeCell ref="A253:A257"/>
    <mergeCell ref="B253:D253"/>
    <mergeCell ref="B259:D259"/>
    <mergeCell ref="B285:D285"/>
    <mergeCell ref="B287:D287"/>
    <mergeCell ref="B289:D289"/>
    <mergeCell ref="B291:D291"/>
    <mergeCell ref="B293:D293"/>
    <mergeCell ref="B273:D273"/>
    <mergeCell ref="A275:D275"/>
    <mergeCell ref="B279:D279"/>
    <mergeCell ref="B281:D281"/>
    <mergeCell ref="B283:D283"/>
    <mergeCell ref="B277:C277"/>
    <mergeCell ref="B295:D295"/>
    <mergeCell ref="A297:D297"/>
    <mergeCell ref="A299:A303"/>
    <mergeCell ref="B299:D299"/>
    <mergeCell ref="B302:D302"/>
    <mergeCell ref="B303:D303"/>
    <mergeCell ref="A323:A326"/>
    <mergeCell ref="B323:D323"/>
    <mergeCell ref="A332:A334"/>
    <mergeCell ref="B332:D332"/>
    <mergeCell ref="B311:C311"/>
    <mergeCell ref="B313:C313"/>
    <mergeCell ref="B315:C315"/>
    <mergeCell ref="B317:C317"/>
    <mergeCell ref="B319:C319"/>
    <mergeCell ref="B321:C321"/>
    <mergeCell ref="C324:D324"/>
    <mergeCell ref="C325:D325"/>
    <mergeCell ref="C326:D326"/>
    <mergeCell ref="B328:C328"/>
    <mergeCell ref="B330:C330"/>
    <mergeCell ref="C333:D333"/>
    <mergeCell ref="C334:D334"/>
    <mergeCell ref="A336:A340"/>
    <mergeCell ref="B336:D336"/>
    <mergeCell ref="B305:C305"/>
    <mergeCell ref="B307:C307"/>
    <mergeCell ref="B309:C309"/>
    <mergeCell ref="B348:D348"/>
    <mergeCell ref="A342:A363"/>
    <mergeCell ref="B342:D342"/>
    <mergeCell ref="B345:D345"/>
    <mergeCell ref="B346:D346"/>
    <mergeCell ref="B347:D347"/>
    <mergeCell ref="B361:D361"/>
    <mergeCell ref="B357:D357"/>
    <mergeCell ref="C349:D349"/>
    <mergeCell ref="C350:D350"/>
    <mergeCell ref="B351:C351"/>
    <mergeCell ref="B353:C353"/>
    <mergeCell ref="B355:C355"/>
    <mergeCell ref="C358:D358"/>
    <mergeCell ref="C359:D359"/>
    <mergeCell ref="C362:D362"/>
    <mergeCell ref="C337:D337"/>
    <mergeCell ref="C338:D338"/>
    <mergeCell ref="B340:C340"/>
    <mergeCell ref="B369:D369"/>
    <mergeCell ref="A375:A377"/>
    <mergeCell ref="B375:D375"/>
    <mergeCell ref="A391:A399"/>
    <mergeCell ref="B391:D391"/>
    <mergeCell ref="B394:D394"/>
    <mergeCell ref="B395:D395"/>
    <mergeCell ref="B409:D409"/>
    <mergeCell ref="A401:A403"/>
    <mergeCell ref="A405:A407"/>
    <mergeCell ref="A409:A411"/>
    <mergeCell ref="C392:D392"/>
    <mergeCell ref="C393:D393"/>
    <mergeCell ref="C396:D396"/>
    <mergeCell ref="C397:D397"/>
    <mergeCell ref="B399:C399"/>
    <mergeCell ref="C402:D402"/>
    <mergeCell ref="C403:D403"/>
    <mergeCell ref="C406:D406"/>
    <mergeCell ref="C407:D407"/>
    <mergeCell ref="C410:D410"/>
    <mergeCell ref="C411:D411"/>
    <mergeCell ref="B401:D401"/>
    <mergeCell ref="B126:D126"/>
    <mergeCell ref="B127:C127"/>
    <mergeCell ref="C300:D300"/>
    <mergeCell ref="C301:D301"/>
    <mergeCell ref="B435:C435"/>
    <mergeCell ref="B443:D443"/>
    <mergeCell ref="A445:D445"/>
    <mergeCell ref="A423:A427"/>
    <mergeCell ref="B423:D423"/>
    <mergeCell ref="A429:A433"/>
    <mergeCell ref="B429:D429"/>
    <mergeCell ref="A413:A415"/>
    <mergeCell ref="C430:D430"/>
    <mergeCell ref="C431:D431"/>
    <mergeCell ref="B405:D405"/>
    <mergeCell ref="A417:A419"/>
    <mergeCell ref="B417:D417"/>
    <mergeCell ref="C414:D414"/>
    <mergeCell ref="C415:D415"/>
    <mergeCell ref="C418:D418"/>
    <mergeCell ref="C419:D419"/>
    <mergeCell ref="B413:D413"/>
    <mergeCell ref="B433:C433"/>
    <mergeCell ref="A369:A373"/>
  </mergeCells>
  <hyperlinks>
    <hyperlink ref="B18" location="mil16.30" display="Click here to go to Item 16.30." xr:uid="{00000000-0004-0000-1F00-000000000000}"/>
    <hyperlink ref="B127:C127" location="mil16.80" display="Click here to go to Item 16.80." xr:uid="{00000000-0004-0000-1F00-000001000000}"/>
  </hyperlinks>
  <pageMargins left="0.7" right="0.7" top="0.75" bottom="0.75" header="0.3" footer="0.3"/>
  <pageSetup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18"/>
  <dimension ref="A3:D489"/>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5120</v>
      </c>
      <c r="B3" s="199"/>
      <c r="C3" s="199"/>
      <c r="D3" s="199"/>
    </row>
    <row r="4" spans="1:4" x14ac:dyDescent="0.25">
      <c r="A4" s="12"/>
      <c r="B4" s="3"/>
      <c r="C4" s="3"/>
      <c r="D4" s="3"/>
    </row>
    <row r="5" spans="1:4" x14ac:dyDescent="0.25">
      <c r="A5" s="148" t="s">
        <v>5119</v>
      </c>
      <c r="B5" s="146" t="s">
        <v>5118</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105" customHeight="1" x14ac:dyDescent="0.25">
      <c r="A9" s="148"/>
      <c r="B9" s="146" t="s">
        <v>5117</v>
      </c>
      <c r="C9" s="146"/>
      <c r="D9" s="146"/>
    </row>
    <row r="10" spans="1:4" ht="15" customHeight="1" x14ac:dyDescent="0.25">
      <c r="A10" s="148"/>
      <c r="B10" s="196" t="s">
        <v>6722</v>
      </c>
      <c r="C10" s="196"/>
      <c r="D10" s="83"/>
    </row>
    <row r="11" spans="1:4" ht="15" customHeight="1" x14ac:dyDescent="0.25">
      <c r="A11" s="148"/>
      <c r="B11" s="196" t="s">
        <v>6723</v>
      </c>
      <c r="C11" s="196"/>
      <c r="D11" s="83"/>
    </row>
    <row r="12" spans="1:4" ht="15" customHeight="1" x14ac:dyDescent="0.25">
      <c r="A12" s="148"/>
      <c r="B12" s="196" t="s">
        <v>6724</v>
      </c>
      <c r="C12" s="196"/>
      <c r="D12" s="83"/>
    </row>
    <row r="13" spans="1:4" ht="5.0999999999999996" customHeight="1" x14ac:dyDescent="0.25">
      <c r="A13" s="12"/>
      <c r="B13" s="3"/>
      <c r="C13" s="3"/>
      <c r="D13" s="3"/>
    </row>
    <row r="14" spans="1:4" ht="30" customHeight="1" x14ac:dyDescent="0.25">
      <c r="A14" s="12"/>
      <c r="B14" s="172" t="s">
        <v>5116</v>
      </c>
      <c r="C14" s="172"/>
      <c r="D14" s="172"/>
    </row>
    <row r="15" spans="1:4" x14ac:dyDescent="0.25">
      <c r="A15" s="12"/>
      <c r="B15" s="3"/>
      <c r="C15" s="3"/>
      <c r="D15" s="3"/>
    </row>
    <row r="16" spans="1:4" x14ac:dyDescent="0.25">
      <c r="A16" s="205" t="s">
        <v>5115</v>
      </c>
      <c r="B16" s="205"/>
      <c r="C16" s="205"/>
      <c r="D16" s="205"/>
    </row>
    <row r="17" spans="1:4" ht="5.0999999999999996" customHeight="1" x14ac:dyDescent="0.25">
      <c r="A17" s="12"/>
      <c r="B17" s="3"/>
      <c r="C17" s="3"/>
      <c r="D17" s="3"/>
    </row>
    <row r="18" spans="1:4" x14ac:dyDescent="0.25">
      <c r="A18" s="12" t="s">
        <v>5114</v>
      </c>
      <c r="B18" s="146" t="s">
        <v>4998</v>
      </c>
      <c r="C18" s="166"/>
      <c r="D18" s="42"/>
    </row>
    <row r="19" spans="1:4" ht="5.0999999999999996" customHeight="1" x14ac:dyDescent="0.25">
      <c r="A19" s="12"/>
      <c r="B19" s="3"/>
      <c r="C19" s="3"/>
      <c r="D19" s="3"/>
    </row>
    <row r="20" spans="1:4" x14ac:dyDescent="0.25">
      <c r="A20" s="12" t="s">
        <v>5113</v>
      </c>
      <c r="B20" s="146" t="s">
        <v>5001</v>
      </c>
      <c r="C20" s="166"/>
      <c r="D20" s="42"/>
    </row>
    <row r="21" spans="1:4" ht="5.0999999999999996" customHeight="1" x14ac:dyDescent="0.25">
      <c r="A21" s="12"/>
      <c r="B21" s="3"/>
      <c r="C21" s="3"/>
      <c r="D21" s="3"/>
    </row>
    <row r="22" spans="1:4" x14ac:dyDescent="0.25">
      <c r="A22" s="12" t="s">
        <v>5112</v>
      </c>
      <c r="B22" s="146" t="s">
        <v>4936</v>
      </c>
      <c r="C22" s="166"/>
      <c r="D22" s="42"/>
    </row>
    <row r="23" spans="1:4" ht="5.0999999999999996" customHeight="1" x14ac:dyDescent="0.25">
      <c r="A23" s="12"/>
      <c r="B23" s="3"/>
      <c r="C23" s="3"/>
      <c r="D23" s="3"/>
    </row>
    <row r="24" spans="1:4" ht="30" customHeight="1" x14ac:dyDescent="0.25">
      <c r="A24" s="12" t="s">
        <v>5111</v>
      </c>
      <c r="B24" s="146" t="s">
        <v>5110</v>
      </c>
      <c r="C24" s="166"/>
      <c r="D24" s="42"/>
    </row>
    <row r="25" spans="1:4" ht="5.0999999999999996" customHeight="1" x14ac:dyDescent="0.25">
      <c r="A25" s="12"/>
      <c r="B25" s="3"/>
      <c r="C25" s="3"/>
      <c r="D25" s="3"/>
    </row>
    <row r="26" spans="1:4" x14ac:dyDescent="0.25">
      <c r="A26" s="12" t="s">
        <v>5109</v>
      </c>
      <c r="B26" s="146" t="s">
        <v>5108</v>
      </c>
      <c r="C26" s="166"/>
      <c r="D26" s="42"/>
    </row>
    <row r="27" spans="1:4" ht="5.0999999999999996" customHeight="1" x14ac:dyDescent="0.25">
      <c r="A27" s="12"/>
      <c r="B27" s="3"/>
      <c r="C27" s="3"/>
      <c r="D27" s="3"/>
    </row>
    <row r="28" spans="1:4" x14ac:dyDescent="0.25">
      <c r="A28" s="12" t="s">
        <v>5107</v>
      </c>
      <c r="B28" s="146" t="s">
        <v>5106</v>
      </c>
      <c r="C28" s="166"/>
      <c r="D28" s="42"/>
    </row>
    <row r="29" spans="1:4" ht="5.0999999999999996" customHeight="1" x14ac:dyDescent="0.25">
      <c r="A29" s="12"/>
      <c r="B29" s="3"/>
      <c r="C29" s="3"/>
      <c r="D29" s="3"/>
    </row>
    <row r="30" spans="1:4" x14ac:dyDescent="0.25">
      <c r="A30" s="12" t="s">
        <v>5105</v>
      </c>
      <c r="B30" s="146" t="s">
        <v>5104</v>
      </c>
      <c r="C30" s="166"/>
      <c r="D30" s="42"/>
    </row>
    <row r="31" spans="1:4" ht="5.0999999999999996" customHeight="1" x14ac:dyDescent="0.25">
      <c r="A31" s="12"/>
      <c r="B31" s="3"/>
      <c r="C31" s="3"/>
      <c r="D31" s="3"/>
    </row>
    <row r="32" spans="1:4" x14ac:dyDescent="0.25">
      <c r="A32" s="12" t="s">
        <v>5103</v>
      </c>
      <c r="B32" s="146" t="s">
        <v>5102</v>
      </c>
      <c r="C32" s="166"/>
      <c r="D32" s="112"/>
    </row>
    <row r="33" spans="1:4" ht="5.0999999999999996" customHeight="1" x14ac:dyDescent="0.25">
      <c r="A33" s="12"/>
      <c r="B33" s="3"/>
      <c r="C33" s="3"/>
      <c r="D33" s="3"/>
    </row>
    <row r="34" spans="1:4" x14ac:dyDescent="0.25">
      <c r="A34" s="12" t="s">
        <v>5101</v>
      </c>
      <c r="B34" s="146" t="s">
        <v>5100</v>
      </c>
      <c r="C34" s="166"/>
      <c r="D34" s="42"/>
    </row>
    <row r="35" spans="1:4" ht="5.0999999999999996" customHeight="1" x14ac:dyDescent="0.25">
      <c r="A35" s="12"/>
      <c r="B35" s="3"/>
      <c r="C35" s="3"/>
      <c r="D35" s="3"/>
    </row>
    <row r="36" spans="1:4" x14ac:dyDescent="0.25">
      <c r="A36" s="12" t="s">
        <v>5099</v>
      </c>
      <c r="B36" s="146" t="s">
        <v>5098</v>
      </c>
      <c r="C36" s="166"/>
      <c r="D36" s="42"/>
    </row>
    <row r="37" spans="1:4" ht="5.0999999999999996" customHeight="1" x14ac:dyDescent="0.25">
      <c r="A37" s="12"/>
      <c r="B37" s="3"/>
      <c r="C37" s="3"/>
      <c r="D37" s="3"/>
    </row>
    <row r="38" spans="1:4" x14ac:dyDescent="0.25">
      <c r="A38" s="12" t="s">
        <v>5097</v>
      </c>
      <c r="B38" s="146" t="s">
        <v>4928</v>
      </c>
      <c r="C38" s="166"/>
      <c r="D38" s="42"/>
    </row>
    <row r="39" spans="1:4" ht="5.0999999999999996" customHeight="1" x14ac:dyDescent="0.25">
      <c r="A39" s="12"/>
      <c r="B39" s="3"/>
      <c r="C39" s="3"/>
      <c r="D39" s="3"/>
    </row>
    <row r="40" spans="1:4" x14ac:dyDescent="0.25">
      <c r="A40" s="12" t="s">
        <v>5096</v>
      </c>
      <c r="B40" s="146" t="s">
        <v>5095</v>
      </c>
      <c r="C40" s="166"/>
      <c r="D40" s="42"/>
    </row>
    <row r="41" spans="1:4" ht="5.0999999999999996" customHeight="1" x14ac:dyDescent="0.25">
      <c r="A41" s="12"/>
      <c r="B41" s="3"/>
      <c r="C41" s="3"/>
      <c r="D41" s="3"/>
    </row>
    <row r="42" spans="1:4" x14ac:dyDescent="0.25">
      <c r="A42" s="148" t="s">
        <v>5094</v>
      </c>
      <c r="B42" s="146" t="s">
        <v>3518</v>
      </c>
      <c r="C42" s="146"/>
      <c r="D42" s="146"/>
    </row>
    <row r="43" spans="1:4" x14ac:dyDescent="0.25">
      <c r="A43" s="148"/>
      <c r="B43" s="89"/>
      <c r="C43" s="144" t="s">
        <v>3473</v>
      </c>
      <c r="D43" s="145"/>
    </row>
    <row r="44" spans="1:4" x14ac:dyDescent="0.25">
      <c r="A44" s="148"/>
      <c r="B44" s="89"/>
      <c r="C44" s="144" t="s">
        <v>3472</v>
      </c>
      <c r="D44" s="145"/>
    </row>
    <row r="45" spans="1:4" ht="5.0999999999999996" customHeight="1" x14ac:dyDescent="0.25">
      <c r="A45" s="12"/>
      <c r="B45" s="3"/>
      <c r="C45" s="3"/>
      <c r="D45" s="3"/>
    </row>
    <row r="46" spans="1:4" ht="30" customHeight="1" x14ac:dyDescent="0.25">
      <c r="A46" s="148" t="s">
        <v>5093</v>
      </c>
      <c r="B46" s="146" t="s">
        <v>3470</v>
      </c>
      <c r="C46" s="146"/>
      <c r="D46" s="146"/>
    </row>
    <row r="47" spans="1:4" x14ac:dyDescent="0.25">
      <c r="A47" s="148"/>
      <c r="B47" s="89"/>
      <c r="C47" s="144" t="s">
        <v>2135</v>
      </c>
      <c r="D47" s="145"/>
    </row>
    <row r="48" spans="1:4" x14ac:dyDescent="0.25">
      <c r="A48" s="148"/>
      <c r="B48" s="89"/>
      <c r="C48" s="144" t="s">
        <v>2134</v>
      </c>
      <c r="D48" s="145"/>
    </row>
    <row r="49" spans="1:4" ht="5.0999999999999996" customHeight="1" x14ac:dyDescent="0.25">
      <c r="A49" s="148"/>
      <c r="B49" s="27"/>
      <c r="C49" s="27"/>
      <c r="D49" s="3"/>
    </row>
    <row r="50" spans="1:4" x14ac:dyDescent="0.25">
      <c r="A50" s="148"/>
      <c r="B50" s="146" t="s">
        <v>3469</v>
      </c>
      <c r="C50" s="166"/>
      <c r="D50" s="42"/>
    </row>
    <row r="51" spans="1:4" ht="5.0999999999999996" customHeight="1" x14ac:dyDescent="0.25">
      <c r="A51" s="12"/>
      <c r="B51" s="3"/>
      <c r="C51" s="3"/>
      <c r="D51" s="3"/>
    </row>
    <row r="52" spans="1:4" x14ac:dyDescent="0.25">
      <c r="A52" s="12" t="s">
        <v>5092</v>
      </c>
      <c r="B52" s="146" t="s">
        <v>4045</v>
      </c>
      <c r="C52" s="166"/>
      <c r="D52" s="105"/>
    </row>
    <row r="53" spans="1:4" ht="5.0999999999999996" customHeight="1" x14ac:dyDescent="0.25">
      <c r="A53" s="12"/>
      <c r="B53" s="3"/>
      <c r="C53" s="3"/>
      <c r="D53" s="3"/>
    </row>
    <row r="54" spans="1:4" x14ac:dyDescent="0.25">
      <c r="A54" s="12" t="s">
        <v>5091</v>
      </c>
      <c r="B54" s="146" t="s">
        <v>4038</v>
      </c>
      <c r="C54" s="166"/>
      <c r="D54" s="105"/>
    </row>
    <row r="55" spans="1:4" ht="5.0999999999999996" customHeight="1" x14ac:dyDescent="0.25">
      <c r="A55" s="12"/>
      <c r="B55" s="3"/>
      <c r="C55" s="3"/>
      <c r="D55" s="3"/>
    </row>
    <row r="56" spans="1:4" x14ac:dyDescent="0.25">
      <c r="A56" s="148" t="s">
        <v>5090</v>
      </c>
      <c r="B56" s="146" t="s">
        <v>4918</v>
      </c>
      <c r="C56" s="146"/>
      <c r="D56" s="146"/>
    </row>
    <row r="57" spans="1:4" x14ac:dyDescent="0.25">
      <c r="A57" s="148"/>
      <c r="B57" s="89"/>
      <c r="C57" s="144" t="s">
        <v>2135</v>
      </c>
      <c r="D57" s="145"/>
    </row>
    <row r="58" spans="1:4" x14ac:dyDescent="0.25">
      <c r="A58" s="148"/>
      <c r="B58" s="89"/>
      <c r="C58" s="144" t="s">
        <v>2134</v>
      </c>
      <c r="D58" s="145"/>
    </row>
    <row r="59" spans="1:4" ht="5.0999999999999996" customHeight="1" x14ac:dyDescent="0.25">
      <c r="A59" s="12"/>
      <c r="B59" s="3"/>
      <c r="C59" s="3"/>
      <c r="D59" s="3"/>
    </row>
    <row r="60" spans="1:4" x14ac:dyDescent="0.25">
      <c r="A60" s="148" t="s">
        <v>5089</v>
      </c>
      <c r="B60" s="146" t="s">
        <v>4916</v>
      </c>
      <c r="C60" s="146"/>
      <c r="D60" s="146"/>
    </row>
    <row r="61" spans="1:4" x14ac:dyDescent="0.25">
      <c r="A61" s="148"/>
      <c r="B61" s="89"/>
      <c r="C61" s="144" t="s">
        <v>2135</v>
      </c>
      <c r="D61" s="145"/>
    </row>
    <row r="62" spans="1:4" x14ac:dyDescent="0.25">
      <c r="A62" s="148"/>
      <c r="B62" s="89"/>
      <c r="C62" s="144" t="s">
        <v>2134</v>
      </c>
      <c r="D62" s="145"/>
    </row>
    <row r="63" spans="1:4" ht="5.0999999999999996" customHeight="1" x14ac:dyDescent="0.25">
      <c r="A63" s="12"/>
      <c r="B63" s="3"/>
      <c r="C63" s="3"/>
      <c r="D63" s="3"/>
    </row>
    <row r="64" spans="1:4" x14ac:dyDescent="0.25">
      <c r="A64" s="12" t="s">
        <v>5088</v>
      </c>
      <c r="B64" s="146" t="s">
        <v>4914</v>
      </c>
      <c r="C64" s="166"/>
      <c r="D64" s="42"/>
    </row>
    <row r="65" spans="1:4" ht="5.0999999999999996" customHeight="1" x14ac:dyDescent="0.25">
      <c r="A65" s="12"/>
      <c r="B65" s="3"/>
      <c r="C65" s="3"/>
      <c r="D65" s="3"/>
    </row>
    <row r="66" spans="1:4" x14ac:dyDescent="0.25">
      <c r="A66" s="12" t="s">
        <v>5087</v>
      </c>
      <c r="B66" s="146" t="s">
        <v>2064</v>
      </c>
      <c r="C66" s="166"/>
      <c r="D66" s="42"/>
    </row>
    <row r="67" spans="1:4" ht="5.0999999999999996" customHeight="1" x14ac:dyDescent="0.25">
      <c r="A67" s="12"/>
      <c r="B67" s="3"/>
      <c r="C67" s="3"/>
      <c r="D67" s="3"/>
    </row>
    <row r="68" spans="1:4" x14ac:dyDescent="0.25">
      <c r="A68" s="12" t="s">
        <v>5086</v>
      </c>
      <c r="B68" s="146" t="s">
        <v>2062</v>
      </c>
      <c r="C68" s="166"/>
      <c r="D68" s="42"/>
    </row>
    <row r="69" spans="1:4" ht="5.0999999999999996" customHeight="1" x14ac:dyDescent="0.25">
      <c r="A69" s="12"/>
      <c r="B69" s="3"/>
      <c r="C69" s="3"/>
      <c r="D69" s="3"/>
    </row>
    <row r="70" spans="1:4" x14ac:dyDescent="0.25">
      <c r="A70" s="148" t="s">
        <v>5085</v>
      </c>
      <c r="B70" s="146" t="s">
        <v>4976</v>
      </c>
      <c r="C70" s="146"/>
      <c r="D70" s="146"/>
    </row>
    <row r="71" spans="1:4" x14ac:dyDescent="0.25">
      <c r="A71" s="148"/>
      <c r="B71" s="89"/>
      <c r="C71" s="144" t="s">
        <v>2135</v>
      </c>
      <c r="D71" s="145"/>
    </row>
    <row r="72" spans="1:4" x14ac:dyDescent="0.25">
      <c r="A72" s="148"/>
      <c r="B72" s="89"/>
      <c r="C72" s="144" t="s">
        <v>2134</v>
      </c>
      <c r="D72" s="145"/>
    </row>
    <row r="73" spans="1:4" ht="5.0999999999999996" customHeight="1" x14ac:dyDescent="0.25">
      <c r="A73" s="12"/>
      <c r="B73" s="3"/>
      <c r="C73" s="3"/>
      <c r="D73" s="3"/>
    </row>
    <row r="74" spans="1:4" x14ac:dyDescent="0.25">
      <c r="A74" s="12" t="s">
        <v>5084</v>
      </c>
      <c r="B74" s="146" t="s">
        <v>3350</v>
      </c>
      <c r="C74" s="166"/>
      <c r="D74" s="42"/>
    </row>
    <row r="75" spans="1:4" ht="5.0999999999999996" customHeight="1" x14ac:dyDescent="0.25">
      <c r="A75" s="12"/>
      <c r="B75" s="3"/>
      <c r="C75" s="3"/>
      <c r="D75" s="3"/>
    </row>
    <row r="76" spans="1:4" x14ac:dyDescent="0.25">
      <c r="A76" s="12" t="s">
        <v>5083</v>
      </c>
      <c r="B76" s="146" t="s">
        <v>3348</v>
      </c>
      <c r="C76" s="166"/>
      <c r="D76" s="42"/>
    </row>
    <row r="77" spans="1:4" ht="5.0999999999999996" customHeight="1" x14ac:dyDescent="0.25">
      <c r="A77" s="12"/>
      <c r="B77" s="3"/>
      <c r="C77" s="3"/>
      <c r="D77" s="3"/>
    </row>
    <row r="78" spans="1:4" x14ac:dyDescent="0.25">
      <c r="A78" s="12" t="s">
        <v>5082</v>
      </c>
      <c r="B78" s="146" t="s">
        <v>3346</v>
      </c>
      <c r="C78" s="166"/>
      <c r="D78" s="42"/>
    </row>
    <row r="79" spans="1:4" ht="5.0999999999999996" customHeight="1" x14ac:dyDescent="0.25">
      <c r="A79" s="12"/>
      <c r="B79" s="3"/>
      <c r="C79" s="3"/>
      <c r="D79" s="3"/>
    </row>
    <row r="80" spans="1:4" x14ac:dyDescent="0.25">
      <c r="A80" s="12" t="s">
        <v>5081</v>
      </c>
      <c r="B80" s="146" t="s">
        <v>2064</v>
      </c>
      <c r="C80" s="166"/>
      <c r="D80" s="42"/>
    </row>
    <row r="81" spans="1:4" ht="5.0999999999999996" customHeight="1" x14ac:dyDescent="0.25">
      <c r="A81" s="12"/>
      <c r="B81" s="3"/>
      <c r="C81" s="3"/>
      <c r="D81" s="3"/>
    </row>
    <row r="82" spans="1:4" x14ac:dyDescent="0.25">
      <c r="A82" s="12" t="s">
        <v>5080</v>
      </c>
      <c r="B82" s="146" t="s">
        <v>2062</v>
      </c>
      <c r="C82" s="166"/>
      <c r="D82" s="42"/>
    </row>
    <row r="83" spans="1:4" ht="5.0999999999999996" customHeight="1" x14ac:dyDescent="0.25">
      <c r="A83" s="12"/>
      <c r="B83" s="3"/>
      <c r="C83" s="3"/>
      <c r="D83" s="3"/>
    </row>
    <row r="84" spans="1:4" x14ac:dyDescent="0.25">
      <c r="A84" s="12" t="s">
        <v>5079</v>
      </c>
      <c r="B84" s="146" t="s">
        <v>2233</v>
      </c>
      <c r="C84" s="166"/>
      <c r="D84" s="42"/>
    </row>
    <row r="85" spans="1:4" ht="5.0999999999999996" customHeight="1" x14ac:dyDescent="0.25">
      <c r="A85" s="12"/>
      <c r="B85" s="3"/>
      <c r="C85" s="3"/>
      <c r="D85" s="3"/>
    </row>
    <row r="86" spans="1:4" x14ac:dyDescent="0.25">
      <c r="A86" s="12" t="s">
        <v>5078</v>
      </c>
      <c r="B86" s="146" t="s">
        <v>2231</v>
      </c>
      <c r="C86" s="166"/>
      <c r="D86" s="42"/>
    </row>
    <row r="87" spans="1:4" ht="5.0999999999999996" customHeight="1" x14ac:dyDescent="0.25">
      <c r="A87" s="12"/>
      <c r="B87" s="3"/>
      <c r="C87" s="3"/>
      <c r="D87" s="3"/>
    </row>
    <row r="88" spans="1:4" x14ac:dyDescent="0.25">
      <c r="A88" s="12" t="s">
        <v>5077</v>
      </c>
      <c r="B88" s="146" t="s">
        <v>7506</v>
      </c>
      <c r="C88" s="166"/>
      <c r="D88" s="42"/>
    </row>
    <row r="89" spans="1:4" ht="5.0999999999999996" customHeight="1" x14ac:dyDescent="0.25">
      <c r="A89" s="12"/>
      <c r="B89" s="3"/>
      <c r="C89" s="3"/>
      <c r="D89" s="3"/>
    </row>
    <row r="90" spans="1:4" x14ac:dyDescent="0.25">
      <c r="A90" s="12" t="s">
        <v>5076</v>
      </c>
      <c r="B90" s="146" t="s">
        <v>3338</v>
      </c>
      <c r="C90" s="166"/>
      <c r="D90" s="42"/>
    </row>
    <row r="91" spans="1:4" ht="5.0999999999999996" customHeight="1" x14ac:dyDescent="0.25">
      <c r="A91" s="12"/>
      <c r="B91" s="3"/>
      <c r="C91" s="3"/>
      <c r="D91" s="3"/>
    </row>
    <row r="92" spans="1:4" x14ac:dyDescent="0.25">
      <c r="A92" s="148" t="s">
        <v>5075</v>
      </c>
      <c r="B92" s="146" t="s">
        <v>5074</v>
      </c>
      <c r="C92" s="146"/>
      <c r="D92" s="146"/>
    </row>
    <row r="93" spans="1:4" x14ac:dyDescent="0.25">
      <c r="A93" s="148"/>
      <c r="B93" s="89"/>
      <c r="C93" s="144" t="s">
        <v>2135</v>
      </c>
      <c r="D93" s="145"/>
    </row>
    <row r="94" spans="1:4" x14ac:dyDescent="0.25">
      <c r="A94" s="148"/>
      <c r="B94" s="89"/>
      <c r="C94" s="144" t="s">
        <v>2134</v>
      </c>
      <c r="D94" s="145"/>
    </row>
    <row r="95" spans="1:4" ht="5.0999999999999996" customHeight="1" x14ac:dyDescent="0.25">
      <c r="A95" s="12"/>
      <c r="B95" s="3"/>
      <c r="C95" s="3"/>
      <c r="D95" s="3"/>
    </row>
    <row r="96" spans="1:4" x14ac:dyDescent="0.25">
      <c r="A96" s="148" t="s">
        <v>5073</v>
      </c>
      <c r="B96" s="146" t="s">
        <v>5072</v>
      </c>
      <c r="C96" s="146"/>
      <c r="D96" s="146"/>
    </row>
    <row r="97" spans="1:4" x14ac:dyDescent="0.25">
      <c r="A97" s="148"/>
      <c r="B97" s="89"/>
      <c r="C97" s="144" t="s">
        <v>2135</v>
      </c>
      <c r="D97" s="145"/>
    </row>
    <row r="98" spans="1:4" x14ac:dyDescent="0.25">
      <c r="A98" s="148"/>
      <c r="B98" s="89"/>
      <c r="C98" s="144" t="s">
        <v>2134</v>
      </c>
      <c r="D98" s="145"/>
    </row>
    <row r="99" spans="1:4" ht="5.0999999999999996" customHeight="1" x14ac:dyDescent="0.25">
      <c r="A99" s="12"/>
      <c r="B99" s="3"/>
      <c r="C99" s="3"/>
      <c r="D99" s="3"/>
    </row>
    <row r="100" spans="1:4" x14ac:dyDescent="0.25">
      <c r="A100" s="12" t="s">
        <v>5071</v>
      </c>
      <c r="B100" s="146" t="s">
        <v>949</v>
      </c>
      <c r="C100" s="146"/>
      <c r="D100" s="146"/>
    </row>
    <row r="101" spans="1:4" ht="5.0999999999999996" customHeight="1" x14ac:dyDescent="0.25">
      <c r="A101" s="12"/>
      <c r="B101" s="3"/>
      <c r="C101" s="3"/>
      <c r="D101" s="3"/>
    </row>
    <row r="102" spans="1:4" x14ac:dyDescent="0.25">
      <c r="A102" s="12" t="s">
        <v>5070</v>
      </c>
      <c r="B102" s="146" t="s">
        <v>949</v>
      </c>
      <c r="C102" s="146"/>
      <c r="D102" s="146"/>
    </row>
    <row r="103" spans="1:4" ht="5.0999999999999996" customHeight="1" x14ac:dyDescent="0.25">
      <c r="A103" s="12"/>
      <c r="B103" s="3"/>
      <c r="C103" s="3"/>
      <c r="D103" s="3"/>
    </row>
    <row r="104" spans="1:4" ht="30" customHeight="1" x14ac:dyDescent="0.25">
      <c r="A104" s="148" t="s">
        <v>5069</v>
      </c>
      <c r="B104" s="146" t="s">
        <v>4894</v>
      </c>
      <c r="C104" s="146"/>
      <c r="D104" s="146"/>
    </row>
    <row r="105" spans="1:4" ht="5.0999999999999996" customHeight="1" x14ac:dyDescent="0.25">
      <c r="A105" s="148"/>
      <c r="B105" s="146"/>
      <c r="C105" s="146"/>
      <c r="D105" s="146"/>
    </row>
    <row r="106" spans="1:4" ht="60" customHeight="1" x14ac:dyDescent="0.25">
      <c r="A106" s="148"/>
      <c r="B106" s="146" t="s">
        <v>5068</v>
      </c>
      <c r="C106" s="146"/>
      <c r="D106" s="146"/>
    </row>
    <row r="107" spans="1:4" ht="5.0999999999999996" customHeight="1" x14ac:dyDescent="0.25">
      <c r="A107" s="148"/>
      <c r="B107" s="3"/>
      <c r="C107" s="3"/>
      <c r="D107" s="3"/>
    </row>
    <row r="108" spans="1:4" ht="15" customHeight="1" x14ac:dyDescent="0.25">
      <c r="A108" s="148"/>
      <c r="B108" s="9"/>
      <c r="C108" s="9" t="s">
        <v>2239</v>
      </c>
      <c r="D108" s="42"/>
    </row>
    <row r="109" spans="1:4" ht="15" customHeight="1" x14ac:dyDescent="0.25">
      <c r="A109" s="148"/>
      <c r="B109" s="9"/>
      <c r="C109" s="9" t="s">
        <v>2064</v>
      </c>
      <c r="D109" s="42"/>
    </row>
    <row r="110" spans="1:4" ht="15" customHeight="1" x14ac:dyDescent="0.25">
      <c r="A110" s="148"/>
      <c r="B110" s="9"/>
      <c r="C110" s="9" t="s">
        <v>2062</v>
      </c>
      <c r="D110" s="42"/>
    </row>
    <row r="111" spans="1:4" ht="15" customHeight="1" x14ac:dyDescent="0.25">
      <c r="A111" s="148"/>
      <c r="B111" s="9"/>
      <c r="C111" s="9" t="s">
        <v>2233</v>
      </c>
      <c r="D111" s="42"/>
    </row>
    <row r="112" spans="1:4" ht="15" customHeight="1" x14ac:dyDescent="0.25">
      <c r="A112" s="148"/>
      <c r="B112" s="9"/>
      <c r="C112" s="9" t="s">
        <v>2231</v>
      </c>
      <c r="D112" s="42"/>
    </row>
    <row r="113" spans="1:4" ht="15" customHeight="1" x14ac:dyDescent="0.25">
      <c r="A113" s="148"/>
      <c r="B113" s="9"/>
      <c r="C113" s="9" t="s">
        <v>7506</v>
      </c>
      <c r="D113" s="42"/>
    </row>
    <row r="114" spans="1:4" ht="15" customHeight="1" x14ac:dyDescent="0.25">
      <c r="A114" s="148"/>
      <c r="B114" s="9"/>
      <c r="C114" s="9" t="s">
        <v>2313</v>
      </c>
      <c r="D114" s="47"/>
    </row>
    <row r="115" spans="1:4" ht="15" customHeight="1" x14ac:dyDescent="0.25">
      <c r="A115" s="148"/>
      <c r="B115" s="9"/>
      <c r="C115" s="9" t="s">
        <v>2315</v>
      </c>
      <c r="D115" s="42"/>
    </row>
    <row r="116" spans="1:4" ht="5.0999999999999996" customHeight="1" x14ac:dyDescent="0.25">
      <c r="A116" s="148"/>
      <c r="B116" s="3"/>
      <c r="C116" s="3"/>
      <c r="D116" s="3"/>
    </row>
    <row r="117" spans="1:4" ht="15" customHeight="1" x14ac:dyDescent="0.25">
      <c r="A117" s="148"/>
      <c r="B117" s="146" t="s">
        <v>7241</v>
      </c>
      <c r="C117" s="146"/>
      <c r="D117" s="146"/>
    </row>
    <row r="118" spans="1:4" ht="15" customHeight="1" x14ac:dyDescent="0.25">
      <c r="A118" s="148"/>
      <c r="B118" s="9"/>
      <c r="C118" s="9" t="s">
        <v>5833</v>
      </c>
      <c r="D118" s="113"/>
    </row>
    <row r="119" spans="1:4" ht="15" customHeight="1" x14ac:dyDescent="0.25">
      <c r="A119" s="148"/>
      <c r="B119" s="9"/>
      <c r="C119" s="9" t="s">
        <v>3236</v>
      </c>
      <c r="D119" s="118"/>
    </row>
    <row r="120" spans="1:4" ht="5.0999999999999996" customHeight="1" x14ac:dyDescent="0.25">
      <c r="A120" s="12"/>
      <c r="B120" s="23"/>
      <c r="C120" s="23"/>
      <c r="D120" s="3"/>
    </row>
    <row r="121" spans="1:4" x14ac:dyDescent="0.25">
      <c r="A121" s="148" t="s">
        <v>5067</v>
      </c>
      <c r="B121" s="146" t="s">
        <v>5066</v>
      </c>
      <c r="C121" s="146"/>
      <c r="D121" s="146"/>
    </row>
    <row r="122" spans="1:4" x14ac:dyDescent="0.25">
      <c r="A122" s="148"/>
      <c r="B122" s="89"/>
      <c r="C122" s="144" t="s">
        <v>2135</v>
      </c>
      <c r="D122" s="145"/>
    </row>
    <row r="123" spans="1:4" x14ac:dyDescent="0.25">
      <c r="A123" s="148"/>
      <c r="B123" s="89"/>
      <c r="C123" s="144" t="s">
        <v>2134</v>
      </c>
      <c r="D123" s="145"/>
    </row>
    <row r="124" spans="1:4" ht="5.0999999999999996" customHeight="1" x14ac:dyDescent="0.25">
      <c r="A124" s="148"/>
      <c r="B124" s="3"/>
      <c r="C124" s="3"/>
      <c r="D124" s="3"/>
    </row>
    <row r="125" spans="1:4" ht="45" customHeight="1" x14ac:dyDescent="0.25">
      <c r="A125" s="148"/>
      <c r="B125" s="146" t="s">
        <v>4650</v>
      </c>
      <c r="C125" s="166"/>
      <c r="D125" s="42"/>
    </row>
    <row r="126" spans="1:4" ht="5.0999999999999996" customHeight="1" x14ac:dyDescent="0.25">
      <c r="A126" s="12"/>
      <c r="B126" s="3"/>
      <c r="C126" s="3"/>
      <c r="D126" s="3"/>
    </row>
    <row r="127" spans="1:4" x14ac:dyDescent="0.25">
      <c r="A127" s="148" t="s">
        <v>5065</v>
      </c>
      <c r="B127" s="146" t="s">
        <v>5064</v>
      </c>
      <c r="C127" s="146"/>
      <c r="D127" s="146"/>
    </row>
    <row r="128" spans="1:4" x14ac:dyDescent="0.25">
      <c r="A128" s="148"/>
      <c r="B128" s="89"/>
      <c r="C128" s="144" t="s">
        <v>2135</v>
      </c>
      <c r="D128" s="145"/>
    </row>
    <row r="129" spans="1:4" x14ac:dyDescent="0.25">
      <c r="A129" s="148"/>
      <c r="B129" s="89"/>
      <c r="C129" s="144" t="s">
        <v>2134</v>
      </c>
      <c r="D129" s="145"/>
    </row>
    <row r="130" spans="1:4" ht="5.0999999999999996" customHeight="1" x14ac:dyDescent="0.25">
      <c r="A130" s="148"/>
      <c r="B130" s="3"/>
      <c r="C130" s="3"/>
      <c r="D130" s="3"/>
    </row>
    <row r="131" spans="1:4" x14ac:dyDescent="0.25">
      <c r="A131" s="148"/>
      <c r="B131" s="146" t="s">
        <v>2281</v>
      </c>
      <c r="C131" s="166"/>
      <c r="D131" s="42"/>
    </row>
    <row r="132" spans="1:4" ht="5.0999999999999996" customHeight="1" x14ac:dyDescent="0.25">
      <c r="A132" s="12"/>
      <c r="B132" s="3"/>
      <c r="C132" s="3"/>
      <c r="D132" s="3"/>
    </row>
    <row r="133" spans="1:4" x14ac:dyDescent="0.25">
      <c r="A133" s="12" t="s">
        <v>5063</v>
      </c>
      <c r="B133" s="146" t="s">
        <v>3538</v>
      </c>
      <c r="C133" s="166"/>
      <c r="D133" s="113"/>
    </row>
    <row r="134" spans="1:4" ht="5.0999999999999996" customHeight="1" x14ac:dyDescent="0.25">
      <c r="A134" s="12"/>
      <c r="B134" s="3"/>
      <c r="C134" s="3"/>
      <c r="D134" s="3"/>
    </row>
    <row r="135" spans="1:4" x14ac:dyDescent="0.25">
      <c r="A135" s="12" t="s">
        <v>5062</v>
      </c>
      <c r="B135" s="146" t="s">
        <v>949</v>
      </c>
      <c r="C135" s="146"/>
      <c r="D135" s="146"/>
    </row>
    <row r="136" spans="1:4" ht="5.0999999999999996" customHeight="1" x14ac:dyDescent="0.25">
      <c r="A136" s="12"/>
      <c r="B136" s="3"/>
      <c r="C136" s="3"/>
      <c r="D136" s="3"/>
    </row>
    <row r="137" spans="1:4" x14ac:dyDescent="0.25">
      <c r="A137" s="12" t="s">
        <v>5061</v>
      </c>
      <c r="B137" s="146" t="s">
        <v>949</v>
      </c>
      <c r="C137" s="146"/>
      <c r="D137" s="146"/>
    </row>
    <row r="138" spans="1:4" ht="5.0999999999999996" customHeight="1" x14ac:dyDescent="0.25">
      <c r="A138" s="12"/>
      <c r="B138" s="3"/>
      <c r="C138" s="3"/>
      <c r="D138" s="3"/>
    </row>
    <row r="139" spans="1:4" x14ac:dyDescent="0.25">
      <c r="A139" s="12" t="s">
        <v>5060</v>
      </c>
      <c r="B139" s="146" t="s">
        <v>949</v>
      </c>
      <c r="C139" s="146"/>
      <c r="D139" s="146"/>
    </row>
    <row r="140" spans="1:4" ht="5.0999999999999996" customHeight="1" x14ac:dyDescent="0.25">
      <c r="A140" s="12"/>
      <c r="B140" s="3"/>
      <c r="C140" s="3"/>
      <c r="D140" s="3"/>
    </row>
    <row r="141" spans="1:4" x14ac:dyDescent="0.25">
      <c r="A141" s="12" t="s">
        <v>5059</v>
      </c>
      <c r="B141" s="146" t="s">
        <v>949</v>
      </c>
      <c r="C141" s="146"/>
      <c r="D141" s="146"/>
    </row>
    <row r="142" spans="1:4" ht="5.0999999999999996" customHeight="1" x14ac:dyDescent="0.25">
      <c r="A142" s="12"/>
      <c r="B142" s="3"/>
      <c r="C142" s="3"/>
      <c r="D142" s="3"/>
    </row>
    <row r="143" spans="1:4" x14ac:dyDescent="0.25">
      <c r="A143" s="12" t="s">
        <v>5058</v>
      </c>
      <c r="B143" s="146" t="s">
        <v>949</v>
      </c>
      <c r="C143" s="146"/>
      <c r="D143" s="146"/>
    </row>
    <row r="144" spans="1:4" ht="5.0999999999999996" customHeight="1" x14ac:dyDescent="0.25">
      <c r="A144" s="12"/>
      <c r="B144" s="3"/>
      <c r="C144" s="3"/>
      <c r="D144" s="3"/>
    </row>
    <row r="145" spans="1:4" x14ac:dyDescent="0.25">
      <c r="A145" s="12" t="s">
        <v>5057</v>
      </c>
      <c r="B145" s="146" t="s">
        <v>949</v>
      </c>
      <c r="C145" s="146"/>
      <c r="D145" s="146"/>
    </row>
    <row r="146" spans="1:4" ht="5.0999999999999996" customHeight="1" x14ac:dyDescent="0.25">
      <c r="A146" s="12"/>
      <c r="B146" s="3"/>
      <c r="C146" s="3"/>
      <c r="D146" s="3"/>
    </row>
    <row r="147" spans="1:4" x14ac:dyDescent="0.25">
      <c r="A147" s="12" t="s">
        <v>5056</v>
      </c>
      <c r="B147" s="146" t="s">
        <v>949</v>
      </c>
      <c r="C147" s="146"/>
      <c r="D147" s="146"/>
    </row>
    <row r="148" spans="1:4" ht="5.0999999999999996" customHeight="1" x14ac:dyDescent="0.25">
      <c r="A148" s="12"/>
      <c r="B148" s="3"/>
      <c r="C148" s="3"/>
      <c r="D148" s="3"/>
    </row>
    <row r="149" spans="1:4" x14ac:dyDescent="0.25">
      <c r="A149" s="12" t="s">
        <v>5055</v>
      </c>
      <c r="B149" s="146" t="s">
        <v>949</v>
      </c>
      <c r="C149" s="146"/>
      <c r="D149" s="146"/>
    </row>
    <row r="150" spans="1:4" ht="5.0999999999999996" customHeight="1" x14ac:dyDescent="0.25">
      <c r="A150" s="12"/>
      <c r="B150" s="3"/>
      <c r="C150" s="3"/>
      <c r="D150" s="3"/>
    </row>
    <row r="151" spans="1:4" x14ac:dyDescent="0.25">
      <c r="A151" s="12" t="s">
        <v>5054</v>
      </c>
      <c r="B151" s="146" t="s">
        <v>949</v>
      </c>
      <c r="C151" s="146"/>
      <c r="D151" s="146"/>
    </row>
    <row r="152" spans="1:4" ht="5.0999999999999996" customHeight="1" x14ac:dyDescent="0.25">
      <c r="A152" s="12"/>
      <c r="B152" s="3"/>
      <c r="C152" s="3"/>
      <c r="D152" s="3"/>
    </row>
    <row r="153" spans="1:4" x14ac:dyDescent="0.25">
      <c r="A153" s="12" t="s">
        <v>5053</v>
      </c>
      <c r="B153" s="146" t="s">
        <v>949</v>
      </c>
      <c r="C153" s="146"/>
      <c r="D153" s="146"/>
    </row>
    <row r="154" spans="1:4" x14ac:dyDescent="0.25">
      <c r="A154" s="12"/>
      <c r="B154" s="3"/>
      <c r="C154" s="3"/>
      <c r="D154" s="3"/>
    </row>
    <row r="155" spans="1:4" x14ac:dyDescent="0.25">
      <c r="A155" s="205" t="s">
        <v>3224</v>
      </c>
      <c r="B155" s="205"/>
      <c r="C155" s="205"/>
      <c r="D155" s="205"/>
    </row>
    <row r="156" spans="1:4" ht="5.0999999999999996" customHeight="1" x14ac:dyDescent="0.25">
      <c r="A156" s="12"/>
      <c r="B156" s="3"/>
      <c r="C156" s="3"/>
      <c r="D156" s="3"/>
    </row>
    <row r="157" spans="1:4" ht="75" customHeight="1" x14ac:dyDescent="0.25">
      <c r="A157" s="12" t="s">
        <v>5052</v>
      </c>
      <c r="B157" s="146" t="s">
        <v>5051</v>
      </c>
      <c r="C157" s="166"/>
      <c r="D157" s="42"/>
    </row>
    <row r="158" spans="1:4" x14ac:dyDescent="0.25">
      <c r="A158" s="12"/>
      <c r="B158" s="3"/>
      <c r="C158" s="3"/>
      <c r="D158" s="3"/>
    </row>
    <row r="159" spans="1:4" x14ac:dyDescent="0.25">
      <c r="A159" s="205" t="s">
        <v>5050</v>
      </c>
      <c r="B159" s="205"/>
      <c r="C159" s="205"/>
      <c r="D159" s="205"/>
    </row>
    <row r="160" spans="1:4" ht="5.0999999999999996" customHeight="1" x14ac:dyDescent="0.25">
      <c r="A160" s="12"/>
      <c r="B160" s="3"/>
      <c r="C160" s="3"/>
      <c r="D160" s="3"/>
    </row>
    <row r="161" spans="1:4" x14ac:dyDescent="0.25">
      <c r="A161" s="12" t="s">
        <v>5049</v>
      </c>
      <c r="B161" s="146" t="s">
        <v>5048</v>
      </c>
      <c r="C161" s="166"/>
      <c r="D161" s="42"/>
    </row>
    <row r="162" spans="1:4" ht="5.0999999999999996" customHeight="1" x14ac:dyDescent="0.25">
      <c r="A162" s="12"/>
      <c r="B162" s="3"/>
      <c r="C162" s="3"/>
      <c r="D162" s="3"/>
    </row>
    <row r="163" spans="1:4" x14ac:dyDescent="0.25">
      <c r="A163" s="12" t="s">
        <v>5047</v>
      </c>
      <c r="B163" s="146" t="s">
        <v>5046</v>
      </c>
      <c r="C163" s="166"/>
      <c r="D163" s="42"/>
    </row>
    <row r="164" spans="1:4" ht="5.0999999999999996" customHeight="1" x14ac:dyDescent="0.25">
      <c r="A164" s="12"/>
      <c r="B164" s="3"/>
      <c r="C164" s="3"/>
      <c r="D164" s="3"/>
    </row>
    <row r="165" spans="1:4" x14ac:dyDescent="0.25">
      <c r="A165" s="12" t="s">
        <v>5045</v>
      </c>
      <c r="B165" s="146" t="s">
        <v>4936</v>
      </c>
      <c r="C165" s="166"/>
      <c r="D165" s="42"/>
    </row>
    <row r="166" spans="1:4" ht="5.0999999999999996" customHeight="1" x14ac:dyDescent="0.25">
      <c r="A166" s="12"/>
      <c r="B166" s="3"/>
      <c r="C166" s="3"/>
      <c r="D166" s="3"/>
    </row>
    <row r="167" spans="1:4" x14ac:dyDescent="0.25">
      <c r="A167" s="12" t="s">
        <v>5044</v>
      </c>
      <c r="B167" s="146" t="s">
        <v>4998</v>
      </c>
      <c r="C167" s="166"/>
      <c r="D167" s="42"/>
    </row>
    <row r="168" spans="1:4" ht="5.0999999999999996" customHeight="1" x14ac:dyDescent="0.25">
      <c r="A168" s="12"/>
      <c r="B168" s="3"/>
      <c r="C168" s="3"/>
      <c r="D168" s="3"/>
    </row>
    <row r="169" spans="1:4" x14ac:dyDescent="0.25">
      <c r="A169" s="148" t="s">
        <v>5043</v>
      </c>
      <c r="B169" s="89"/>
      <c r="C169" s="144" t="s">
        <v>5042</v>
      </c>
      <c r="D169" s="145"/>
    </row>
    <row r="170" spans="1:4" x14ac:dyDescent="0.25">
      <c r="A170" s="148"/>
      <c r="B170" s="89"/>
      <c r="C170" s="144" t="s">
        <v>5041</v>
      </c>
      <c r="D170" s="145"/>
    </row>
    <row r="171" spans="1:4" ht="5.0999999999999996" customHeight="1" x14ac:dyDescent="0.25">
      <c r="A171" s="12"/>
      <c r="B171" s="3"/>
      <c r="C171" s="3"/>
      <c r="D171" s="3"/>
    </row>
    <row r="172" spans="1:4" ht="30" customHeight="1" x14ac:dyDescent="0.25">
      <c r="A172" s="12" t="s">
        <v>5040</v>
      </c>
      <c r="B172" s="146" t="s">
        <v>5039</v>
      </c>
      <c r="C172" s="166"/>
      <c r="D172" s="42"/>
    </row>
    <row r="173" spans="1:4" ht="5.0999999999999996" customHeight="1" x14ac:dyDescent="0.25">
      <c r="A173" s="12"/>
      <c r="B173" s="3"/>
      <c r="C173" s="3"/>
      <c r="D173" s="3"/>
    </row>
    <row r="174" spans="1:4" x14ac:dyDescent="0.25">
      <c r="A174" s="148" t="s">
        <v>5038</v>
      </c>
      <c r="B174" s="146" t="s">
        <v>5037</v>
      </c>
      <c r="C174" s="146"/>
      <c r="D174" s="146"/>
    </row>
    <row r="175" spans="1:4" ht="15" customHeight="1" x14ac:dyDescent="0.25">
      <c r="A175" s="148"/>
      <c r="B175" s="9"/>
      <c r="C175" s="9" t="s">
        <v>5036</v>
      </c>
      <c r="D175" s="42"/>
    </row>
    <row r="176" spans="1:4" ht="15" customHeight="1" x14ac:dyDescent="0.25">
      <c r="A176" s="148"/>
      <c r="B176" s="9"/>
      <c r="C176" s="9" t="s">
        <v>5035</v>
      </c>
      <c r="D176" s="42"/>
    </row>
    <row r="177" spans="1:4" ht="5.0999999999999996" customHeight="1" x14ac:dyDescent="0.25">
      <c r="A177" s="12"/>
      <c r="B177" s="3"/>
      <c r="C177" s="3"/>
      <c r="D177" s="3"/>
    </row>
    <row r="178" spans="1:4" x14ac:dyDescent="0.25">
      <c r="A178" s="148" t="s">
        <v>5034</v>
      </c>
      <c r="B178" s="146" t="s">
        <v>5033</v>
      </c>
      <c r="C178" s="146"/>
      <c r="D178" s="146"/>
    </row>
    <row r="179" spans="1:4" x14ac:dyDescent="0.25">
      <c r="A179" s="148"/>
      <c r="B179" s="89"/>
      <c r="C179" s="144" t="s">
        <v>5032</v>
      </c>
      <c r="D179" s="145"/>
    </row>
    <row r="180" spans="1:4" x14ac:dyDescent="0.25">
      <c r="A180" s="148"/>
      <c r="B180" s="89"/>
      <c r="C180" s="144" t="s">
        <v>5031</v>
      </c>
      <c r="D180" s="145"/>
    </row>
    <row r="181" spans="1:4" x14ac:dyDescent="0.25">
      <c r="A181" s="148"/>
      <c r="B181" s="89"/>
      <c r="C181" s="144" t="s">
        <v>5030</v>
      </c>
      <c r="D181" s="145"/>
    </row>
    <row r="182" spans="1:4" x14ac:dyDescent="0.25">
      <c r="A182" s="148"/>
      <c r="B182" s="89"/>
      <c r="C182" s="144" t="s">
        <v>5029</v>
      </c>
      <c r="D182" s="145"/>
    </row>
    <row r="183" spans="1:4" x14ac:dyDescent="0.25">
      <c r="A183" s="148"/>
      <c r="B183" s="89"/>
      <c r="C183" s="144" t="s">
        <v>5028</v>
      </c>
      <c r="D183" s="145"/>
    </row>
    <row r="184" spans="1:4" x14ac:dyDescent="0.25">
      <c r="A184" s="148"/>
      <c r="B184" s="89"/>
      <c r="C184" s="3" t="s">
        <v>1082</v>
      </c>
      <c r="D184" s="42"/>
    </row>
    <row r="185" spans="1:4" ht="5.0999999999999996" customHeight="1" x14ac:dyDescent="0.25">
      <c r="A185" s="12"/>
      <c r="B185" s="3"/>
      <c r="C185" s="3"/>
      <c r="D185" s="3"/>
    </row>
    <row r="186" spans="1:4" x14ac:dyDescent="0.25">
      <c r="A186" s="148" t="s">
        <v>5027</v>
      </c>
      <c r="B186" s="146" t="s">
        <v>5026</v>
      </c>
      <c r="C186" s="146"/>
      <c r="D186" s="146"/>
    </row>
    <row r="187" spans="1:4" x14ac:dyDescent="0.25">
      <c r="A187" s="148"/>
      <c r="B187" s="89"/>
      <c r="C187" s="144" t="s">
        <v>5025</v>
      </c>
      <c r="D187" s="145"/>
    </row>
    <row r="188" spans="1:4" x14ac:dyDescent="0.25">
      <c r="A188" s="148"/>
      <c r="B188" s="89"/>
      <c r="C188" s="144" t="s">
        <v>5024</v>
      </c>
      <c r="D188" s="145"/>
    </row>
    <row r="189" spans="1:4" x14ac:dyDescent="0.25">
      <c r="A189" s="148"/>
      <c r="B189" s="89"/>
      <c r="C189" s="3" t="s">
        <v>1082</v>
      </c>
      <c r="D189" s="42"/>
    </row>
    <row r="190" spans="1:4" ht="5.0999999999999996" customHeight="1" x14ac:dyDescent="0.25">
      <c r="A190" s="12"/>
      <c r="B190" s="3"/>
      <c r="C190" s="3"/>
      <c r="D190" s="3"/>
    </row>
    <row r="191" spans="1:4" x14ac:dyDescent="0.25">
      <c r="A191" s="148" t="s">
        <v>5023</v>
      </c>
      <c r="B191" s="146" t="s">
        <v>5022</v>
      </c>
      <c r="C191" s="146"/>
      <c r="D191" s="146"/>
    </row>
    <row r="192" spans="1:4" x14ac:dyDescent="0.25">
      <c r="A192" s="148"/>
      <c r="B192" s="89"/>
      <c r="C192" s="144" t="s">
        <v>5021</v>
      </c>
      <c r="D192" s="145"/>
    </row>
    <row r="193" spans="1:4" x14ac:dyDescent="0.25">
      <c r="A193" s="148"/>
      <c r="B193" s="89"/>
      <c r="C193" s="144" t="s">
        <v>5020</v>
      </c>
      <c r="D193" s="145"/>
    </row>
    <row r="194" spans="1:4" x14ac:dyDescent="0.25">
      <c r="A194" s="148"/>
      <c r="B194" s="89"/>
      <c r="C194" s="144" t="s">
        <v>5019</v>
      </c>
      <c r="D194" s="145"/>
    </row>
    <row r="195" spans="1:4" x14ac:dyDescent="0.25">
      <c r="A195" s="148"/>
      <c r="B195" s="89"/>
      <c r="C195" s="144" t="s">
        <v>5018</v>
      </c>
      <c r="D195" s="145"/>
    </row>
    <row r="196" spans="1:4" x14ac:dyDescent="0.25">
      <c r="A196" s="148"/>
      <c r="B196" s="89"/>
      <c r="C196" s="144" t="s">
        <v>5017</v>
      </c>
      <c r="D196" s="145"/>
    </row>
    <row r="197" spans="1:4" x14ac:dyDescent="0.25">
      <c r="A197" s="148"/>
      <c r="B197" s="89"/>
      <c r="C197" s="3" t="s">
        <v>5016</v>
      </c>
      <c r="D197" s="42"/>
    </row>
    <row r="198" spans="1:4" ht="5.0999999999999996" customHeight="1" x14ac:dyDescent="0.25">
      <c r="A198" s="12"/>
      <c r="B198" s="3"/>
      <c r="C198" s="3"/>
      <c r="D198" s="3"/>
    </row>
    <row r="199" spans="1:4" x14ac:dyDescent="0.25">
      <c r="A199" s="148" t="s">
        <v>5015</v>
      </c>
      <c r="B199" s="146" t="s">
        <v>5014</v>
      </c>
      <c r="C199" s="146"/>
      <c r="D199" s="146"/>
    </row>
    <row r="200" spans="1:4" x14ac:dyDescent="0.25">
      <c r="A200" s="148"/>
      <c r="B200" s="89"/>
      <c r="C200" s="144" t="s">
        <v>5013</v>
      </c>
      <c r="D200" s="145"/>
    </row>
    <row r="201" spans="1:4" x14ac:dyDescent="0.25">
      <c r="A201" s="148"/>
      <c r="B201" s="89"/>
      <c r="C201" s="144" t="s">
        <v>5012</v>
      </c>
      <c r="D201" s="145"/>
    </row>
    <row r="202" spans="1:4" x14ac:dyDescent="0.25">
      <c r="A202" s="148"/>
      <c r="B202" s="89"/>
      <c r="C202" s="144" t="s">
        <v>5011</v>
      </c>
      <c r="D202" s="145"/>
    </row>
    <row r="203" spans="1:4" x14ac:dyDescent="0.25">
      <c r="A203" s="148"/>
      <c r="B203" s="89"/>
      <c r="C203" s="3" t="s">
        <v>4434</v>
      </c>
      <c r="D203" s="42"/>
    </row>
    <row r="204" spans="1:4" ht="5.0999999999999996" customHeight="1" x14ac:dyDescent="0.25">
      <c r="A204" s="12"/>
      <c r="B204" s="3"/>
      <c r="C204" s="3"/>
      <c r="D204" s="3"/>
    </row>
    <row r="205" spans="1:4" x14ac:dyDescent="0.25">
      <c r="A205" s="148" t="s">
        <v>5010</v>
      </c>
      <c r="B205" s="146" t="s">
        <v>5009</v>
      </c>
      <c r="C205" s="146"/>
      <c r="D205" s="146"/>
    </row>
    <row r="206" spans="1:4" ht="5.0999999999999996" customHeight="1" x14ac:dyDescent="0.25">
      <c r="A206" s="148"/>
      <c r="B206" s="3"/>
      <c r="C206" s="3"/>
      <c r="D206" s="3"/>
    </row>
    <row r="207" spans="1:4" x14ac:dyDescent="0.25">
      <c r="A207" s="148"/>
      <c r="B207" s="146" t="s">
        <v>5008</v>
      </c>
      <c r="C207" s="166"/>
      <c r="D207" s="42"/>
    </row>
    <row r="208" spans="1:4" ht="5.0999999999999996" customHeight="1" x14ac:dyDescent="0.25">
      <c r="A208" s="148"/>
      <c r="B208" s="3"/>
      <c r="C208" s="3"/>
      <c r="D208" s="3"/>
    </row>
    <row r="209" spans="1:4" x14ac:dyDescent="0.25">
      <c r="A209" s="148"/>
      <c r="B209" s="89"/>
      <c r="C209" s="145" t="s">
        <v>5007</v>
      </c>
      <c r="D209" s="145"/>
    </row>
    <row r="210" spans="1:4" ht="5.0999999999999996" customHeight="1" x14ac:dyDescent="0.25">
      <c r="A210" s="148"/>
      <c r="B210" s="58"/>
      <c r="C210" s="3"/>
      <c r="D210" s="3"/>
    </row>
    <row r="211" spans="1:4" x14ac:dyDescent="0.25">
      <c r="A211" s="148"/>
      <c r="B211" s="89"/>
      <c r="C211" s="3" t="s">
        <v>5006</v>
      </c>
      <c r="D211" s="42"/>
    </row>
    <row r="212" spans="1:4" ht="5.0999999999999996" customHeight="1" x14ac:dyDescent="0.25">
      <c r="A212" s="148"/>
      <c r="B212" s="58"/>
      <c r="C212" s="3"/>
      <c r="D212" s="3"/>
    </row>
    <row r="213" spans="1:4" x14ac:dyDescent="0.25">
      <c r="A213" s="148"/>
      <c r="B213" s="89"/>
      <c r="C213" s="110" t="s">
        <v>7373</v>
      </c>
      <c r="D213" s="9"/>
    </row>
    <row r="214" spans="1:4" x14ac:dyDescent="0.25">
      <c r="A214" s="148"/>
      <c r="B214" s="58"/>
      <c r="C214" s="3" t="s">
        <v>7234</v>
      </c>
      <c r="D214" s="42"/>
    </row>
    <row r="215" spans="1:4" x14ac:dyDescent="0.25">
      <c r="A215" s="148"/>
      <c r="B215" s="58"/>
      <c r="C215" s="3" t="s">
        <v>7235</v>
      </c>
      <c r="D215" s="42"/>
    </row>
    <row r="216" spans="1:4" ht="5.0999999999999996" customHeight="1" x14ac:dyDescent="0.25">
      <c r="A216" s="148"/>
      <c r="B216" s="58"/>
      <c r="C216" s="3"/>
      <c r="D216" s="3"/>
    </row>
    <row r="217" spans="1:4" x14ac:dyDescent="0.25">
      <c r="A217" s="148"/>
      <c r="B217" s="89"/>
      <c r="C217" s="145" t="s">
        <v>5005</v>
      </c>
      <c r="D217" s="145"/>
    </row>
    <row r="218" spans="1:4" ht="5.0999999999999996" customHeight="1" x14ac:dyDescent="0.25">
      <c r="A218" s="148"/>
      <c r="B218" s="58"/>
      <c r="C218" s="3"/>
      <c r="D218" s="3"/>
    </row>
    <row r="219" spans="1:4" x14ac:dyDescent="0.25">
      <c r="A219" s="148"/>
      <c r="B219" s="89"/>
      <c r="C219" s="109" t="s">
        <v>1082</v>
      </c>
      <c r="D219" s="42"/>
    </row>
    <row r="220" spans="1:4" ht="5.0999999999999996" customHeight="1" x14ac:dyDescent="0.25">
      <c r="A220" s="12"/>
      <c r="B220" s="3"/>
      <c r="C220" s="3"/>
      <c r="D220" s="3"/>
    </row>
    <row r="221" spans="1:4" x14ac:dyDescent="0.25">
      <c r="A221" s="12" t="s">
        <v>5004</v>
      </c>
      <c r="B221" s="146" t="s">
        <v>5003</v>
      </c>
      <c r="C221" s="166"/>
      <c r="D221" s="42"/>
    </row>
    <row r="222" spans="1:4" ht="5.0999999999999996" customHeight="1" x14ac:dyDescent="0.25">
      <c r="A222" s="12"/>
      <c r="B222" s="3"/>
      <c r="C222" s="3"/>
      <c r="D222" s="3"/>
    </row>
    <row r="223" spans="1:4" x14ac:dyDescent="0.25">
      <c r="A223" s="12" t="s">
        <v>5002</v>
      </c>
      <c r="B223" s="146" t="s">
        <v>5001</v>
      </c>
      <c r="C223" s="166"/>
      <c r="D223" s="42"/>
    </row>
    <row r="224" spans="1:4" ht="5.0999999999999996" customHeight="1" x14ac:dyDescent="0.25">
      <c r="A224" s="12"/>
      <c r="B224" s="3"/>
      <c r="C224" s="3"/>
      <c r="D224" s="3"/>
    </row>
    <row r="225" spans="1:4" x14ac:dyDescent="0.25">
      <c r="A225" s="12" t="s">
        <v>5000</v>
      </c>
      <c r="B225" s="146" t="s">
        <v>4936</v>
      </c>
      <c r="C225" s="166"/>
      <c r="D225" s="42"/>
    </row>
    <row r="226" spans="1:4" ht="5.0999999999999996" customHeight="1" x14ac:dyDescent="0.25">
      <c r="A226" s="12"/>
      <c r="B226" s="3"/>
      <c r="C226" s="3"/>
      <c r="D226" s="3"/>
    </row>
    <row r="227" spans="1:4" x14ac:dyDescent="0.25">
      <c r="A227" s="12" t="s">
        <v>4999</v>
      </c>
      <c r="B227" s="146" t="s">
        <v>4998</v>
      </c>
      <c r="C227" s="166"/>
      <c r="D227" s="42"/>
    </row>
    <row r="228" spans="1:4" ht="5.0999999999999996" customHeight="1" x14ac:dyDescent="0.25">
      <c r="A228" s="12"/>
      <c r="B228" s="3"/>
      <c r="C228" s="3"/>
      <c r="D228" s="3"/>
    </row>
    <row r="229" spans="1:4" x14ac:dyDescent="0.25">
      <c r="A229" s="12" t="s">
        <v>4997</v>
      </c>
      <c r="B229" s="146" t="s">
        <v>4996</v>
      </c>
      <c r="C229" s="166"/>
      <c r="D229" s="42"/>
    </row>
    <row r="230" spans="1:4" ht="5.0999999999999996" customHeight="1" x14ac:dyDescent="0.25">
      <c r="A230" s="12"/>
      <c r="B230" s="3"/>
      <c r="C230" s="3"/>
      <c r="D230" s="3"/>
    </row>
    <row r="231" spans="1:4" x14ac:dyDescent="0.25">
      <c r="A231" s="12" t="s">
        <v>4995</v>
      </c>
      <c r="B231" s="146" t="s">
        <v>4994</v>
      </c>
      <c r="C231" s="166"/>
      <c r="D231" s="42"/>
    </row>
    <row r="232" spans="1:4" ht="5.0999999999999996" customHeight="1" x14ac:dyDescent="0.25">
      <c r="A232" s="12"/>
      <c r="B232" s="3"/>
      <c r="C232" s="3"/>
      <c r="D232" s="3"/>
    </row>
    <row r="233" spans="1:4" x14ac:dyDescent="0.25">
      <c r="A233" s="12" t="s">
        <v>4993</v>
      </c>
      <c r="B233" s="146" t="s">
        <v>4992</v>
      </c>
      <c r="C233" s="166"/>
      <c r="D233" s="42"/>
    </row>
    <row r="234" spans="1:4" ht="5.0999999999999996" customHeight="1" x14ac:dyDescent="0.25">
      <c r="A234" s="12"/>
      <c r="B234" s="3"/>
      <c r="C234" s="3"/>
      <c r="D234" s="3"/>
    </row>
    <row r="235" spans="1:4" x14ac:dyDescent="0.25">
      <c r="A235" s="12" t="s">
        <v>4991</v>
      </c>
      <c r="B235" s="146" t="s">
        <v>4990</v>
      </c>
      <c r="C235" s="166"/>
      <c r="D235" s="42"/>
    </row>
    <row r="236" spans="1:4" ht="5.0999999999999996" customHeight="1" x14ac:dyDescent="0.25">
      <c r="A236" s="12"/>
      <c r="B236" s="3"/>
      <c r="C236" s="3"/>
      <c r="D236" s="3"/>
    </row>
    <row r="237" spans="1:4" x14ac:dyDescent="0.25">
      <c r="A237" s="12" t="s">
        <v>4989</v>
      </c>
      <c r="B237" s="146" t="s">
        <v>4924</v>
      </c>
      <c r="C237" s="166"/>
      <c r="D237" s="42"/>
    </row>
    <row r="238" spans="1:4" ht="5.0999999999999996" customHeight="1" x14ac:dyDescent="0.25">
      <c r="A238" s="12"/>
      <c r="B238" s="3"/>
      <c r="C238" s="3"/>
      <c r="D238" s="3"/>
    </row>
    <row r="239" spans="1:4" x14ac:dyDescent="0.25">
      <c r="A239" s="148" t="s">
        <v>4988</v>
      </c>
      <c r="B239" s="146" t="s">
        <v>3474</v>
      </c>
      <c r="C239" s="146"/>
      <c r="D239" s="146"/>
    </row>
    <row r="240" spans="1:4" x14ac:dyDescent="0.25">
      <c r="A240" s="148"/>
      <c r="B240" s="89"/>
      <c r="C240" s="144" t="s">
        <v>3473</v>
      </c>
      <c r="D240" s="145"/>
    </row>
    <row r="241" spans="1:4" x14ac:dyDescent="0.25">
      <c r="A241" s="148"/>
      <c r="B241" s="89"/>
      <c r="C241" s="144" t="s">
        <v>3472</v>
      </c>
      <c r="D241" s="145"/>
    </row>
    <row r="242" spans="1:4" ht="5.0999999999999996" customHeight="1" x14ac:dyDescent="0.25">
      <c r="A242" s="12"/>
      <c r="B242" s="3"/>
      <c r="C242" s="3"/>
      <c r="D242" s="3"/>
    </row>
    <row r="243" spans="1:4" ht="30" customHeight="1" x14ac:dyDescent="0.25">
      <c r="A243" s="148" t="s">
        <v>4987</v>
      </c>
      <c r="B243" s="146" t="s">
        <v>3470</v>
      </c>
      <c r="C243" s="146"/>
      <c r="D243" s="146"/>
    </row>
    <row r="244" spans="1:4" x14ac:dyDescent="0.25">
      <c r="A244" s="148"/>
      <c r="B244" s="89"/>
      <c r="C244" s="144" t="s">
        <v>2135</v>
      </c>
      <c r="D244" s="145"/>
    </row>
    <row r="245" spans="1:4" x14ac:dyDescent="0.25">
      <c r="A245" s="148"/>
      <c r="B245" s="89"/>
      <c r="C245" s="144" t="s">
        <v>2134</v>
      </c>
      <c r="D245" s="145"/>
    </row>
    <row r="246" spans="1:4" ht="5.0999999999999996" customHeight="1" x14ac:dyDescent="0.25">
      <c r="A246" s="148"/>
      <c r="B246" s="3"/>
      <c r="C246" s="3"/>
      <c r="D246" s="3"/>
    </row>
    <row r="247" spans="1:4" x14ac:dyDescent="0.25">
      <c r="A247" s="148"/>
      <c r="B247" s="146" t="s">
        <v>3469</v>
      </c>
      <c r="C247" s="166"/>
      <c r="D247" s="42"/>
    </row>
    <row r="248" spans="1:4" ht="5.0999999999999996" customHeight="1" x14ac:dyDescent="0.25">
      <c r="A248" s="12"/>
      <c r="B248" s="3"/>
      <c r="C248" s="3"/>
      <c r="D248" s="3"/>
    </row>
    <row r="249" spans="1:4" x14ac:dyDescent="0.25">
      <c r="A249" s="12" t="s">
        <v>4986</v>
      </c>
      <c r="B249" s="146" t="s">
        <v>4045</v>
      </c>
      <c r="C249" s="166"/>
      <c r="D249" s="105"/>
    </row>
    <row r="250" spans="1:4" ht="5.0999999999999996" customHeight="1" x14ac:dyDescent="0.25">
      <c r="A250" s="12"/>
      <c r="B250" s="3"/>
      <c r="C250" s="3"/>
      <c r="D250" s="3"/>
    </row>
    <row r="251" spans="1:4" x14ac:dyDescent="0.25">
      <c r="A251" s="12" t="s">
        <v>4985</v>
      </c>
      <c r="B251" s="146" t="s">
        <v>4038</v>
      </c>
      <c r="C251" s="166"/>
      <c r="D251" s="105"/>
    </row>
    <row r="252" spans="1:4" ht="5.0999999999999996" customHeight="1" x14ac:dyDescent="0.25">
      <c r="A252" s="12"/>
      <c r="B252" s="3"/>
      <c r="C252" s="3"/>
      <c r="D252" s="3"/>
    </row>
    <row r="253" spans="1:4" x14ac:dyDescent="0.25">
      <c r="A253" s="148" t="s">
        <v>4984</v>
      </c>
      <c r="B253" s="146" t="s">
        <v>4918</v>
      </c>
      <c r="C253" s="146"/>
      <c r="D253" s="146"/>
    </row>
    <row r="254" spans="1:4" x14ac:dyDescent="0.25">
      <c r="A254" s="148"/>
      <c r="B254" s="89"/>
      <c r="C254" s="144" t="s">
        <v>2135</v>
      </c>
      <c r="D254" s="145"/>
    </row>
    <row r="255" spans="1:4" x14ac:dyDescent="0.25">
      <c r="A255" s="148"/>
      <c r="B255" s="89"/>
      <c r="C255" s="144" t="s">
        <v>2134</v>
      </c>
      <c r="D255" s="145"/>
    </row>
    <row r="256" spans="1:4" ht="5.0999999999999996" customHeight="1" x14ac:dyDescent="0.25">
      <c r="A256" s="12"/>
      <c r="B256" s="3"/>
      <c r="C256" s="3"/>
      <c r="D256" s="3"/>
    </row>
    <row r="257" spans="1:4" x14ac:dyDescent="0.25">
      <c r="A257" s="12" t="s">
        <v>4983</v>
      </c>
      <c r="B257" s="146" t="s">
        <v>4982</v>
      </c>
      <c r="C257" s="166"/>
      <c r="D257" s="42"/>
    </row>
    <row r="258" spans="1:4" ht="5.0999999999999996" customHeight="1" x14ac:dyDescent="0.25">
      <c r="A258" s="12"/>
      <c r="B258" s="3"/>
      <c r="C258" s="3"/>
      <c r="D258" s="3"/>
    </row>
    <row r="259" spans="1:4" x14ac:dyDescent="0.25">
      <c r="A259" s="148" t="s">
        <v>4981</v>
      </c>
      <c r="B259" s="146" t="s">
        <v>4916</v>
      </c>
      <c r="C259" s="146"/>
      <c r="D259" s="146"/>
    </row>
    <row r="260" spans="1:4" x14ac:dyDescent="0.25">
      <c r="A260" s="148"/>
      <c r="B260" s="89"/>
      <c r="C260" s="144" t="s">
        <v>2135</v>
      </c>
      <c r="D260" s="145"/>
    </row>
    <row r="261" spans="1:4" x14ac:dyDescent="0.25">
      <c r="A261" s="148"/>
      <c r="B261" s="89"/>
      <c r="C261" s="144" t="s">
        <v>2134</v>
      </c>
      <c r="D261" s="145"/>
    </row>
    <row r="262" spans="1:4" ht="5.0999999999999996" customHeight="1" x14ac:dyDescent="0.25">
      <c r="A262" s="12"/>
      <c r="B262" s="3"/>
      <c r="C262" s="3"/>
      <c r="D262" s="3"/>
    </row>
    <row r="263" spans="1:4" x14ac:dyDescent="0.25">
      <c r="A263" s="12" t="s">
        <v>4980</v>
      </c>
      <c r="B263" s="146" t="s">
        <v>4914</v>
      </c>
      <c r="C263" s="166"/>
      <c r="D263" s="42"/>
    </row>
    <row r="264" spans="1:4" ht="5.0999999999999996" customHeight="1" x14ac:dyDescent="0.25">
      <c r="A264" s="12"/>
      <c r="B264" s="3"/>
      <c r="C264" s="3"/>
      <c r="D264" s="3"/>
    </row>
    <row r="265" spans="1:4" x14ac:dyDescent="0.25">
      <c r="A265" s="12" t="s">
        <v>4979</v>
      </c>
      <c r="B265" s="146" t="s">
        <v>2064</v>
      </c>
      <c r="C265" s="166"/>
      <c r="D265" s="42"/>
    </row>
    <row r="266" spans="1:4" ht="5.0999999999999996" customHeight="1" x14ac:dyDescent="0.25">
      <c r="A266" s="12"/>
      <c r="B266" s="3"/>
      <c r="C266" s="3"/>
      <c r="D266" s="3"/>
    </row>
    <row r="267" spans="1:4" x14ac:dyDescent="0.25">
      <c r="A267" s="12" t="s">
        <v>4978</v>
      </c>
      <c r="B267" s="146" t="s">
        <v>2062</v>
      </c>
      <c r="C267" s="166"/>
      <c r="D267" s="42"/>
    </row>
    <row r="268" spans="1:4" ht="5.0999999999999996" customHeight="1" x14ac:dyDescent="0.25">
      <c r="A268" s="12"/>
      <c r="B268" s="3"/>
      <c r="C268" s="3"/>
      <c r="D268" s="3"/>
    </row>
    <row r="269" spans="1:4" x14ac:dyDescent="0.25">
      <c r="A269" s="148" t="s">
        <v>4977</v>
      </c>
      <c r="B269" s="146" t="s">
        <v>4976</v>
      </c>
      <c r="C269" s="146"/>
      <c r="D269" s="146"/>
    </row>
    <row r="270" spans="1:4" x14ac:dyDescent="0.25">
      <c r="A270" s="148"/>
      <c r="B270" s="89"/>
      <c r="C270" s="144" t="s">
        <v>2135</v>
      </c>
      <c r="D270" s="145"/>
    </row>
    <row r="271" spans="1:4" x14ac:dyDescent="0.25">
      <c r="A271" s="148"/>
      <c r="B271" s="89"/>
      <c r="C271" s="144" t="s">
        <v>2134</v>
      </c>
      <c r="D271" s="145"/>
    </row>
    <row r="272" spans="1:4" ht="5.0999999999999996" customHeight="1" x14ac:dyDescent="0.25">
      <c r="A272" s="12"/>
      <c r="B272" s="3"/>
      <c r="C272" s="3"/>
      <c r="D272" s="3"/>
    </row>
    <row r="273" spans="1:4" x14ac:dyDescent="0.25">
      <c r="A273" s="12" t="s">
        <v>4975</v>
      </c>
      <c r="B273" s="146" t="s">
        <v>3350</v>
      </c>
      <c r="C273" s="166"/>
      <c r="D273" s="42"/>
    </row>
    <row r="274" spans="1:4" ht="5.0999999999999996" customHeight="1" x14ac:dyDescent="0.25">
      <c r="A274" s="12"/>
      <c r="B274" s="3"/>
      <c r="C274" s="3"/>
      <c r="D274" s="3"/>
    </row>
    <row r="275" spans="1:4" x14ac:dyDescent="0.25">
      <c r="A275" s="12" t="s">
        <v>4974</v>
      </c>
      <c r="B275" s="146" t="s">
        <v>3348</v>
      </c>
      <c r="C275" s="166"/>
      <c r="D275" s="42"/>
    </row>
    <row r="276" spans="1:4" ht="5.0999999999999996" customHeight="1" x14ac:dyDescent="0.25">
      <c r="A276" s="12"/>
      <c r="B276" s="3"/>
      <c r="C276" s="3"/>
      <c r="D276" s="3"/>
    </row>
    <row r="277" spans="1:4" x14ac:dyDescent="0.25">
      <c r="A277" s="12" t="s">
        <v>4973</v>
      </c>
      <c r="B277" s="146" t="s">
        <v>3346</v>
      </c>
      <c r="C277" s="166"/>
      <c r="D277" s="42"/>
    </row>
    <row r="278" spans="1:4" ht="5.0999999999999996" customHeight="1" x14ac:dyDescent="0.25">
      <c r="A278" s="12"/>
      <c r="B278" s="3"/>
      <c r="C278" s="3"/>
      <c r="D278" s="3"/>
    </row>
    <row r="279" spans="1:4" x14ac:dyDescent="0.25">
      <c r="A279" s="12" t="s">
        <v>4972</v>
      </c>
      <c r="B279" s="146" t="s">
        <v>2064</v>
      </c>
      <c r="C279" s="166"/>
      <c r="D279" s="42"/>
    </row>
    <row r="280" spans="1:4" ht="5.0999999999999996" customHeight="1" x14ac:dyDescent="0.25">
      <c r="A280" s="12"/>
      <c r="B280" s="3"/>
      <c r="C280" s="3"/>
      <c r="D280" s="3"/>
    </row>
    <row r="281" spans="1:4" x14ac:dyDescent="0.25">
      <c r="A281" s="12" t="s">
        <v>4971</v>
      </c>
      <c r="B281" s="146" t="s">
        <v>2062</v>
      </c>
      <c r="C281" s="166"/>
      <c r="D281" s="42"/>
    </row>
    <row r="282" spans="1:4" ht="5.0999999999999996" customHeight="1" x14ac:dyDescent="0.25">
      <c r="A282" s="12"/>
      <c r="B282" s="3"/>
      <c r="C282" s="3"/>
      <c r="D282" s="3"/>
    </row>
    <row r="283" spans="1:4" x14ac:dyDescent="0.25">
      <c r="A283" s="12" t="s">
        <v>4970</v>
      </c>
      <c r="B283" s="146" t="s">
        <v>2233</v>
      </c>
      <c r="C283" s="166"/>
      <c r="D283" s="42"/>
    </row>
    <row r="284" spans="1:4" ht="5.0999999999999996" customHeight="1" x14ac:dyDescent="0.25">
      <c r="A284" s="12"/>
      <c r="B284" s="3"/>
      <c r="C284" s="3"/>
      <c r="D284" s="3"/>
    </row>
    <row r="285" spans="1:4" x14ac:dyDescent="0.25">
      <c r="A285" s="12" t="s">
        <v>4969</v>
      </c>
      <c r="B285" s="146" t="s">
        <v>2231</v>
      </c>
      <c r="C285" s="166"/>
      <c r="D285" s="42"/>
    </row>
    <row r="286" spans="1:4" ht="5.0999999999999996" customHeight="1" x14ac:dyDescent="0.25">
      <c r="A286" s="12"/>
      <c r="B286" s="3"/>
      <c r="C286" s="3"/>
      <c r="D286" s="3"/>
    </row>
    <row r="287" spans="1:4" x14ac:dyDescent="0.25">
      <c r="A287" s="12" t="s">
        <v>4968</v>
      </c>
      <c r="B287" s="146" t="s">
        <v>7506</v>
      </c>
      <c r="C287" s="166"/>
      <c r="D287" s="42"/>
    </row>
    <row r="288" spans="1:4" ht="5.0999999999999996" customHeight="1" x14ac:dyDescent="0.25">
      <c r="A288" s="12"/>
      <c r="B288" s="3"/>
      <c r="C288" s="3"/>
      <c r="D288" s="3"/>
    </row>
    <row r="289" spans="1:4" x14ac:dyDescent="0.25">
      <c r="A289" s="12" t="s">
        <v>4967</v>
      </c>
      <c r="B289" s="146" t="s">
        <v>3338</v>
      </c>
      <c r="C289" s="166"/>
      <c r="D289" s="42"/>
    </row>
    <row r="290" spans="1:4" ht="5.0999999999999996" customHeight="1" x14ac:dyDescent="0.25">
      <c r="A290" s="12"/>
      <c r="B290" s="3"/>
      <c r="C290" s="3"/>
      <c r="D290" s="3"/>
    </row>
    <row r="291" spans="1:4" x14ac:dyDescent="0.25">
      <c r="A291" s="148" t="s">
        <v>4966</v>
      </c>
      <c r="B291" s="146" t="s">
        <v>3336</v>
      </c>
      <c r="C291" s="146"/>
      <c r="D291" s="146"/>
    </row>
    <row r="292" spans="1:4" x14ac:dyDescent="0.25">
      <c r="A292" s="148"/>
      <c r="B292" s="89"/>
      <c r="C292" s="144" t="s">
        <v>2135</v>
      </c>
      <c r="D292" s="145"/>
    </row>
    <row r="293" spans="1:4" x14ac:dyDescent="0.25">
      <c r="A293" s="148"/>
      <c r="B293" s="89"/>
      <c r="C293" s="144" t="s">
        <v>2134</v>
      </c>
      <c r="D293" s="145"/>
    </row>
    <row r="294" spans="1:4" ht="5.0999999999999996" customHeight="1" x14ac:dyDescent="0.25">
      <c r="A294" s="12"/>
      <c r="B294" s="3"/>
      <c r="C294" s="3"/>
      <c r="D294" s="3"/>
    </row>
    <row r="295" spans="1:4" x14ac:dyDescent="0.25">
      <c r="A295" s="148" t="s">
        <v>4965</v>
      </c>
      <c r="B295" s="146" t="s">
        <v>3334</v>
      </c>
      <c r="C295" s="146"/>
      <c r="D295" s="146"/>
    </row>
    <row r="296" spans="1:4" x14ac:dyDescent="0.25">
      <c r="A296" s="148"/>
      <c r="B296" s="89"/>
      <c r="C296" s="144" t="s">
        <v>2135</v>
      </c>
      <c r="D296" s="145"/>
    </row>
    <row r="297" spans="1:4" x14ac:dyDescent="0.25">
      <c r="A297" s="148"/>
      <c r="B297" s="89"/>
      <c r="C297" s="144" t="s">
        <v>2134</v>
      </c>
      <c r="D297" s="145"/>
    </row>
    <row r="298" spans="1:4" ht="5.0999999999999996" customHeight="1" x14ac:dyDescent="0.25">
      <c r="A298" s="12"/>
      <c r="B298" s="3"/>
      <c r="C298" s="3"/>
      <c r="D298" s="3"/>
    </row>
    <row r="299" spans="1:4" x14ac:dyDescent="0.25">
      <c r="A299" s="12" t="s">
        <v>4964</v>
      </c>
      <c r="B299" s="146" t="s">
        <v>7374</v>
      </c>
      <c r="C299" s="166"/>
      <c r="D299" s="42"/>
    </row>
    <row r="300" spans="1:4" ht="5.0999999999999996" customHeight="1" x14ac:dyDescent="0.25">
      <c r="A300" s="12"/>
      <c r="B300" s="3"/>
      <c r="C300" s="3"/>
      <c r="D300" s="3"/>
    </row>
    <row r="301" spans="1:4" x14ac:dyDescent="0.25">
      <c r="A301" s="12" t="s">
        <v>4963</v>
      </c>
      <c r="B301" s="146" t="s">
        <v>949</v>
      </c>
      <c r="C301" s="146"/>
      <c r="D301" s="146"/>
    </row>
    <row r="302" spans="1:4" ht="5.0999999999999996" customHeight="1" x14ac:dyDescent="0.25">
      <c r="A302" s="12"/>
      <c r="B302" s="3"/>
      <c r="C302" s="3"/>
      <c r="D302" s="3"/>
    </row>
    <row r="303" spans="1:4" x14ac:dyDescent="0.25">
      <c r="A303" s="12" t="s">
        <v>4962</v>
      </c>
      <c r="B303" s="146" t="s">
        <v>949</v>
      </c>
      <c r="C303" s="146"/>
      <c r="D303" s="146"/>
    </row>
    <row r="304" spans="1:4" ht="5.0999999999999996" customHeight="1" x14ac:dyDescent="0.25">
      <c r="A304" s="12"/>
      <c r="B304" s="3"/>
      <c r="C304" s="3"/>
      <c r="D304" s="3"/>
    </row>
    <row r="305" spans="1:4" x14ac:dyDescent="0.25">
      <c r="A305" s="12" t="s">
        <v>4961</v>
      </c>
      <c r="B305" s="146" t="s">
        <v>949</v>
      </c>
      <c r="C305" s="146"/>
      <c r="D305" s="146"/>
    </row>
    <row r="306" spans="1:4" ht="5.0999999999999996" customHeight="1" x14ac:dyDescent="0.25">
      <c r="A306" s="12"/>
      <c r="B306" s="3"/>
      <c r="C306" s="3"/>
      <c r="D306" s="3"/>
    </row>
    <row r="307" spans="1:4" x14ac:dyDescent="0.25">
      <c r="A307" s="12" t="s">
        <v>4960</v>
      </c>
      <c r="B307" s="146" t="s">
        <v>949</v>
      </c>
      <c r="C307" s="146"/>
      <c r="D307" s="146"/>
    </row>
    <row r="308" spans="1:4" ht="5.0999999999999996" customHeight="1" x14ac:dyDescent="0.25">
      <c r="A308" s="12"/>
      <c r="B308" s="3"/>
      <c r="C308" s="3"/>
      <c r="D308" s="3"/>
    </row>
    <row r="309" spans="1:4" ht="30" customHeight="1" x14ac:dyDescent="0.25">
      <c r="A309" s="148" t="s">
        <v>4959</v>
      </c>
      <c r="B309" s="146" t="s">
        <v>4894</v>
      </c>
      <c r="C309" s="146"/>
      <c r="D309" s="146"/>
    </row>
    <row r="310" spans="1:4" ht="5.0999999999999996" customHeight="1" x14ac:dyDescent="0.25">
      <c r="A310" s="148"/>
      <c r="B310" s="146"/>
      <c r="C310" s="146"/>
      <c r="D310" s="146"/>
    </row>
    <row r="311" spans="1:4" ht="60" customHeight="1" x14ac:dyDescent="0.25">
      <c r="A311" s="148"/>
      <c r="B311" s="146" t="s">
        <v>4958</v>
      </c>
      <c r="C311" s="146"/>
      <c r="D311" s="146"/>
    </row>
    <row r="312" spans="1:4" ht="5.0999999999999996" customHeight="1" x14ac:dyDescent="0.25">
      <c r="A312" s="148"/>
      <c r="B312" s="3"/>
      <c r="C312" s="3"/>
      <c r="D312" s="3"/>
    </row>
    <row r="313" spans="1:4" ht="15" customHeight="1" x14ac:dyDescent="0.25">
      <c r="A313" s="148"/>
      <c r="B313" s="9"/>
      <c r="C313" s="9" t="s">
        <v>2239</v>
      </c>
      <c r="D313" s="42"/>
    </row>
    <row r="314" spans="1:4" ht="15" customHeight="1" x14ac:dyDescent="0.25">
      <c r="A314" s="148"/>
      <c r="B314" s="9"/>
      <c r="C314" s="9" t="s">
        <v>2064</v>
      </c>
      <c r="D314" s="42"/>
    </row>
    <row r="315" spans="1:4" ht="15" customHeight="1" x14ac:dyDescent="0.25">
      <c r="A315" s="148"/>
      <c r="B315" s="9"/>
      <c r="C315" s="9" t="s">
        <v>2062</v>
      </c>
      <c r="D315" s="42"/>
    </row>
    <row r="316" spans="1:4" ht="15" customHeight="1" x14ac:dyDescent="0.25">
      <c r="A316" s="148"/>
      <c r="B316" s="9"/>
      <c r="C316" s="9" t="s">
        <v>2233</v>
      </c>
      <c r="D316" s="42"/>
    </row>
    <row r="317" spans="1:4" ht="15" customHeight="1" x14ac:dyDescent="0.25">
      <c r="A317" s="148"/>
      <c r="B317" s="9"/>
      <c r="C317" s="9" t="s">
        <v>2231</v>
      </c>
      <c r="D317" s="42"/>
    </row>
    <row r="318" spans="1:4" ht="15" customHeight="1" x14ac:dyDescent="0.25">
      <c r="A318" s="148"/>
      <c r="B318" s="9"/>
      <c r="C318" s="9" t="s">
        <v>7506</v>
      </c>
      <c r="D318" s="42"/>
    </row>
    <row r="319" spans="1:4" ht="15" customHeight="1" x14ac:dyDescent="0.25">
      <c r="A319" s="148"/>
      <c r="B319" s="9"/>
      <c r="C319" s="9" t="s">
        <v>2313</v>
      </c>
      <c r="D319" s="47"/>
    </row>
    <row r="320" spans="1:4" ht="15" customHeight="1" x14ac:dyDescent="0.25">
      <c r="A320" s="148"/>
      <c r="B320" s="9"/>
      <c r="C320" s="9" t="s">
        <v>2315</v>
      </c>
      <c r="D320" s="42"/>
    </row>
    <row r="321" spans="1:4" ht="5.0999999999999996" customHeight="1" x14ac:dyDescent="0.25">
      <c r="A321" s="148"/>
      <c r="B321" s="3"/>
      <c r="C321" s="3"/>
      <c r="D321" s="3"/>
    </row>
    <row r="322" spans="1:4" ht="15" customHeight="1" x14ac:dyDescent="0.25">
      <c r="A322" s="148"/>
      <c r="B322" s="146" t="s">
        <v>7241</v>
      </c>
      <c r="C322" s="146"/>
      <c r="D322" s="146"/>
    </row>
    <row r="323" spans="1:4" ht="15" customHeight="1" x14ac:dyDescent="0.25">
      <c r="A323" s="148"/>
      <c r="B323" s="9"/>
      <c r="C323" s="9" t="s">
        <v>5833</v>
      </c>
      <c r="D323" s="113"/>
    </row>
    <row r="324" spans="1:4" ht="15" customHeight="1" x14ac:dyDescent="0.25">
      <c r="A324" s="148"/>
      <c r="B324" s="9"/>
      <c r="C324" s="9" t="s">
        <v>3236</v>
      </c>
      <c r="D324" s="118"/>
    </row>
    <row r="325" spans="1:4" ht="5.0999999999999996" customHeight="1" x14ac:dyDescent="0.25">
      <c r="A325" s="12"/>
      <c r="B325" s="23"/>
      <c r="C325" s="23"/>
      <c r="D325" s="3"/>
    </row>
    <row r="326" spans="1:4" x14ac:dyDescent="0.25">
      <c r="A326" s="148" t="s">
        <v>4957</v>
      </c>
      <c r="B326" s="146" t="s">
        <v>4956</v>
      </c>
      <c r="C326" s="146"/>
      <c r="D326" s="146"/>
    </row>
    <row r="327" spans="1:4" x14ac:dyDescent="0.25">
      <c r="A327" s="148"/>
      <c r="B327" s="89"/>
      <c r="C327" s="144" t="s">
        <v>2135</v>
      </c>
      <c r="D327" s="145"/>
    </row>
    <row r="328" spans="1:4" x14ac:dyDescent="0.25">
      <c r="A328" s="148"/>
      <c r="B328" s="89"/>
      <c r="C328" s="144" t="s">
        <v>2134</v>
      </c>
      <c r="D328" s="145"/>
    </row>
    <row r="329" spans="1:4" ht="5.0999999999999996" customHeight="1" x14ac:dyDescent="0.25">
      <c r="A329" s="148"/>
      <c r="B329" s="3"/>
      <c r="C329" s="3"/>
      <c r="D329" s="3"/>
    </row>
    <row r="330" spans="1:4" ht="45" customHeight="1" x14ac:dyDescent="0.25">
      <c r="A330" s="148"/>
      <c r="B330" s="146" t="s">
        <v>3225</v>
      </c>
      <c r="C330" s="166"/>
      <c r="D330" s="42"/>
    </row>
    <row r="331" spans="1:4" ht="5.0999999999999996" customHeight="1" x14ac:dyDescent="0.25">
      <c r="A331" s="12"/>
      <c r="B331" s="3"/>
      <c r="C331" s="3"/>
      <c r="D331" s="3"/>
    </row>
    <row r="332" spans="1:4" x14ac:dyDescent="0.25">
      <c r="A332" s="148" t="s">
        <v>4955</v>
      </c>
      <c r="B332" s="146" t="s">
        <v>4954</v>
      </c>
      <c r="C332" s="146"/>
      <c r="D332" s="146"/>
    </row>
    <row r="333" spans="1:4" x14ac:dyDescent="0.25">
      <c r="A333" s="148"/>
      <c r="B333" s="89"/>
      <c r="C333" s="144" t="s">
        <v>2135</v>
      </c>
      <c r="D333" s="145"/>
    </row>
    <row r="334" spans="1:4" x14ac:dyDescent="0.25">
      <c r="A334" s="148"/>
      <c r="B334" s="89"/>
      <c r="C334" s="144" t="s">
        <v>2134</v>
      </c>
      <c r="D334" s="145"/>
    </row>
    <row r="335" spans="1:4" ht="5.0999999999999996" customHeight="1" x14ac:dyDescent="0.25">
      <c r="A335" s="148"/>
      <c r="B335" s="3"/>
      <c r="C335" s="3"/>
      <c r="D335" s="3"/>
    </row>
    <row r="336" spans="1:4" x14ac:dyDescent="0.25">
      <c r="A336" s="148"/>
      <c r="B336" s="146" t="s">
        <v>2281</v>
      </c>
      <c r="C336" s="166"/>
      <c r="D336" s="42"/>
    </row>
    <row r="337" spans="1:4" ht="5.0999999999999996" customHeight="1" x14ac:dyDescent="0.25">
      <c r="A337" s="12"/>
      <c r="B337" s="3"/>
      <c r="C337" s="3"/>
      <c r="D337" s="3"/>
    </row>
    <row r="338" spans="1:4" x14ac:dyDescent="0.25">
      <c r="A338" s="12" t="s">
        <v>4953</v>
      </c>
      <c r="B338" s="146" t="s">
        <v>3538</v>
      </c>
      <c r="C338" s="166"/>
      <c r="D338" s="105"/>
    </row>
    <row r="339" spans="1:4" ht="5.0999999999999996" customHeight="1" x14ac:dyDescent="0.25">
      <c r="A339" s="12"/>
      <c r="B339" s="3"/>
      <c r="C339" s="3"/>
      <c r="D339" s="3"/>
    </row>
    <row r="340" spans="1:4" x14ac:dyDescent="0.25">
      <c r="A340" s="12" t="s">
        <v>4952</v>
      </c>
      <c r="B340" s="146" t="s">
        <v>949</v>
      </c>
      <c r="C340" s="146"/>
      <c r="D340" s="146"/>
    </row>
    <row r="341" spans="1:4" ht="5.0999999999999996" customHeight="1" x14ac:dyDescent="0.25">
      <c r="A341" s="12"/>
      <c r="B341" s="3"/>
      <c r="C341" s="3"/>
      <c r="D341" s="3"/>
    </row>
    <row r="342" spans="1:4" x14ac:dyDescent="0.25">
      <c r="A342" s="12" t="s">
        <v>4951</v>
      </c>
      <c r="B342" s="146" t="s">
        <v>949</v>
      </c>
      <c r="C342" s="146"/>
      <c r="D342" s="146"/>
    </row>
    <row r="343" spans="1:4" ht="5.0999999999999996" customHeight="1" x14ac:dyDescent="0.25">
      <c r="A343" s="12"/>
      <c r="B343" s="3"/>
      <c r="C343" s="3"/>
      <c r="D343" s="3"/>
    </row>
    <row r="344" spans="1:4" x14ac:dyDescent="0.25">
      <c r="A344" s="12" t="s">
        <v>4950</v>
      </c>
      <c r="B344" s="146" t="s">
        <v>949</v>
      </c>
      <c r="C344" s="146"/>
      <c r="D344" s="146"/>
    </row>
    <row r="345" spans="1:4" ht="5.0999999999999996" customHeight="1" x14ac:dyDescent="0.25">
      <c r="A345" s="12"/>
      <c r="B345" s="3"/>
      <c r="C345" s="3"/>
      <c r="D345" s="3"/>
    </row>
    <row r="346" spans="1:4" x14ac:dyDescent="0.25">
      <c r="A346" s="12" t="s">
        <v>4949</v>
      </c>
      <c r="B346" s="146" t="s">
        <v>949</v>
      </c>
      <c r="C346" s="146"/>
      <c r="D346" s="146"/>
    </row>
    <row r="347" spans="1:4" ht="5.0999999999999996" customHeight="1" x14ac:dyDescent="0.25">
      <c r="A347" s="12"/>
      <c r="B347" s="3"/>
      <c r="C347" s="3"/>
      <c r="D347" s="3"/>
    </row>
    <row r="348" spans="1:4" x14ac:dyDescent="0.25">
      <c r="A348" s="12" t="s">
        <v>4948</v>
      </c>
      <c r="B348" s="146" t="s">
        <v>949</v>
      </c>
      <c r="C348" s="146"/>
      <c r="D348" s="146"/>
    </row>
    <row r="349" spans="1:4" ht="5.0999999999999996" customHeight="1" x14ac:dyDescent="0.25">
      <c r="A349" s="12"/>
      <c r="B349" s="3"/>
      <c r="C349" s="3"/>
      <c r="D349" s="3"/>
    </row>
    <row r="350" spans="1:4" x14ac:dyDescent="0.25">
      <c r="A350" s="12" t="s">
        <v>4947</v>
      </c>
      <c r="B350" s="146" t="s">
        <v>949</v>
      </c>
      <c r="C350" s="146"/>
      <c r="D350" s="146"/>
    </row>
    <row r="351" spans="1:4" ht="5.0999999999999996" customHeight="1" x14ac:dyDescent="0.25">
      <c r="A351" s="12"/>
      <c r="B351" s="3"/>
      <c r="C351" s="3"/>
      <c r="D351" s="3"/>
    </row>
    <row r="352" spans="1:4" x14ac:dyDescent="0.25">
      <c r="A352" s="12" t="s">
        <v>4946</v>
      </c>
      <c r="B352" s="146" t="s">
        <v>949</v>
      </c>
      <c r="C352" s="146"/>
      <c r="D352" s="146"/>
    </row>
    <row r="353" spans="1:4" ht="5.0999999999999996" customHeight="1" x14ac:dyDescent="0.25">
      <c r="A353" s="12"/>
      <c r="B353" s="3"/>
      <c r="C353" s="3"/>
      <c r="D353" s="3"/>
    </row>
    <row r="354" spans="1:4" x14ac:dyDescent="0.25">
      <c r="A354" s="12" t="s">
        <v>4945</v>
      </c>
      <c r="B354" s="146" t="s">
        <v>949</v>
      </c>
      <c r="C354" s="146"/>
      <c r="D354" s="146"/>
    </row>
    <row r="355" spans="1:4" ht="5.0999999999999996" customHeight="1" x14ac:dyDescent="0.25">
      <c r="A355" s="12"/>
      <c r="B355" s="3"/>
      <c r="C355" s="3"/>
      <c r="D355" s="3"/>
    </row>
    <row r="356" spans="1:4" x14ac:dyDescent="0.25">
      <c r="A356" s="12" t="s">
        <v>4944</v>
      </c>
      <c r="B356" s="146" t="s">
        <v>949</v>
      </c>
      <c r="C356" s="146"/>
      <c r="D356" s="146"/>
    </row>
    <row r="357" spans="1:4" ht="5.0999999999999996" customHeight="1" x14ac:dyDescent="0.25">
      <c r="A357" s="12"/>
      <c r="B357" s="3"/>
      <c r="C357" s="3"/>
      <c r="D357" s="3"/>
    </row>
    <row r="358" spans="1:4" x14ac:dyDescent="0.25">
      <c r="A358" s="12" t="s">
        <v>4943</v>
      </c>
      <c r="B358" s="146" t="s">
        <v>949</v>
      </c>
      <c r="C358" s="146"/>
      <c r="D358" s="146"/>
    </row>
    <row r="359" spans="1:4" x14ac:dyDescent="0.25">
      <c r="A359" s="12"/>
      <c r="B359" s="3"/>
      <c r="C359" s="3"/>
      <c r="D359" s="3"/>
    </row>
    <row r="360" spans="1:4" x14ac:dyDescent="0.25">
      <c r="A360" s="205" t="s">
        <v>3224</v>
      </c>
      <c r="B360" s="205"/>
      <c r="C360" s="205"/>
      <c r="D360" s="205"/>
    </row>
    <row r="361" spans="1:4" ht="5.0999999999999996" customHeight="1" x14ac:dyDescent="0.25">
      <c r="A361" s="12"/>
      <c r="B361" s="3"/>
      <c r="C361" s="3"/>
      <c r="D361" s="3"/>
    </row>
    <row r="362" spans="1:4" ht="75" customHeight="1" x14ac:dyDescent="0.25">
      <c r="A362" s="12" t="s">
        <v>4942</v>
      </c>
      <c r="B362" s="146" t="s">
        <v>4941</v>
      </c>
      <c r="C362" s="166"/>
      <c r="D362" s="42"/>
    </row>
    <row r="363" spans="1:4" x14ac:dyDescent="0.25">
      <c r="A363" s="12"/>
      <c r="B363" s="3"/>
      <c r="C363" s="3"/>
      <c r="D363" s="3"/>
    </row>
    <row r="364" spans="1:4" x14ac:dyDescent="0.25">
      <c r="A364" s="205" t="s">
        <v>4940</v>
      </c>
      <c r="B364" s="205"/>
      <c r="C364" s="205"/>
      <c r="D364" s="205"/>
    </row>
    <row r="365" spans="1:4" ht="5.0999999999999996" customHeight="1" x14ac:dyDescent="0.25">
      <c r="A365" s="12"/>
      <c r="B365" s="3"/>
      <c r="C365" s="3"/>
      <c r="D365" s="3"/>
    </row>
    <row r="366" spans="1:4" x14ac:dyDescent="0.25">
      <c r="A366" s="12" t="s">
        <v>4939</v>
      </c>
      <c r="B366" s="146" t="s">
        <v>4938</v>
      </c>
      <c r="C366" s="166"/>
      <c r="D366" s="42"/>
    </row>
    <row r="367" spans="1:4" ht="5.0999999999999996" customHeight="1" x14ac:dyDescent="0.25">
      <c r="A367" s="12"/>
      <c r="B367" s="3"/>
      <c r="C367" s="3"/>
      <c r="D367" s="3"/>
    </row>
    <row r="368" spans="1:4" x14ac:dyDescent="0.25">
      <c r="A368" s="12" t="s">
        <v>4937</v>
      </c>
      <c r="B368" s="146" t="s">
        <v>4936</v>
      </c>
      <c r="C368" s="166"/>
      <c r="D368" s="42"/>
    </row>
    <row r="369" spans="1:4" ht="5.0999999999999996" customHeight="1" x14ac:dyDescent="0.25">
      <c r="A369" s="12"/>
      <c r="B369" s="3"/>
      <c r="C369" s="3"/>
      <c r="D369" s="3"/>
    </row>
    <row r="370" spans="1:4" x14ac:dyDescent="0.25">
      <c r="A370" s="12" t="s">
        <v>4935</v>
      </c>
      <c r="B370" s="146" t="s">
        <v>4934</v>
      </c>
      <c r="C370" s="166"/>
      <c r="D370" s="42"/>
    </row>
    <row r="371" spans="1:4" ht="5.0999999999999996" customHeight="1" x14ac:dyDescent="0.25">
      <c r="A371" s="12"/>
      <c r="B371" s="3"/>
      <c r="C371" s="3"/>
      <c r="D371" s="3"/>
    </row>
    <row r="372" spans="1:4" x14ac:dyDescent="0.25">
      <c r="A372" s="12" t="s">
        <v>4933</v>
      </c>
      <c r="B372" s="146" t="s">
        <v>4932</v>
      </c>
      <c r="C372" s="166"/>
      <c r="D372" s="42"/>
    </row>
    <row r="373" spans="1:4" ht="5.0999999999999996" customHeight="1" x14ac:dyDescent="0.25">
      <c r="A373" s="12"/>
      <c r="B373" s="3"/>
      <c r="C373" s="3"/>
      <c r="D373" s="3"/>
    </row>
    <row r="374" spans="1:4" x14ac:dyDescent="0.25">
      <c r="A374" s="12" t="s">
        <v>4931</v>
      </c>
      <c r="B374" s="146" t="s">
        <v>4930</v>
      </c>
      <c r="C374" s="166"/>
      <c r="D374" s="42"/>
    </row>
    <row r="375" spans="1:4" ht="5.0999999999999996" customHeight="1" x14ac:dyDescent="0.25">
      <c r="A375" s="12"/>
      <c r="B375" s="3"/>
      <c r="C375" s="3"/>
      <c r="D375" s="3"/>
    </row>
    <row r="376" spans="1:4" x14ac:dyDescent="0.25">
      <c r="A376" s="12" t="s">
        <v>4929</v>
      </c>
      <c r="B376" s="146" t="s">
        <v>4928</v>
      </c>
      <c r="C376" s="166"/>
      <c r="D376" s="42"/>
    </row>
    <row r="377" spans="1:4" ht="5.0999999999999996" customHeight="1" x14ac:dyDescent="0.25">
      <c r="A377" s="12"/>
      <c r="B377" s="3"/>
      <c r="C377" s="3"/>
      <c r="D377" s="3"/>
    </row>
    <row r="378" spans="1:4" x14ac:dyDescent="0.25">
      <c r="A378" s="12" t="s">
        <v>4927</v>
      </c>
      <c r="B378" s="146" t="s">
        <v>4926</v>
      </c>
      <c r="C378" s="166"/>
      <c r="D378" s="42"/>
    </row>
    <row r="379" spans="1:4" ht="5.0999999999999996" customHeight="1" x14ac:dyDescent="0.25">
      <c r="A379" s="12"/>
      <c r="B379" s="3"/>
      <c r="C379" s="3"/>
      <c r="D379" s="3"/>
    </row>
    <row r="380" spans="1:4" x14ac:dyDescent="0.25">
      <c r="A380" s="12" t="s">
        <v>4925</v>
      </c>
      <c r="B380" s="146" t="s">
        <v>4924</v>
      </c>
      <c r="C380" s="166"/>
      <c r="D380" s="42"/>
    </row>
    <row r="381" spans="1:4" ht="5.0999999999999996" customHeight="1" x14ac:dyDescent="0.25">
      <c r="A381" s="12"/>
      <c r="B381" s="3"/>
      <c r="C381" s="3"/>
      <c r="D381" s="3"/>
    </row>
    <row r="382" spans="1:4" x14ac:dyDescent="0.25">
      <c r="A382" s="148" t="s">
        <v>4923</v>
      </c>
      <c r="B382" s="146" t="s">
        <v>3474</v>
      </c>
      <c r="C382" s="146"/>
      <c r="D382" s="146"/>
    </row>
    <row r="383" spans="1:4" x14ac:dyDescent="0.25">
      <c r="A383" s="148"/>
      <c r="B383" s="89"/>
      <c r="C383" s="144" t="s">
        <v>3473</v>
      </c>
      <c r="D383" s="145"/>
    </row>
    <row r="384" spans="1:4" x14ac:dyDescent="0.25">
      <c r="A384" s="148"/>
      <c r="B384" s="89"/>
      <c r="C384" s="144" t="s">
        <v>3472</v>
      </c>
      <c r="D384" s="145"/>
    </row>
    <row r="385" spans="1:4" ht="5.0999999999999996" customHeight="1" x14ac:dyDescent="0.25">
      <c r="A385" s="12"/>
      <c r="B385" s="3"/>
      <c r="C385" s="3"/>
      <c r="D385" s="3"/>
    </row>
    <row r="386" spans="1:4" ht="30" customHeight="1" x14ac:dyDescent="0.25">
      <c r="A386" s="148" t="s">
        <v>4922</v>
      </c>
      <c r="B386" s="146" t="s">
        <v>3470</v>
      </c>
      <c r="C386" s="146"/>
      <c r="D386" s="146"/>
    </row>
    <row r="387" spans="1:4" x14ac:dyDescent="0.25">
      <c r="A387" s="148"/>
      <c r="B387" s="89"/>
      <c r="C387" s="144" t="s">
        <v>2135</v>
      </c>
      <c r="D387" s="145"/>
    </row>
    <row r="388" spans="1:4" x14ac:dyDescent="0.25">
      <c r="A388" s="148"/>
      <c r="B388" s="89"/>
      <c r="C388" s="144" t="s">
        <v>2134</v>
      </c>
      <c r="D388" s="145"/>
    </row>
    <row r="389" spans="1:4" ht="5.0999999999999996" customHeight="1" x14ac:dyDescent="0.25">
      <c r="A389" s="148"/>
      <c r="B389" s="3"/>
      <c r="C389" s="3"/>
      <c r="D389" s="3"/>
    </row>
    <row r="390" spans="1:4" x14ac:dyDescent="0.25">
      <c r="A390" s="148"/>
      <c r="B390" s="146" t="s">
        <v>3469</v>
      </c>
      <c r="C390" s="166"/>
      <c r="D390" s="42"/>
    </row>
    <row r="391" spans="1:4" ht="5.0999999999999996" customHeight="1" x14ac:dyDescent="0.25">
      <c r="A391" s="12"/>
      <c r="B391" s="3"/>
      <c r="C391" s="3"/>
      <c r="D391" s="3"/>
    </row>
    <row r="392" spans="1:4" x14ac:dyDescent="0.25">
      <c r="A392" s="12" t="s">
        <v>4921</v>
      </c>
      <c r="B392" s="146" t="s">
        <v>4045</v>
      </c>
      <c r="C392" s="166"/>
      <c r="D392" s="105"/>
    </row>
    <row r="393" spans="1:4" ht="5.0999999999999996" customHeight="1" x14ac:dyDescent="0.25">
      <c r="A393" s="12"/>
      <c r="B393" s="3"/>
      <c r="C393" s="3"/>
      <c r="D393" s="3"/>
    </row>
    <row r="394" spans="1:4" x14ac:dyDescent="0.25">
      <c r="A394" s="12" t="s">
        <v>4920</v>
      </c>
      <c r="B394" s="146" t="s">
        <v>4038</v>
      </c>
      <c r="C394" s="166"/>
      <c r="D394" s="105"/>
    </row>
    <row r="395" spans="1:4" ht="5.0999999999999996" customHeight="1" x14ac:dyDescent="0.25">
      <c r="A395" s="12"/>
      <c r="B395" s="3"/>
      <c r="C395" s="3"/>
      <c r="D395" s="3"/>
    </row>
    <row r="396" spans="1:4" x14ac:dyDescent="0.25">
      <c r="A396" s="148" t="s">
        <v>4919</v>
      </c>
      <c r="B396" s="146" t="s">
        <v>4918</v>
      </c>
      <c r="C396" s="146"/>
      <c r="D396" s="146"/>
    </row>
    <row r="397" spans="1:4" x14ac:dyDescent="0.25">
      <c r="A397" s="148"/>
      <c r="B397" s="89"/>
      <c r="C397" s="144" t="s">
        <v>2135</v>
      </c>
      <c r="D397" s="145"/>
    </row>
    <row r="398" spans="1:4" x14ac:dyDescent="0.25">
      <c r="A398" s="148"/>
      <c r="B398" s="89"/>
      <c r="C398" s="144" t="s">
        <v>2134</v>
      </c>
      <c r="D398" s="145"/>
    </row>
    <row r="399" spans="1:4" ht="5.0999999999999996" customHeight="1" x14ac:dyDescent="0.25">
      <c r="A399" s="12"/>
      <c r="B399" s="3"/>
      <c r="C399" s="3"/>
      <c r="D399" s="3"/>
    </row>
    <row r="400" spans="1:4" x14ac:dyDescent="0.25">
      <c r="A400" s="148" t="s">
        <v>4917</v>
      </c>
      <c r="B400" s="146" t="s">
        <v>4916</v>
      </c>
      <c r="C400" s="146"/>
      <c r="D400" s="146"/>
    </row>
    <row r="401" spans="1:4" x14ac:dyDescent="0.25">
      <c r="A401" s="148"/>
      <c r="B401" s="89"/>
      <c r="C401" s="144" t="s">
        <v>2135</v>
      </c>
      <c r="D401" s="145"/>
    </row>
    <row r="402" spans="1:4" x14ac:dyDescent="0.25">
      <c r="A402" s="148"/>
      <c r="B402" s="89"/>
      <c r="C402" s="144" t="s">
        <v>2134</v>
      </c>
      <c r="D402" s="145"/>
    </row>
    <row r="403" spans="1:4" ht="5.0999999999999996" customHeight="1" x14ac:dyDescent="0.25">
      <c r="A403" s="12"/>
      <c r="B403" s="3"/>
      <c r="C403" s="3"/>
      <c r="D403" s="3"/>
    </row>
    <row r="404" spans="1:4" x14ac:dyDescent="0.25">
      <c r="A404" s="12" t="s">
        <v>4915</v>
      </c>
      <c r="B404" s="146" t="s">
        <v>4914</v>
      </c>
      <c r="C404" s="166"/>
      <c r="D404" s="42"/>
    </row>
    <row r="405" spans="1:4" ht="5.0999999999999996" customHeight="1" x14ac:dyDescent="0.25">
      <c r="A405" s="12"/>
      <c r="B405" s="3"/>
      <c r="C405" s="3"/>
      <c r="D405" s="3"/>
    </row>
    <row r="406" spans="1:4" x14ac:dyDescent="0.25">
      <c r="A406" s="12" t="s">
        <v>4913</v>
      </c>
      <c r="B406" s="146" t="s">
        <v>2064</v>
      </c>
      <c r="C406" s="166"/>
      <c r="D406" s="42"/>
    </row>
    <row r="407" spans="1:4" ht="5.0999999999999996" customHeight="1" x14ac:dyDescent="0.25">
      <c r="A407" s="12"/>
      <c r="B407" s="3"/>
      <c r="C407" s="3"/>
      <c r="D407" s="3"/>
    </row>
    <row r="408" spans="1:4" x14ac:dyDescent="0.25">
      <c r="A408" s="12" t="s">
        <v>4912</v>
      </c>
      <c r="B408" s="146" t="s">
        <v>2062</v>
      </c>
      <c r="C408" s="166"/>
      <c r="D408" s="42"/>
    </row>
    <row r="409" spans="1:4" ht="5.0999999999999996" customHeight="1" x14ac:dyDescent="0.25">
      <c r="A409" s="12"/>
      <c r="B409" s="3"/>
      <c r="C409" s="3"/>
      <c r="D409" s="3"/>
    </row>
    <row r="410" spans="1:4" x14ac:dyDescent="0.25">
      <c r="A410" s="148" t="s">
        <v>4911</v>
      </c>
      <c r="B410" s="146" t="s">
        <v>4910</v>
      </c>
      <c r="C410" s="146"/>
      <c r="D410" s="146"/>
    </row>
    <row r="411" spans="1:4" x14ac:dyDescent="0.25">
      <c r="A411" s="148"/>
      <c r="B411" s="89"/>
      <c r="C411" s="144" t="s">
        <v>2135</v>
      </c>
      <c r="D411" s="145"/>
    </row>
    <row r="412" spans="1:4" x14ac:dyDescent="0.25">
      <c r="A412" s="148"/>
      <c r="B412" s="89"/>
      <c r="C412" s="144" t="s">
        <v>2134</v>
      </c>
      <c r="D412" s="145"/>
    </row>
    <row r="413" spans="1:4" ht="5.0999999999999996" customHeight="1" x14ac:dyDescent="0.25">
      <c r="A413" s="12"/>
      <c r="B413" s="3"/>
      <c r="C413" s="3"/>
      <c r="D413" s="3"/>
    </row>
    <row r="414" spans="1:4" x14ac:dyDescent="0.25">
      <c r="A414" s="12" t="s">
        <v>4909</v>
      </c>
      <c r="B414" s="146" t="s">
        <v>3350</v>
      </c>
      <c r="C414" s="166"/>
      <c r="D414" s="42"/>
    </row>
    <row r="415" spans="1:4" ht="5.0999999999999996" customHeight="1" x14ac:dyDescent="0.25">
      <c r="A415" s="12"/>
      <c r="B415" s="3"/>
      <c r="C415" s="3"/>
      <c r="D415" s="3"/>
    </row>
    <row r="416" spans="1:4" x14ac:dyDescent="0.25">
      <c r="A416" s="12" t="s">
        <v>4908</v>
      </c>
      <c r="B416" s="146" t="s">
        <v>3348</v>
      </c>
      <c r="C416" s="166"/>
      <c r="D416" s="42"/>
    </row>
    <row r="417" spans="1:4" ht="5.0999999999999996" customHeight="1" x14ac:dyDescent="0.25">
      <c r="A417" s="12"/>
      <c r="B417" s="3"/>
      <c r="C417" s="3"/>
      <c r="D417" s="3"/>
    </row>
    <row r="418" spans="1:4" x14ac:dyDescent="0.25">
      <c r="A418" s="12" t="s">
        <v>4907</v>
      </c>
      <c r="B418" s="146" t="s">
        <v>3346</v>
      </c>
      <c r="C418" s="166"/>
      <c r="D418" s="42"/>
    </row>
    <row r="419" spans="1:4" ht="5.0999999999999996" customHeight="1" x14ac:dyDescent="0.25">
      <c r="A419" s="12"/>
      <c r="B419" s="3"/>
      <c r="C419" s="3"/>
      <c r="D419" s="3"/>
    </row>
    <row r="420" spans="1:4" x14ac:dyDescent="0.25">
      <c r="A420" s="12" t="s">
        <v>4906</v>
      </c>
      <c r="B420" s="146" t="s">
        <v>2064</v>
      </c>
      <c r="C420" s="166"/>
      <c r="D420" s="42"/>
    </row>
    <row r="421" spans="1:4" ht="5.0999999999999996" customHeight="1" x14ac:dyDescent="0.25">
      <c r="A421" s="12"/>
      <c r="B421" s="3"/>
      <c r="C421" s="3"/>
      <c r="D421" s="3"/>
    </row>
    <row r="422" spans="1:4" x14ac:dyDescent="0.25">
      <c r="A422" s="12" t="s">
        <v>4905</v>
      </c>
      <c r="B422" s="146" t="s">
        <v>2062</v>
      </c>
      <c r="C422" s="166"/>
      <c r="D422" s="42"/>
    </row>
    <row r="423" spans="1:4" ht="5.0999999999999996" customHeight="1" x14ac:dyDescent="0.25">
      <c r="A423" s="12"/>
      <c r="B423" s="3"/>
      <c r="C423" s="3"/>
      <c r="D423" s="3"/>
    </row>
    <row r="424" spans="1:4" x14ac:dyDescent="0.25">
      <c r="A424" s="12" t="s">
        <v>4904</v>
      </c>
      <c r="B424" s="146" t="s">
        <v>2233</v>
      </c>
      <c r="C424" s="166"/>
      <c r="D424" s="42"/>
    </row>
    <row r="425" spans="1:4" ht="5.0999999999999996" customHeight="1" x14ac:dyDescent="0.25">
      <c r="A425" s="12"/>
      <c r="B425" s="3"/>
      <c r="C425" s="3"/>
      <c r="D425" s="3"/>
    </row>
    <row r="426" spans="1:4" x14ac:dyDescent="0.25">
      <c r="A426" s="12" t="s">
        <v>4903</v>
      </c>
      <c r="B426" s="146" t="s">
        <v>2231</v>
      </c>
      <c r="C426" s="166"/>
      <c r="D426" s="42"/>
    </row>
    <row r="427" spans="1:4" ht="5.0999999999999996" customHeight="1" x14ac:dyDescent="0.25">
      <c r="A427" s="12"/>
      <c r="B427" s="3"/>
      <c r="C427" s="3"/>
      <c r="D427" s="3"/>
    </row>
    <row r="428" spans="1:4" x14ac:dyDescent="0.25">
      <c r="A428" s="12" t="s">
        <v>4902</v>
      </c>
      <c r="B428" s="146" t="s">
        <v>7506</v>
      </c>
      <c r="C428" s="166"/>
      <c r="D428" s="42"/>
    </row>
    <row r="429" spans="1:4" ht="5.0999999999999996" customHeight="1" x14ac:dyDescent="0.25">
      <c r="A429" s="12"/>
      <c r="B429" s="3"/>
      <c r="C429" s="3"/>
      <c r="D429" s="3"/>
    </row>
    <row r="430" spans="1:4" x14ac:dyDescent="0.25">
      <c r="A430" s="12" t="s">
        <v>4901</v>
      </c>
      <c r="B430" s="146" t="s">
        <v>3338</v>
      </c>
      <c r="C430" s="166"/>
      <c r="D430" s="42"/>
    </row>
    <row r="431" spans="1:4" ht="5.0999999999999996" customHeight="1" x14ac:dyDescent="0.25">
      <c r="A431" s="12"/>
      <c r="B431" s="3"/>
      <c r="C431" s="3"/>
      <c r="D431" s="3"/>
    </row>
    <row r="432" spans="1:4" x14ac:dyDescent="0.25">
      <c r="A432" s="148" t="s">
        <v>4900</v>
      </c>
      <c r="B432" s="146" t="s">
        <v>3336</v>
      </c>
      <c r="C432" s="146"/>
      <c r="D432" s="146"/>
    </row>
    <row r="433" spans="1:4" x14ac:dyDescent="0.25">
      <c r="A433" s="148"/>
      <c r="B433" s="89"/>
      <c r="C433" s="144" t="s">
        <v>2135</v>
      </c>
      <c r="D433" s="145"/>
    </row>
    <row r="434" spans="1:4" x14ac:dyDescent="0.25">
      <c r="A434" s="148"/>
      <c r="B434" s="89"/>
      <c r="C434" s="144" t="s">
        <v>2134</v>
      </c>
      <c r="D434" s="145"/>
    </row>
    <row r="435" spans="1:4" ht="5.0999999999999996" customHeight="1" x14ac:dyDescent="0.25">
      <c r="A435" s="12"/>
      <c r="B435" s="3"/>
      <c r="C435" s="3"/>
      <c r="D435" s="3"/>
    </row>
    <row r="436" spans="1:4" x14ac:dyDescent="0.25">
      <c r="A436" s="148" t="s">
        <v>4899</v>
      </c>
      <c r="B436" s="146" t="s">
        <v>3334</v>
      </c>
      <c r="C436" s="146"/>
      <c r="D436" s="146"/>
    </row>
    <row r="437" spans="1:4" x14ac:dyDescent="0.25">
      <c r="A437" s="148"/>
      <c r="B437" s="89"/>
      <c r="C437" s="144" t="s">
        <v>2135</v>
      </c>
      <c r="D437" s="145"/>
    </row>
    <row r="438" spans="1:4" x14ac:dyDescent="0.25">
      <c r="A438" s="148"/>
      <c r="B438" s="89"/>
      <c r="C438" s="144" t="s">
        <v>2134</v>
      </c>
      <c r="D438" s="145"/>
    </row>
    <row r="439" spans="1:4" ht="5.0999999999999996" customHeight="1" x14ac:dyDescent="0.25">
      <c r="A439" s="12"/>
      <c r="B439" s="3"/>
      <c r="C439" s="3"/>
      <c r="D439" s="3"/>
    </row>
    <row r="440" spans="1:4" x14ac:dyDescent="0.25">
      <c r="A440" s="12" t="s">
        <v>4898</v>
      </c>
      <c r="B440" s="146" t="s">
        <v>949</v>
      </c>
      <c r="C440" s="146"/>
      <c r="D440" s="146"/>
    </row>
    <row r="441" spans="1:4" ht="5.0999999999999996" customHeight="1" x14ac:dyDescent="0.25">
      <c r="A441" s="12"/>
      <c r="B441" s="3"/>
      <c r="C441" s="3"/>
      <c r="D441" s="3"/>
    </row>
    <row r="442" spans="1:4" x14ac:dyDescent="0.25">
      <c r="A442" s="12" t="s">
        <v>4897</v>
      </c>
      <c r="B442" s="146" t="s">
        <v>949</v>
      </c>
      <c r="C442" s="146"/>
      <c r="D442" s="146"/>
    </row>
    <row r="443" spans="1:4" ht="5.0999999999999996" customHeight="1" x14ac:dyDescent="0.25">
      <c r="A443" s="12"/>
      <c r="B443" s="3"/>
      <c r="C443" s="3"/>
      <c r="D443" s="3"/>
    </row>
    <row r="444" spans="1:4" x14ac:dyDescent="0.25">
      <c r="A444" s="12" t="s">
        <v>4896</v>
      </c>
      <c r="B444" s="146" t="s">
        <v>949</v>
      </c>
      <c r="C444" s="146"/>
      <c r="D444" s="146"/>
    </row>
    <row r="445" spans="1:4" ht="5.0999999999999996" customHeight="1" x14ac:dyDescent="0.25">
      <c r="A445" s="12"/>
      <c r="B445" s="3"/>
      <c r="C445" s="3"/>
      <c r="D445" s="3"/>
    </row>
    <row r="446" spans="1:4" ht="30" customHeight="1" x14ac:dyDescent="0.25">
      <c r="A446" s="148" t="s">
        <v>4895</v>
      </c>
      <c r="B446" s="146" t="s">
        <v>4894</v>
      </c>
      <c r="C446" s="146"/>
      <c r="D446" s="146"/>
    </row>
    <row r="447" spans="1:4" ht="5.0999999999999996" customHeight="1" x14ac:dyDescent="0.25">
      <c r="A447" s="148"/>
      <c r="B447" s="146"/>
      <c r="C447" s="146"/>
      <c r="D447" s="146"/>
    </row>
    <row r="448" spans="1:4" ht="60" customHeight="1" x14ac:dyDescent="0.25">
      <c r="A448" s="148"/>
      <c r="B448" s="146" t="s">
        <v>4893</v>
      </c>
      <c r="C448" s="146"/>
      <c r="D448" s="146"/>
    </row>
    <row r="449" spans="1:4" ht="5.0999999999999996" customHeight="1" x14ac:dyDescent="0.25">
      <c r="A449" s="148"/>
      <c r="B449" s="3"/>
      <c r="C449" s="3"/>
      <c r="D449" s="3"/>
    </row>
    <row r="450" spans="1:4" ht="15" customHeight="1" x14ac:dyDescent="0.25">
      <c r="A450" s="148"/>
      <c r="B450" s="9"/>
      <c r="C450" s="9" t="s">
        <v>2239</v>
      </c>
      <c r="D450" s="42"/>
    </row>
    <row r="451" spans="1:4" ht="15" customHeight="1" x14ac:dyDescent="0.25">
      <c r="A451" s="148"/>
      <c r="B451" s="9"/>
      <c r="C451" s="9" t="s">
        <v>2064</v>
      </c>
      <c r="D451" s="42"/>
    </row>
    <row r="452" spans="1:4" ht="15" customHeight="1" x14ac:dyDescent="0.25">
      <c r="A452" s="148"/>
      <c r="B452" s="9"/>
      <c r="C452" s="9" t="s">
        <v>2062</v>
      </c>
      <c r="D452" s="42"/>
    </row>
    <row r="453" spans="1:4" ht="15" customHeight="1" x14ac:dyDescent="0.25">
      <c r="A453" s="148"/>
      <c r="B453" s="9"/>
      <c r="C453" s="9" t="s">
        <v>2233</v>
      </c>
      <c r="D453" s="42"/>
    </row>
    <row r="454" spans="1:4" ht="15" customHeight="1" x14ac:dyDescent="0.25">
      <c r="A454" s="148"/>
      <c r="B454" s="9"/>
      <c r="C454" s="9" t="s">
        <v>2231</v>
      </c>
      <c r="D454" s="42"/>
    </row>
    <row r="455" spans="1:4" ht="15" customHeight="1" x14ac:dyDescent="0.25">
      <c r="A455" s="148"/>
      <c r="B455" s="9"/>
      <c r="C455" s="9" t="s">
        <v>7506</v>
      </c>
      <c r="D455" s="42"/>
    </row>
    <row r="456" spans="1:4" ht="15" customHeight="1" x14ac:dyDescent="0.25">
      <c r="A456" s="148"/>
      <c r="B456" s="9"/>
      <c r="C456" s="9" t="s">
        <v>2313</v>
      </c>
      <c r="D456" s="47"/>
    </row>
    <row r="457" spans="1:4" ht="15" customHeight="1" x14ac:dyDescent="0.25">
      <c r="A457" s="148"/>
      <c r="B457" s="9"/>
      <c r="C457" s="9" t="s">
        <v>2315</v>
      </c>
      <c r="D457" s="42"/>
    </row>
    <row r="458" spans="1:4" ht="5.0999999999999996" customHeight="1" x14ac:dyDescent="0.25">
      <c r="A458" s="148"/>
      <c r="B458" s="3"/>
      <c r="C458" s="3"/>
      <c r="D458" s="3"/>
    </row>
    <row r="459" spans="1:4" ht="15" customHeight="1" x14ac:dyDescent="0.25">
      <c r="A459" s="148"/>
      <c r="B459" s="146" t="s">
        <v>7241</v>
      </c>
      <c r="C459" s="146"/>
      <c r="D459" s="146"/>
    </row>
    <row r="460" spans="1:4" ht="15" customHeight="1" x14ac:dyDescent="0.25">
      <c r="A460" s="148"/>
      <c r="B460" s="9"/>
      <c r="C460" s="9" t="s">
        <v>5833</v>
      </c>
      <c r="D460" s="113"/>
    </row>
    <row r="461" spans="1:4" ht="15" customHeight="1" x14ac:dyDescent="0.25">
      <c r="A461" s="148"/>
      <c r="B461" s="9"/>
      <c r="C461" s="9" t="s">
        <v>3236</v>
      </c>
      <c r="D461" s="118"/>
    </row>
    <row r="462" spans="1:4" ht="5.0999999999999996" customHeight="1" x14ac:dyDescent="0.25">
      <c r="A462" s="12"/>
      <c r="B462" s="3"/>
      <c r="C462" s="3"/>
      <c r="D462" s="3"/>
    </row>
    <row r="463" spans="1:4" x14ac:dyDescent="0.25">
      <c r="A463" s="148" t="s">
        <v>4892</v>
      </c>
      <c r="B463" s="146" t="s">
        <v>4891</v>
      </c>
      <c r="C463" s="146"/>
      <c r="D463" s="146"/>
    </row>
    <row r="464" spans="1:4" x14ac:dyDescent="0.25">
      <c r="A464" s="148"/>
      <c r="B464" s="89"/>
      <c r="C464" s="144" t="s">
        <v>2135</v>
      </c>
      <c r="D464" s="145"/>
    </row>
    <row r="465" spans="1:4" x14ac:dyDescent="0.25">
      <c r="A465" s="148"/>
      <c r="B465" s="89"/>
      <c r="C465" s="144" t="s">
        <v>2134</v>
      </c>
      <c r="D465" s="145"/>
    </row>
    <row r="466" spans="1:4" ht="5.0999999999999996" customHeight="1" x14ac:dyDescent="0.25">
      <c r="A466" s="148"/>
      <c r="B466" s="3"/>
      <c r="C466" s="3"/>
      <c r="D466" s="3"/>
    </row>
    <row r="467" spans="1:4" ht="45" customHeight="1" x14ac:dyDescent="0.25">
      <c r="A467" s="148"/>
      <c r="B467" s="146" t="s">
        <v>3225</v>
      </c>
      <c r="C467" s="166"/>
      <c r="D467" s="42"/>
    </row>
    <row r="468" spans="1:4" ht="5.0999999999999996" customHeight="1" x14ac:dyDescent="0.25">
      <c r="A468" s="12"/>
      <c r="B468" s="3"/>
      <c r="C468" s="3"/>
      <c r="D468" s="3"/>
    </row>
    <row r="469" spans="1:4" x14ac:dyDescent="0.25">
      <c r="A469" s="148" t="s">
        <v>4890</v>
      </c>
      <c r="B469" s="146" t="s">
        <v>4889</v>
      </c>
      <c r="C469" s="146"/>
      <c r="D469" s="146"/>
    </row>
    <row r="470" spans="1:4" x14ac:dyDescent="0.25">
      <c r="A470" s="148"/>
      <c r="B470" s="89"/>
      <c r="C470" s="144" t="s">
        <v>2135</v>
      </c>
      <c r="D470" s="145"/>
    </row>
    <row r="471" spans="1:4" x14ac:dyDescent="0.25">
      <c r="A471" s="148"/>
      <c r="B471" s="89"/>
      <c r="C471" s="144" t="s">
        <v>2134</v>
      </c>
      <c r="D471" s="145"/>
    </row>
    <row r="472" spans="1:4" ht="5.0999999999999996" customHeight="1" x14ac:dyDescent="0.25">
      <c r="A472" s="148"/>
      <c r="B472" s="3"/>
      <c r="C472" s="3"/>
      <c r="D472" s="3"/>
    </row>
    <row r="473" spans="1:4" x14ac:dyDescent="0.25">
      <c r="A473" s="148"/>
      <c r="B473" s="146" t="s">
        <v>2281</v>
      </c>
      <c r="C473" s="166"/>
      <c r="D473" s="42"/>
    </row>
    <row r="474" spans="1:4" ht="5.0999999999999996" customHeight="1" x14ac:dyDescent="0.25">
      <c r="A474" s="12"/>
      <c r="B474" s="3"/>
      <c r="C474" s="3"/>
      <c r="D474" s="3"/>
    </row>
    <row r="475" spans="1:4" x14ac:dyDescent="0.25">
      <c r="A475" s="12" t="s">
        <v>4888</v>
      </c>
      <c r="B475" s="146" t="s">
        <v>3538</v>
      </c>
      <c r="C475" s="166"/>
      <c r="D475" s="113"/>
    </row>
    <row r="476" spans="1:4" ht="5.0999999999999996" customHeight="1" x14ac:dyDescent="0.25">
      <c r="A476" s="12"/>
      <c r="B476" s="3"/>
      <c r="C476" s="3"/>
      <c r="D476" s="3"/>
    </row>
    <row r="477" spans="1:4" x14ac:dyDescent="0.25">
      <c r="A477" s="12" t="s">
        <v>4887</v>
      </c>
      <c r="B477" s="146" t="s">
        <v>949</v>
      </c>
      <c r="C477" s="146"/>
      <c r="D477" s="146"/>
    </row>
    <row r="478" spans="1:4" ht="5.0999999999999996" customHeight="1" x14ac:dyDescent="0.25">
      <c r="A478" s="12"/>
      <c r="B478" s="3"/>
      <c r="C478" s="3"/>
      <c r="D478" s="3"/>
    </row>
    <row r="479" spans="1:4" x14ac:dyDescent="0.25">
      <c r="A479" s="12" t="s">
        <v>4886</v>
      </c>
      <c r="B479" s="146" t="s">
        <v>949</v>
      </c>
      <c r="C479" s="146"/>
      <c r="D479" s="146"/>
    </row>
    <row r="480" spans="1:4" ht="5.0999999999999996" customHeight="1" x14ac:dyDescent="0.25">
      <c r="A480" s="12"/>
      <c r="B480" s="3"/>
      <c r="C480" s="3"/>
      <c r="D480" s="3"/>
    </row>
    <row r="481" spans="1:4" x14ac:dyDescent="0.25">
      <c r="A481" s="12" t="s">
        <v>4885</v>
      </c>
      <c r="B481" s="146" t="s">
        <v>949</v>
      </c>
      <c r="C481" s="146"/>
      <c r="D481" s="146"/>
    </row>
    <row r="482" spans="1:4" ht="5.0999999999999996" customHeight="1" x14ac:dyDescent="0.25">
      <c r="A482" s="12"/>
      <c r="B482" s="3"/>
      <c r="C482" s="3"/>
      <c r="D482" s="3"/>
    </row>
    <row r="483" spans="1:4" x14ac:dyDescent="0.25">
      <c r="A483" s="12" t="s">
        <v>4884</v>
      </c>
      <c r="B483" s="146" t="s">
        <v>949</v>
      </c>
      <c r="C483" s="146"/>
      <c r="D483" s="146"/>
    </row>
    <row r="484" spans="1:4" ht="5.0999999999999996" customHeight="1" x14ac:dyDescent="0.25">
      <c r="A484" s="12"/>
      <c r="B484" s="3"/>
      <c r="C484" s="3"/>
      <c r="D484" s="3"/>
    </row>
    <row r="485" spans="1:4" x14ac:dyDescent="0.25">
      <c r="A485" s="12" t="s">
        <v>4883</v>
      </c>
      <c r="B485" s="146" t="s">
        <v>949</v>
      </c>
      <c r="C485" s="146"/>
      <c r="D485" s="146"/>
    </row>
    <row r="486" spans="1:4" x14ac:dyDescent="0.25">
      <c r="A486" s="12"/>
      <c r="B486" s="3"/>
      <c r="C486" s="3"/>
      <c r="D486" s="3"/>
    </row>
    <row r="487" spans="1:4" x14ac:dyDescent="0.25">
      <c r="A487" s="205" t="s">
        <v>3224</v>
      </c>
      <c r="B487" s="205"/>
      <c r="C487" s="205"/>
      <c r="D487" s="205"/>
    </row>
    <row r="488" spans="1:4" ht="5.0999999999999996" customHeight="1" x14ac:dyDescent="0.25">
      <c r="A488" s="12"/>
      <c r="B488" s="3"/>
      <c r="C488" s="3"/>
      <c r="D488" s="3"/>
    </row>
    <row r="489" spans="1:4" ht="75" customHeight="1" x14ac:dyDescent="0.25">
      <c r="A489" s="12" t="s">
        <v>4882</v>
      </c>
      <c r="B489" s="146" t="s">
        <v>4881</v>
      </c>
      <c r="C489" s="166"/>
      <c r="D489" s="42"/>
    </row>
  </sheetData>
  <mergeCells count="300">
    <mergeCell ref="B489:C489"/>
    <mergeCell ref="B404:C404"/>
    <mergeCell ref="B406:C406"/>
    <mergeCell ref="B408:C408"/>
    <mergeCell ref="C411:D411"/>
    <mergeCell ref="C412:D412"/>
    <mergeCell ref="B414:C414"/>
    <mergeCell ref="B416:C416"/>
    <mergeCell ref="B418:C418"/>
    <mergeCell ref="B420:C420"/>
    <mergeCell ref="B442:D442"/>
    <mergeCell ref="B444:D444"/>
    <mergeCell ref="B459:D459"/>
    <mergeCell ref="B295:D295"/>
    <mergeCell ref="A360:D360"/>
    <mergeCell ref="A364:D364"/>
    <mergeCell ref="B374:C374"/>
    <mergeCell ref="B376:C376"/>
    <mergeCell ref="B378:C378"/>
    <mergeCell ref="B380:C380"/>
    <mergeCell ref="A309:A324"/>
    <mergeCell ref="B309:D309"/>
    <mergeCell ref="B310:D310"/>
    <mergeCell ref="B311:D311"/>
    <mergeCell ref="B322:D322"/>
    <mergeCell ref="C334:D334"/>
    <mergeCell ref="B336:C336"/>
    <mergeCell ref="B338:C338"/>
    <mergeCell ref="A295:A297"/>
    <mergeCell ref="C296:D296"/>
    <mergeCell ref="C297:D297"/>
    <mergeCell ref="B299:C299"/>
    <mergeCell ref="B301:D301"/>
    <mergeCell ref="B303:D303"/>
    <mergeCell ref="B305:D305"/>
    <mergeCell ref="B307:D307"/>
    <mergeCell ref="B372:C372"/>
    <mergeCell ref="B225:C225"/>
    <mergeCell ref="B227:C227"/>
    <mergeCell ref="B229:C229"/>
    <mergeCell ref="B231:C231"/>
    <mergeCell ref="B233:C233"/>
    <mergeCell ref="B235:C235"/>
    <mergeCell ref="B237:C237"/>
    <mergeCell ref="C240:D240"/>
    <mergeCell ref="B257:C257"/>
    <mergeCell ref="B172:C172"/>
    <mergeCell ref="C179:D179"/>
    <mergeCell ref="C180:D180"/>
    <mergeCell ref="C181:D181"/>
    <mergeCell ref="C182:D182"/>
    <mergeCell ref="C183:D183"/>
    <mergeCell ref="C187:D187"/>
    <mergeCell ref="C217:D217"/>
    <mergeCell ref="B223:C223"/>
    <mergeCell ref="B88:C88"/>
    <mergeCell ref="B90:C90"/>
    <mergeCell ref="C93:D93"/>
    <mergeCell ref="C94:D94"/>
    <mergeCell ref="C97:D97"/>
    <mergeCell ref="C98:D98"/>
    <mergeCell ref="B100:D100"/>
    <mergeCell ref="C122:D122"/>
    <mergeCell ref="B117:D117"/>
    <mergeCell ref="B52:C52"/>
    <mergeCell ref="B54:C54"/>
    <mergeCell ref="C57:D57"/>
    <mergeCell ref="C58:D58"/>
    <mergeCell ref="C61:D61"/>
    <mergeCell ref="C62:D62"/>
    <mergeCell ref="B64:C64"/>
    <mergeCell ref="B66:C66"/>
    <mergeCell ref="B68:C68"/>
    <mergeCell ref="B34:C34"/>
    <mergeCell ref="B36:C36"/>
    <mergeCell ref="B38:C38"/>
    <mergeCell ref="B40:C40"/>
    <mergeCell ref="C43:D43"/>
    <mergeCell ref="C44:D44"/>
    <mergeCell ref="C47:D47"/>
    <mergeCell ref="C48:D48"/>
    <mergeCell ref="B50:C50"/>
    <mergeCell ref="A3:D3"/>
    <mergeCell ref="B5:D5"/>
    <mergeCell ref="B8:D8"/>
    <mergeCell ref="B9:D9"/>
    <mergeCell ref="A46:A50"/>
    <mergeCell ref="B46:D46"/>
    <mergeCell ref="B14:D14"/>
    <mergeCell ref="A16:D16"/>
    <mergeCell ref="A42:A44"/>
    <mergeCell ref="B42:D42"/>
    <mergeCell ref="A5:A12"/>
    <mergeCell ref="C6:D6"/>
    <mergeCell ref="C7:D7"/>
    <mergeCell ref="B10:C10"/>
    <mergeCell ref="B11:C11"/>
    <mergeCell ref="B12:C12"/>
    <mergeCell ref="B18:C18"/>
    <mergeCell ref="B20:C20"/>
    <mergeCell ref="B22:C22"/>
    <mergeCell ref="B24:C24"/>
    <mergeCell ref="B26:C26"/>
    <mergeCell ref="B28:C28"/>
    <mergeCell ref="B30:C30"/>
    <mergeCell ref="B32:C32"/>
    <mergeCell ref="A56:A58"/>
    <mergeCell ref="B102:D102"/>
    <mergeCell ref="A104:A119"/>
    <mergeCell ref="B104:D104"/>
    <mergeCell ref="B105:D105"/>
    <mergeCell ref="B106:D106"/>
    <mergeCell ref="A96:A98"/>
    <mergeCell ref="B92:D92"/>
    <mergeCell ref="B96:D96"/>
    <mergeCell ref="A92:A94"/>
    <mergeCell ref="A70:A72"/>
    <mergeCell ref="B70:D70"/>
    <mergeCell ref="A60:A62"/>
    <mergeCell ref="B56:D56"/>
    <mergeCell ref="B60:D60"/>
    <mergeCell ref="C71:D71"/>
    <mergeCell ref="C72:D72"/>
    <mergeCell ref="B74:C74"/>
    <mergeCell ref="B76:C76"/>
    <mergeCell ref="B78:C78"/>
    <mergeCell ref="B80:C80"/>
    <mergeCell ref="B82:C82"/>
    <mergeCell ref="B84:C84"/>
    <mergeCell ref="B86:C86"/>
    <mergeCell ref="B135:D135"/>
    <mergeCell ref="B137:D137"/>
    <mergeCell ref="B139:D139"/>
    <mergeCell ref="B141:D141"/>
    <mergeCell ref="B143:D143"/>
    <mergeCell ref="A121:A125"/>
    <mergeCell ref="B121:D121"/>
    <mergeCell ref="A127:A131"/>
    <mergeCell ref="B127:D127"/>
    <mergeCell ref="C128:D128"/>
    <mergeCell ref="C129:D129"/>
    <mergeCell ref="B131:C131"/>
    <mergeCell ref="B133:C133"/>
    <mergeCell ref="C123:D123"/>
    <mergeCell ref="B125:C125"/>
    <mergeCell ref="A155:D155"/>
    <mergeCell ref="A159:D159"/>
    <mergeCell ref="A169:A170"/>
    <mergeCell ref="B145:D145"/>
    <mergeCell ref="B147:D147"/>
    <mergeCell ref="B149:D149"/>
    <mergeCell ref="B151:D151"/>
    <mergeCell ref="B153:D153"/>
    <mergeCell ref="B157:C157"/>
    <mergeCell ref="B161:C161"/>
    <mergeCell ref="B163:C163"/>
    <mergeCell ref="B165:C165"/>
    <mergeCell ref="B167:C167"/>
    <mergeCell ref="C169:D169"/>
    <mergeCell ref="C170:D170"/>
    <mergeCell ref="A174:A176"/>
    <mergeCell ref="B174:D174"/>
    <mergeCell ref="A178:A184"/>
    <mergeCell ref="B178:D178"/>
    <mergeCell ref="A186:A189"/>
    <mergeCell ref="B186:D186"/>
    <mergeCell ref="A191:A197"/>
    <mergeCell ref="B191:D191"/>
    <mergeCell ref="C188:D188"/>
    <mergeCell ref="C192:D192"/>
    <mergeCell ref="C193:D193"/>
    <mergeCell ref="C194:D194"/>
    <mergeCell ref="C195:D195"/>
    <mergeCell ref="C196:D196"/>
    <mergeCell ref="A205:A219"/>
    <mergeCell ref="B205:D205"/>
    <mergeCell ref="A199:A203"/>
    <mergeCell ref="B199:D199"/>
    <mergeCell ref="A239:A241"/>
    <mergeCell ref="B239:D239"/>
    <mergeCell ref="A243:A247"/>
    <mergeCell ref="B243:D243"/>
    <mergeCell ref="A253:A255"/>
    <mergeCell ref="B253:D253"/>
    <mergeCell ref="C241:D241"/>
    <mergeCell ref="C244:D244"/>
    <mergeCell ref="C245:D245"/>
    <mergeCell ref="B247:C247"/>
    <mergeCell ref="B249:C249"/>
    <mergeCell ref="B251:C251"/>
    <mergeCell ref="C254:D254"/>
    <mergeCell ref="C255:D255"/>
    <mergeCell ref="C200:D200"/>
    <mergeCell ref="C201:D201"/>
    <mergeCell ref="C202:D202"/>
    <mergeCell ref="B207:C207"/>
    <mergeCell ref="B221:C221"/>
    <mergeCell ref="C209:D209"/>
    <mergeCell ref="A259:A261"/>
    <mergeCell ref="B259:D259"/>
    <mergeCell ref="A269:A271"/>
    <mergeCell ref="B269:D269"/>
    <mergeCell ref="A291:A293"/>
    <mergeCell ref="B275:C275"/>
    <mergeCell ref="B277:C277"/>
    <mergeCell ref="B279:C279"/>
    <mergeCell ref="B281:C281"/>
    <mergeCell ref="B283:C283"/>
    <mergeCell ref="B285:C285"/>
    <mergeCell ref="B287:C287"/>
    <mergeCell ref="B289:C289"/>
    <mergeCell ref="B273:C273"/>
    <mergeCell ref="C292:D292"/>
    <mergeCell ref="C293:D293"/>
    <mergeCell ref="C260:D260"/>
    <mergeCell ref="C261:D261"/>
    <mergeCell ref="B263:C263"/>
    <mergeCell ref="B265:C265"/>
    <mergeCell ref="B267:C267"/>
    <mergeCell ref="C270:D270"/>
    <mergeCell ref="C271:D271"/>
    <mergeCell ref="B291:D291"/>
    <mergeCell ref="A382:A384"/>
    <mergeCell ref="B382:D382"/>
    <mergeCell ref="B344:D344"/>
    <mergeCell ref="B346:D346"/>
    <mergeCell ref="B348:D348"/>
    <mergeCell ref="A326:A330"/>
    <mergeCell ref="B326:D326"/>
    <mergeCell ref="A332:A336"/>
    <mergeCell ref="B350:D350"/>
    <mergeCell ref="B352:D352"/>
    <mergeCell ref="B354:D354"/>
    <mergeCell ref="B356:D356"/>
    <mergeCell ref="B358:D358"/>
    <mergeCell ref="B332:D332"/>
    <mergeCell ref="B362:C362"/>
    <mergeCell ref="B366:C366"/>
    <mergeCell ref="B340:D340"/>
    <mergeCell ref="B342:D342"/>
    <mergeCell ref="C327:D327"/>
    <mergeCell ref="C328:D328"/>
    <mergeCell ref="B330:C330"/>
    <mergeCell ref="C333:D333"/>
    <mergeCell ref="B368:C368"/>
    <mergeCell ref="B370:C370"/>
    <mergeCell ref="C387:D387"/>
    <mergeCell ref="C388:D388"/>
    <mergeCell ref="B390:C390"/>
    <mergeCell ref="B392:C392"/>
    <mergeCell ref="B394:C394"/>
    <mergeCell ref="C397:D397"/>
    <mergeCell ref="C398:D398"/>
    <mergeCell ref="C401:D401"/>
    <mergeCell ref="C402:D402"/>
    <mergeCell ref="C383:D383"/>
    <mergeCell ref="C384:D384"/>
    <mergeCell ref="A436:A438"/>
    <mergeCell ref="B436:D436"/>
    <mergeCell ref="B440:D440"/>
    <mergeCell ref="A410:A412"/>
    <mergeCell ref="B410:D410"/>
    <mergeCell ref="A432:A434"/>
    <mergeCell ref="B432:D432"/>
    <mergeCell ref="B422:C422"/>
    <mergeCell ref="B424:C424"/>
    <mergeCell ref="B426:C426"/>
    <mergeCell ref="B428:C428"/>
    <mergeCell ref="B430:C430"/>
    <mergeCell ref="C433:D433"/>
    <mergeCell ref="C434:D434"/>
    <mergeCell ref="C437:D437"/>
    <mergeCell ref="C438:D438"/>
    <mergeCell ref="A400:A402"/>
    <mergeCell ref="B396:D396"/>
    <mergeCell ref="B400:D400"/>
    <mergeCell ref="A386:A390"/>
    <mergeCell ref="B386:D386"/>
    <mergeCell ref="A396:A398"/>
    <mergeCell ref="A446:A461"/>
    <mergeCell ref="B446:D446"/>
    <mergeCell ref="B447:D447"/>
    <mergeCell ref="B448:D448"/>
    <mergeCell ref="A463:A467"/>
    <mergeCell ref="B463:D463"/>
    <mergeCell ref="C464:D464"/>
    <mergeCell ref="C465:D465"/>
    <mergeCell ref="B467:C467"/>
    <mergeCell ref="A469:A473"/>
    <mergeCell ref="B469:D469"/>
    <mergeCell ref="A487:D487"/>
    <mergeCell ref="B477:D477"/>
    <mergeCell ref="B479:D479"/>
    <mergeCell ref="B481:D481"/>
    <mergeCell ref="B483:D483"/>
    <mergeCell ref="B485:D485"/>
    <mergeCell ref="C470:D470"/>
    <mergeCell ref="C471:D471"/>
    <mergeCell ref="B473:C473"/>
    <mergeCell ref="B475:C475"/>
  </mergeCells>
  <hyperlinks>
    <hyperlink ref="B10" location="mil17.50" display="Click here to go to Item 17.50." xr:uid="{00000000-0004-0000-2000-000000000000}"/>
    <hyperlink ref="B11" location="mil17.110" display="Click here to go to Item 17.110." xr:uid="{00000000-0004-0000-2000-000001000000}"/>
    <hyperlink ref="B12" location="mil21.00" display="Click here to go to Section 21.0." xr:uid="{00000000-0004-0000-2000-000002000000}"/>
  </hyperlinks>
  <pageMargins left="0.7" right="0.7" top="0.75" bottom="0.75" header="0.3" footer="0.3"/>
  <pageSetup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19"/>
  <dimension ref="A3:D624"/>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5413</v>
      </c>
      <c r="B3" s="199"/>
      <c r="C3" s="199"/>
      <c r="D3" s="199"/>
    </row>
    <row r="4" spans="1:4" x14ac:dyDescent="0.25">
      <c r="A4" s="12"/>
      <c r="B4" s="3"/>
      <c r="C4" s="3"/>
      <c r="D4" s="3"/>
    </row>
    <row r="5" spans="1:4" ht="60" customHeight="1" x14ac:dyDescent="0.25">
      <c r="A5" s="148" t="s">
        <v>5412</v>
      </c>
      <c r="B5" s="146" t="s">
        <v>5411</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x14ac:dyDescent="0.25">
      <c r="A9" s="148"/>
      <c r="B9" s="146" t="s">
        <v>5410</v>
      </c>
      <c r="C9" s="146"/>
      <c r="D9" s="146"/>
    </row>
    <row r="10" spans="1:4" ht="5.0999999999999996" customHeight="1" x14ac:dyDescent="0.25">
      <c r="A10" s="148"/>
      <c r="B10" s="146"/>
      <c r="C10" s="146"/>
      <c r="D10" s="146"/>
    </row>
    <row r="11" spans="1:4" ht="60" customHeight="1" x14ac:dyDescent="0.25">
      <c r="A11" s="148"/>
      <c r="B11" s="146" t="s">
        <v>5409</v>
      </c>
      <c r="C11" s="146"/>
      <c r="D11" s="146"/>
    </row>
    <row r="12" spans="1:4" ht="15" customHeight="1" x14ac:dyDescent="0.25">
      <c r="A12" s="148"/>
      <c r="B12" s="196" t="s">
        <v>6725</v>
      </c>
      <c r="C12" s="196"/>
    </row>
    <row r="13" spans="1:4" ht="15" customHeight="1" x14ac:dyDescent="0.25">
      <c r="A13" s="148"/>
      <c r="B13" s="196" t="s">
        <v>6726</v>
      </c>
      <c r="C13" s="196"/>
    </row>
    <row r="14" spans="1:4" ht="15" customHeight="1" x14ac:dyDescent="0.25">
      <c r="A14" s="148"/>
      <c r="B14" s="196" t="s">
        <v>6727</v>
      </c>
      <c r="C14" s="196"/>
    </row>
    <row r="15" spans="1:4" ht="15" customHeight="1" x14ac:dyDescent="0.25">
      <c r="A15" s="148"/>
      <c r="B15" s="196" t="s">
        <v>6728</v>
      </c>
      <c r="C15" s="196"/>
    </row>
    <row r="16" spans="1:4" ht="15" customHeight="1" x14ac:dyDescent="0.25">
      <c r="A16" s="148"/>
      <c r="B16" s="196" t="s">
        <v>6729</v>
      </c>
      <c r="C16" s="196"/>
    </row>
    <row r="17" spans="1:4" ht="15" customHeight="1" x14ac:dyDescent="0.25">
      <c r="A17" s="148"/>
      <c r="B17" s="196" t="s">
        <v>6730</v>
      </c>
      <c r="C17" s="196"/>
    </row>
    <row r="18" spans="1:4" ht="15" customHeight="1" x14ac:dyDescent="0.25">
      <c r="A18" s="148"/>
      <c r="B18" s="196" t="s">
        <v>6731</v>
      </c>
      <c r="C18" s="196"/>
    </row>
    <row r="19" spans="1:4" ht="5.0999999999999996" customHeight="1" x14ac:dyDescent="0.25">
      <c r="A19" s="12"/>
      <c r="B19" s="3"/>
      <c r="C19" s="3"/>
      <c r="D19" s="3"/>
    </row>
    <row r="20" spans="1:4" ht="30" customHeight="1" x14ac:dyDescent="0.25">
      <c r="A20" s="12"/>
      <c r="B20" s="172" t="s">
        <v>4442</v>
      </c>
      <c r="C20" s="172"/>
      <c r="D20" s="172"/>
    </row>
    <row r="21" spans="1:4" ht="5.0999999999999996" customHeight="1" x14ac:dyDescent="0.25">
      <c r="A21" s="12"/>
      <c r="B21" s="3"/>
      <c r="C21" s="3"/>
      <c r="D21" s="3"/>
    </row>
    <row r="22" spans="1:4" x14ac:dyDescent="0.25">
      <c r="A22" s="12" t="s">
        <v>5408</v>
      </c>
      <c r="B22" s="146" t="s">
        <v>5407</v>
      </c>
      <c r="C22" s="166"/>
      <c r="D22" s="42"/>
    </row>
    <row r="23" spans="1:4" ht="5.0999999999999996" customHeight="1" x14ac:dyDescent="0.25">
      <c r="A23" s="12"/>
      <c r="B23" s="3"/>
      <c r="C23" s="3"/>
      <c r="D23" s="3"/>
    </row>
    <row r="24" spans="1:4" x14ac:dyDescent="0.25">
      <c r="A24" s="148" t="s">
        <v>5406</v>
      </c>
      <c r="B24" s="146" t="s">
        <v>3518</v>
      </c>
      <c r="C24" s="146"/>
      <c r="D24" s="146"/>
    </row>
    <row r="25" spans="1:4" x14ac:dyDescent="0.25">
      <c r="A25" s="148"/>
      <c r="B25" s="89"/>
      <c r="C25" s="144" t="s">
        <v>3473</v>
      </c>
      <c r="D25" s="145"/>
    </row>
    <row r="26" spans="1:4" x14ac:dyDescent="0.25">
      <c r="A26" s="148"/>
      <c r="B26" s="89"/>
      <c r="C26" s="144" t="s">
        <v>3472</v>
      </c>
      <c r="D26" s="145"/>
    </row>
    <row r="27" spans="1:4" ht="5.0999999999999996" customHeight="1" x14ac:dyDescent="0.25">
      <c r="A27" s="12"/>
      <c r="B27" s="3"/>
      <c r="C27" s="3"/>
      <c r="D27" s="3"/>
    </row>
    <row r="28" spans="1:4" x14ac:dyDescent="0.25">
      <c r="A28" s="12" t="s">
        <v>5405</v>
      </c>
      <c r="B28" s="146" t="s">
        <v>5404</v>
      </c>
      <c r="C28" s="166"/>
      <c r="D28" s="105"/>
    </row>
    <row r="29" spans="1:4" ht="5.0999999999999996" customHeight="1" x14ac:dyDescent="0.25">
      <c r="A29" s="12"/>
      <c r="B29" s="3"/>
      <c r="C29" s="3"/>
      <c r="D29" s="3"/>
    </row>
    <row r="30" spans="1:4" x14ac:dyDescent="0.25">
      <c r="A30" s="12" t="s">
        <v>5403</v>
      </c>
      <c r="B30" s="146" t="s">
        <v>5402</v>
      </c>
      <c r="C30" s="166"/>
      <c r="D30" s="105"/>
    </row>
    <row r="31" spans="1:4" ht="5.0999999999999996" customHeight="1" x14ac:dyDescent="0.25">
      <c r="A31" s="12"/>
      <c r="B31" s="3"/>
      <c r="C31" s="3"/>
      <c r="D31" s="3"/>
    </row>
    <row r="32" spans="1:4" x14ac:dyDescent="0.25">
      <c r="A32" s="148" t="s">
        <v>5401</v>
      </c>
      <c r="B32" s="146" t="s">
        <v>5400</v>
      </c>
      <c r="C32" s="146"/>
      <c r="D32" s="146"/>
    </row>
    <row r="33" spans="1:4" x14ac:dyDescent="0.25">
      <c r="A33" s="148"/>
      <c r="B33" s="89"/>
      <c r="C33" s="144" t="s">
        <v>2135</v>
      </c>
      <c r="D33" s="145"/>
    </row>
    <row r="34" spans="1:4" x14ac:dyDescent="0.25">
      <c r="A34" s="148"/>
      <c r="B34" s="89"/>
      <c r="C34" s="144" t="s">
        <v>2134</v>
      </c>
      <c r="D34" s="145"/>
    </row>
    <row r="35" spans="1:4" ht="5.0999999999999996" customHeight="1" x14ac:dyDescent="0.25">
      <c r="A35" s="148"/>
      <c r="B35" s="3"/>
      <c r="C35" s="3"/>
      <c r="D35" s="3"/>
    </row>
    <row r="36" spans="1:4" ht="45" customHeight="1" x14ac:dyDescent="0.25">
      <c r="A36" s="148"/>
      <c r="B36" s="146" t="s">
        <v>3225</v>
      </c>
      <c r="C36" s="166"/>
      <c r="D36" s="42"/>
    </row>
    <row r="37" spans="1:4" ht="5.0999999999999996" customHeight="1" x14ac:dyDescent="0.25">
      <c r="A37" s="12"/>
      <c r="B37" s="3"/>
      <c r="C37" s="3"/>
      <c r="D37" s="3"/>
    </row>
    <row r="38" spans="1:4" x14ac:dyDescent="0.25">
      <c r="A38" s="148" t="s">
        <v>5399</v>
      </c>
      <c r="B38" s="146" t="s">
        <v>5398</v>
      </c>
      <c r="C38" s="146"/>
      <c r="D38" s="146"/>
    </row>
    <row r="39" spans="1:4" x14ac:dyDescent="0.25">
      <c r="A39" s="148"/>
      <c r="B39" s="89"/>
      <c r="C39" s="144" t="s">
        <v>2135</v>
      </c>
      <c r="D39" s="145"/>
    </row>
    <row r="40" spans="1:4" x14ac:dyDescent="0.25">
      <c r="A40" s="148"/>
      <c r="B40" s="89"/>
      <c r="C40" s="144" t="s">
        <v>2134</v>
      </c>
      <c r="D40" s="145"/>
    </row>
    <row r="41" spans="1:4" ht="5.0999999999999996" customHeight="1" x14ac:dyDescent="0.25">
      <c r="A41" s="148"/>
      <c r="B41" s="3"/>
      <c r="C41" s="3"/>
      <c r="D41" s="3"/>
    </row>
    <row r="42" spans="1:4" x14ac:dyDescent="0.25">
      <c r="A42" s="148"/>
      <c r="B42" s="146" t="s">
        <v>2281</v>
      </c>
      <c r="C42" s="166"/>
      <c r="D42" s="42"/>
    </row>
    <row r="43" spans="1:4" ht="5.0999999999999996" customHeight="1" x14ac:dyDescent="0.25">
      <c r="A43" s="12"/>
      <c r="B43" s="3"/>
      <c r="C43" s="3"/>
      <c r="D43" s="3"/>
    </row>
    <row r="44" spans="1:4" x14ac:dyDescent="0.25">
      <c r="A44" s="12" t="s">
        <v>5397</v>
      </c>
      <c r="B44" s="146" t="s">
        <v>3538</v>
      </c>
      <c r="C44" s="166"/>
      <c r="D44" s="113"/>
    </row>
    <row r="45" spans="1:4" x14ac:dyDescent="0.25">
      <c r="A45" s="12"/>
      <c r="B45" s="3"/>
      <c r="C45" s="3"/>
      <c r="D45" s="3"/>
    </row>
    <row r="46" spans="1:4" x14ac:dyDescent="0.25">
      <c r="A46" s="205" t="s">
        <v>3224</v>
      </c>
      <c r="B46" s="205"/>
      <c r="C46" s="205"/>
      <c r="D46" s="205"/>
    </row>
    <row r="47" spans="1:4" ht="5.0999999999999996" customHeight="1" x14ac:dyDescent="0.25">
      <c r="A47" s="12"/>
      <c r="B47" s="3"/>
      <c r="C47" s="3"/>
      <c r="D47" s="3"/>
    </row>
    <row r="48" spans="1:4" ht="75" customHeight="1" x14ac:dyDescent="0.25">
      <c r="A48" s="12" t="s">
        <v>5396</v>
      </c>
      <c r="B48" s="146" t="s">
        <v>5395</v>
      </c>
      <c r="C48" s="166"/>
      <c r="D48" s="42"/>
    </row>
    <row r="49" spans="1:4" x14ac:dyDescent="0.25">
      <c r="A49" s="12"/>
      <c r="B49" s="3"/>
      <c r="C49" s="3"/>
      <c r="D49" s="3"/>
    </row>
    <row r="50" spans="1:4" x14ac:dyDescent="0.25">
      <c r="A50" s="205" t="s">
        <v>5394</v>
      </c>
      <c r="B50" s="205"/>
      <c r="C50" s="205"/>
      <c r="D50" s="205"/>
    </row>
    <row r="51" spans="1:4" ht="5.0999999999999996" customHeight="1" x14ac:dyDescent="0.25">
      <c r="A51" s="12"/>
      <c r="B51" s="3"/>
      <c r="C51" s="3"/>
      <c r="D51" s="3"/>
    </row>
    <row r="52" spans="1:4" x14ac:dyDescent="0.25">
      <c r="A52" s="12" t="s">
        <v>5393</v>
      </c>
      <c r="B52" s="146" t="s">
        <v>5238</v>
      </c>
      <c r="C52" s="166"/>
      <c r="D52" s="42"/>
    </row>
    <row r="53" spans="1:4" ht="5.0999999999999996" customHeight="1" x14ac:dyDescent="0.25">
      <c r="A53" s="12"/>
      <c r="B53" s="3"/>
      <c r="C53" s="3"/>
      <c r="D53" s="3"/>
    </row>
    <row r="54" spans="1:4" x14ac:dyDescent="0.25">
      <c r="A54" s="12" t="s">
        <v>5392</v>
      </c>
      <c r="B54" s="146" t="s">
        <v>4928</v>
      </c>
      <c r="C54" s="166"/>
      <c r="D54" s="42"/>
    </row>
    <row r="55" spans="1:4" ht="5.0999999999999996" customHeight="1" x14ac:dyDescent="0.25">
      <c r="A55" s="12"/>
      <c r="B55" s="3"/>
      <c r="C55" s="3"/>
      <c r="D55" s="3"/>
    </row>
    <row r="56" spans="1:4" x14ac:dyDescent="0.25">
      <c r="A56" s="148" t="s">
        <v>5391</v>
      </c>
      <c r="B56" s="146" t="s">
        <v>3518</v>
      </c>
      <c r="C56" s="146"/>
      <c r="D56" s="146"/>
    </row>
    <row r="57" spans="1:4" x14ac:dyDescent="0.25">
      <c r="A57" s="148"/>
      <c r="B57" s="89"/>
      <c r="C57" s="144" t="s">
        <v>3473</v>
      </c>
      <c r="D57" s="145"/>
    </row>
    <row r="58" spans="1:4" x14ac:dyDescent="0.25">
      <c r="A58" s="148"/>
      <c r="B58" s="89"/>
      <c r="C58" s="144" t="s">
        <v>5227</v>
      </c>
      <c r="D58" s="145"/>
    </row>
    <row r="59" spans="1:4" x14ac:dyDescent="0.25">
      <c r="A59" s="148"/>
      <c r="B59" s="89"/>
      <c r="C59" s="144" t="s">
        <v>5226</v>
      </c>
      <c r="D59" s="145"/>
    </row>
    <row r="60" spans="1:4" ht="5.0999999999999996" customHeight="1" x14ac:dyDescent="0.25">
      <c r="A60" s="12"/>
      <c r="B60" s="3"/>
      <c r="C60" s="3"/>
      <c r="D60" s="3"/>
    </row>
    <row r="61" spans="1:4" ht="30" customHeight="1" x14ac:dyDescent="0.25">
      <c r="A61" s="148" t="s">
        <v>5390</v>
      </c>
      <c r="B61" s="146" t="s">
        <v>3470</v>
      </c>
      <c r="C61" s="146"/>
      <c r="D61" s="146"/>
    </row>
    <row r="62" spans="1:4" x14ac:dyDescent="0.25">
      <c r="A62" s="148"/>
      <c r="B62" s="89"/>
      <c r="C62" s="144" t="s">
        <v>2135</v>
      </c>
      <c r="D62" s="145"/>
    </row>
    <row r="63" spans="1:4" x14ac:dyDescent="0.25">
      <c r="A63" s="148"/>
      <c r="B63" s="89"/>
      <c r="C63" s="144" t="s">
        <v>2134</v>
      </c>
      <c r="D63" s="145"/>
    </row>
    <row r="64" spans="1:4" ht="5.0999999999999996" customHeight="1" x14ac:dyDescent="0.25">
      <c r="A64" s="148"/>
      <c r="B64" s="3"/>
      <c r="C64" s="3"/>
      <c r="D64" s="3"/>
    </row>
    <row r="65" spans="1:4" x14ac:dyDescent="0.25">
      <c r="A65" s="148"/>
      <c r="B65" s="146" t="s">
        <v>3469</v>
      </c>
      <c r="C65" s="166"/>
      <c r="D65" s="42"/>
    </row>
    <row r="66" spans="1:4" ht="5.0999999999999996" customHeight="1" x14ac:dyDescent="0.25">
      <c r="A66" s="12"/>
      <c r="B66" s="3"/>
      <c r="C66" s="3"/>
      <c r="D66" s="3"/>
    </row>
    <row r="67" spans="1:4" x14ac:dyDescent="0.25">
      <c r="A67" s="12" t="s">
        <v>5389</v>
      </c>
      <c r="B67" s="146" t="s">
        <v>4045</v>
      </c>
      <c r="C67" s="166"/>
      <c r="D67" s="105"/>
    </row>
    <row r="68" spans="1:4" ht="5.0999999999999996" customHeight="1" x14ac:dyDescent="0.25">
      <c r="A68" s="12"/>
      <c r="B68" s="3"/>
      <c r="C68" s="3"/>
      <c r="D68" s="3"/>
    </row>
    <row r="69" spans="1:4" x14ac:dyDescent="0.25">
      <c r="A69" s="12" t="s">
        <v>5388</v>
      </c>
      <c r="B69" s="146" t="s">
        <v>4038</v>
      </c>
      <c r="C69" s="166"/>
      <c r="D69" s="105"/>
    </row>
    <row r="70" spans="1:4" ht="5.0999999999999996" customHeight="1" x14ac:dyDescent="0.25">
      <c r="A70" s="12"/>
      <c r="B70" s="3"/>
      <c r="C70" s="3"/>
      <c r="D70" s="3"/>
    </row>
    <row r="71" spans="1:4" x14ac:dyDescent="0.25">
      <c r="A71" s="12" t="s">
        <v>5387</v>
      </c>
      <c r="B71" s="146" t="s">
        <v>5221</v>
      </c>
      <c r="C71" s="166"/>
      <c r="D71" s="105"/>
    </row>
    <row r="72" spans="1:4" ht="5.0999999999999996" customHeight="1" x14ac:dyDescent="0.25">
      <c r="A72" s="12"/>
      <c r="B72" s="3"/>
      <c r="C72" s="3"/>
      <c r="D72" s="3"/>
    </row>
    <row r="73" spans="1:4" x14ac:dyDescent="0.25">
      <c r="A73" s="12" t="s">
        <v>5386</v>
      </c>
      <c r="B73" s="146" t="s">
        <v>3350</v>
      </c>
      <c r="C73" s="166"/>
      <c r="D73" s="42"/>
    </row>
    <row r="74" spans="1:4" ht="5.0999999999999996" customHeight="1" x14ac:dyDescent="0.25">
      <c r="A74" s="12"/>
      <c r="B74" s="3"/>
      <c r="C74" s="3"/>
      <c r="D74" s="3"/>
    </row>
    <row r="75" spans="1:4" x14ac:dyDescent="0.25">
      <c r="A75" s="12" t="s">
        <v>5385</v>
      </c>
      <c r="B75" s="146" t="s">
        <v>5218</v>
      </c>
      <c r="C75" s="166"/>
      <c r="D75" s="42"/>
    </row>
    <row r="76" spans="1:4" ht="5.0999999999999996" customHeight="1" x14ac:dyDescent="0.25">
      <c r="A76" s="12"/>
      <c r="B76" s="3"/>
      <c r="C76" s="3"/>
      <c r="D76" s="3"/>
    </row>
    <row r="77" spans="1:4" x14ac:dyDescent="0.25">
      <c r="A77" s="12" t="s">
        <v>5384</v>
      </c>
      <c r="B77" s="146" t="s">
        <v>3346</v>
      </c>
      <c r="C77" s="166"/>
      <c r="D77" s="42"/>
    </row>
    <row r="78" spans="1:4" ht="5.0999999999999996" customHeight="1" x14ac:dyDescent="0.25">
      <c r="A78" s="12"/>
      <c r="B78" s="3"/>
      <c r="C78" s="3"/>
      <c r="D78" s="3"/>
    </row>
    <row r="79" spans="1:4" x14ac:dyDescent="0.25">
      <c r="A79" s="12" t="s">
        <v>5383</v>
      </c>
      <c r="B79" s="146" t="s">
        <v>2064</v>
      </c>
      <c r="C79" s="166"/>
      <c r="D79" s="42"/>
    </row>
    <row r="80" spans="1:4" ht="5.0999999999999996" customHeight="1" x14ac:dyDescent="0.25">
      <c r="A80" s="12"/>
      <c r="B80" s="3"/>
      <c r="C80" s="3"/>
      <c r="D80" s="3"/>
    </row>
    <row r="81" spans="1:4" x14ac:dyDescent="0.25">
      <c r="A81" s="12" t="s">
        <v>5382</v>
      </c>
      <c r="B81" s="146" t="s">
        <v>2062</v>
      </c>
      <c r="C81" s="166"/>
      <c r="D81" s="42"/>
    </row>
    <row r="82" spans="1:4" ht="5.0999999999999996" customHeight="1" x14ac:dyDescent="0.25">
      <c r="A82" s="12"/>
      <c r="B82" s="3"/>
      <c r="C82" s="3"/>
      <c r="D82" s="3"/>
    </row>
    <row r="83" spans="1:4" x14ac:dyDescent="0.25">
      <c r="A83" s="12" t="s">
        <v>5381</v>
      </c>
      <c r="B83" s="146" t="s">
        <v>2233</v>
      </c>
      <c r="C83" s="166"/>
      <c r="D83" s="42"/>
    </row>
    <row r="84" spans="1:4" ht="5.0999999999999996" customHeight="1" x14ac:dyDescent="0.25">
      <c r="A84" s="12"/>
      <c r="B84" s="3"/>
      <c r="C84" s="3"/>
      <c r="D84" s="3"/>
    </row>
    <row r="85" spans="1:4" x14ac:dyDescent="0.25">
      <c r="A85" s="12" t="s">
        <v>5380</v>
      </c>
      <c r="B85" s="146" t="s">
        <v>2231</v>
      </c>
      <c r="C85" s="166"/>
      <c r="D85" s="42"/>
    </row>
    <row r="86" spans="1:4" ht="5.0999999999999996" customHeight="1" x14ac:dyDescent="0.25">
      <c r="A86" s="12"/>
      <c r="B86" s="3"/>
      <c r="C86" s="3"/>
      <c r="D86" s="3"/>
    </row>
    <row r="87" spans="1:4" x14ac:dyDescent="0.25">
      <c r="A87" s="12" t="s">
        <v>5379</v>
      </c>
      <c r="B87" s="146" t="s">
        <v>7506</v>
      </c>
      <c r="C87" s="166"/>
      <c r="D87" s="42"/>
    </row>
    <row r="88" spans="1:4" ht="5.0999999999999996" customHeight="1" x14ac:dyDescent="0.25">
      <c r="A88" s="12"/>
      <c r="B88" s="3"/>
      <c r="C88" s="3"/>
      <c r="D88" s="3"/>
    </row>
    <row r="89" spans="1:4" x14ac:dyDescent="0.25">
      <c r="A89" s="12" t="s">
        <v>5378</v>
      </c>
      <c r="B89" s="146" t="s">
        <v>3338</v>
      </c>
      <c r="C89" s="166"/>
      <c r="D89" s="42"/>
    </row>
    <row r="90" spans="1:4" ht="5.0999999999999996" customHeight="1" x14ac:dyDescent="0.25">
      <c r="A90" s="12"/>
      <c r="B90" s="3"/>
      <c r="C90" s="3"/>
      <c r="D90" s="3"/>
    </row>
    <row r="91" spans="1:4" x14ac:dyDescent="0.25">
      <c r="A91" s="12" t="s">
        <v>5377</v>
      </c>
      <c r="B91" s="146" t="s">
        <v>3538</v>
      </c>
      <c r="C91" s="166"/>
      <c r="D91" s="105"/>
    </row>
    <row r="92" spans="1:4" ht="5.0999999999999996" customHeight="1" x14ac:dyDescent="0.25">
      <c r="A92" s="12"/>
      <c r="B92" s="3"/>
      <c r="C92" s="3"/>
      <c r="D92" s="3"/>
    </row>
    <row r="93" spans="1:4" x14ac:dyDescent="0.25">
      <c r="A93" s="148" t="s">
        <v>5376</v>
      </c>
      <c r="B93" s="146" t="s">
        <v>5375</v>
      </c>
      <c r="C93" s="146"/>
      <c r="D93" s="146"/>
    </row>
    <row r="94" spans="1:4" x14ac:dyDescent="0.25">
      <c r="A94" s="148"/>
      <c r="B94" s="89"/>
      <c r="C94" s="144" t="s">
        <v>2135</v>
      </c>
      <c r="D94" s="145"/>
    </row>
    <row r="95" spans="1:4" x14ac:dyDescent="0.25">
      <c r="A95" s="148"/>
      <c r="B95" s="89"/>
      <c r="C95" s="144" t="s">
        <v>2134</v>
      </c>
      <c r="D95" s="145"/>
    </row>
    <row r="96" spans="1:4" ht="5.0999999999999996" customHeight="1" x14ac:dyDescent="0.25">
      <c r="A96" s="148"/>
      <c r="B96" s="3"/>
      <c r="C96" s="3"/>
      <c r="D96" s="3"/>
    </row>
    <row r="97" spans="1:4" ht="45" customHeight="1" x14ac:dyDescent="0.25">
      <c r="A97" s="148"/>
      <c r="B97" s="146" t="s">
        <v>3225</v>
      </c>
      <c r="C97" s="166"/>
      <c r="D97" s="42"/>
    </row>
    <row r="98" spans="1:4" ht="5.0999999999999996" customHeight="1" x14ac:dyDescent="0.25">
      <c r="A98" s="12"/>
      <c r="B98" s="3"/>
      <c r="C98" s="3"/>
      <c r="D98" s="3"/>
    </row>
    <row r="99" spans="1:4" x14ac:dyDescent="0.25">
      <c r="A99" s="12" t="s">
        <v>5374</v>
      </c>
      <c r="B99" s="146" t="s">
        <v>949</v>
      </c>
      <c r="C99" s="146"/>
      <c r="D99" s="146"/>
    </row>
    <row r="100" spans="1:4" ht="5.0999999999999996" customHeight="1" x14ac:dyDescent="0.25">
      <c r="A100" s="12"/>
      <c r="B100" s="3"/>
      <c r="C100" s="3"/>
      <c r="D100" s="3"/>
    </row>
    <row r="101" spans="1:4" x14ac:dyDescent="0.25">
      <c r="A101" s="12" t="s">
        <v>5373</v>
      </c>
      <c r="B101" s="146" t="s">
        <v>949</v>
      </c>
      <c r="C101" s="146"/>
      <c r="D101" s="146"/>
    </row>
    <row r="102" spans="1:4" x14ac:dyDescent="0.25">
      <c r="A102" s="12"/>
      <c r="B102" s="3"/>
      <c r="C102" s="3"/>
      <c r="D102" s="3"/>
    </row>
    <row r="103" spans="1:4" x14ac:dyDescent="0.25">
      <c r="A103" s="205" t="s">
        <v>5372</v>
      </c>
      <c r="B103" s="205"/>
      <c r="C103" s="205"/>
      <c r="D103" s="205"/>
    </row>
    <row r="104" spans="1:4" ht="5.0999999999999996" customHeight="1" x14ac:dyDescent="0.25">
      <c r="A104" s="12"/>
      <c r="B104" s="3"/>
      <c r="C104" s="3"/>
      <c r="D104" s="3"/>
    </row>
    <row r="105" spans="1:4" x14ac:dyDescent="0.25">
      <c r="A105" s="12" t="s">
        <v>5371</v>
      </c>
      <c r="B105" s="146" t="s">
        <v>5238</v>
      </c>
      <c r="C105" s="166"/>
      <c r="D105" s="42"/>
    </row>
    <row r="106" spans="1:4" ht="5.0999999999999996" customHeight="1" x14ac:dyDescent="0.25">
      <c r="A106" s="12"/>
      <c r="B106" s="3"/>
      <c r="C106" s="3"/>
      <c r="D106" s="3"/>
    </row>
    <row r="107" spans="1:4" x14ac:dyDescent="0.25">
      <c r="A107" s="12" t="s">
        <v>5370</v>
      </c>
      <c r="B107" s="146" t="s">
        <v>4928</v>
      </c>
      <c r="C107" s="166"/>
      <c r="D107" s="42"/>
    </row>
    <row r="108" spans="1:4" ht="5.0999999999999996" customHeight="1" x14ac:dyDescent="0.25">
      <c r="A108" s="12"/>
      <c r="B108" s="3"/>
      <c r="C108" s="3"/>
      <c r="D108" s="3"/>
    </row>
    <row r="109" spans="1:4" x14ac:dyDescent="0.25">
      <c r="A109" s="148" t="s">
        <v>5369</v>
      </c>
      <c r="B109" s="146" t="s">
        <v>3518</v>
      </c>
      <c r="C109" s="146"/>
      <c r="D109" s="146"/>
    </row>
    <row r="110" spans="1:4" x14ac:dyDescent="0.25">
      <c r="A110" s="148"/>
      <c r="B110" s="89"/>
      <c r="C110" s="144" t="s">
        <v>3473</v>
      </c>
      <c r="D110" s="145"/>
    </row>
    <row r="111" spans="1:4" x14ac:dyDescent="0.25">
      <c r="A111" s="148"/>
      <c r="B111" s="89"/>
      <c r="C111" s="144" t="s">
        <v>5227</v>
      </c>
      <c r="D111" s="145"/>
    </row>
    <row r="112" spans="1:4" x14ac:dyDescent="0.25">
      <c r="A112" s="148"/>
      <c r="B112" s="89"/>
      <c r="C112" s="144" t="s">
        <v>5226</v>
      </c>
      <c r="D112" s="145"/>
    </row>
    <row r="113" spans="1:4" ht="5.0999999999999996" customHeight="1" x14ac:dyDescent="0.25">
      <c r="A113" s="12"/>
      <c r="B113" s="3"/>
      <c r="C113" s="3"/>
      <c r="D113" s="3"/>
    </row>
    <row r="114" spans="1:4" ht="30" customHeight="1" x14ac:dyDescent="0.25">
      <c r="A114" s="148" t="s">
        <v>5368</v>
      </c>
      <c r="B114" s="146" t="s">
        <v>3470</v>
      </c>
      <c r="C114" s="146"/>
      <c r="D114" s="146"/>
    </row>
    <row r="115" spans="1:4" x14ac:dyDescent="0.25">
      <c r="A115" s="148"/>
      <c r="B115" s="89"/>
      <c r="C115" s="144" t="s">
        <v>2135</v>
      </c>
      <c r="D115" s="145"/>
    </row>
    <row r="116" spans="1:4" x14ac:dyDescent="0.25">
      <c r="A116" s="148"/>
      <c r="B116" s="89"/>
      <c r="C116" s="144" t="s">
        <v>2134</v>
      </c>
      <c r="D116" s="145"/>
    </row>
    <row r="117" spans="1:4" ht="5.0999999999999996" customHeight="1" x14ac:dyDescent="0.25">
      <c r="A117" s="148"/>
      <c r="B117" s="3"/>
      <c r="C117" s="3"/>
      <c r="D117" s="3"/>
    </row>
    <row r="118" spans="1:4" x14ac:dyDescent="0.25">
      <c r="A118" s="148"/>
      <c r="B118" s="146" t="s">
        <v>3469</v>
      </c>
      <c r="C118" s="166"/>
      <c r="D118" s="42"/>
    </row>
    <row r="119" spans="1:4" ht="5.0999999999999996" customHeight="1" x14ac:dyDescent="0.25">
      <c r="A119" s="12"/>
      <c r="B119" s="3"/>
      <c r="C119" s="3"/>
      <c r="D119" s="3"/>
    </row>
    <row r="120" spans="1:4" x14ac:dyDescent="0.25">
      <c r="A120" s="12" t="s">
        <v>5367</v>
      </c>
      <c r="B120" s="146" t="s">
        <v>4045</v>
      </c>
      <c r="C120" s="166"/>
      <c r="D120" s="105"/>
    </row>
    <row r="121" spans="1:4" ht="5.0999999999999996" customHeight="1" x14ac:dyDescent="0.25">
      <c r="A121" s="12"/>
      <c r="B121" s="3"/>
      <c r="C121" s="3"/>
      <c r="D121" s="3"/>
    </row>
    <row r="122" spans="1:4" x14ac:dyDescent="0.25">
      <c r="A122" s="12" t="s">
        <v>5366</v>
      </c>
      <c r="B122" s="146" t="s">
        <v>4038</v>
      </c>
      <c r="C122" s="166"/>
      <c r="D122" s="105"/>
    </row>
    <row r="123" spans="1:4" ht="5.0999999999999996" customHeight="1" x14ac:dyDescent="0.25">
      <c r="A123" s="12"/>
      <c r="B123" s="3"/>
      <c r="C123" s="3"/>
      <c r="D123" s="3"/>
    </row>
    <row r="124" spans="1:4" x14ac:dyDescent="0.25">
      <c r="A124" s="12" t="s">
        <v>5365</v>
      </c>
      <c r="B124" s="146" t="s">
        <v>5221</v>
      </c>
      <c r="C124" s="166"/>
      <c r="D124" s="105"/>
    </row>
    <row r="125" spans="1:4" ht="5.0999999999999996" customHeight="1" x14ac:dyDescent="0.25">
      <c r="A125" s="12"/>
      <c r="B125" s="3"/>
      <c r="C125" s="3"/>
      <c r="D125" s="3"/>
    </row>
    <row r="126" spans="1:4" x14ac:dyDescent="0.25">
      <c r="A126" s="12" t="s">
        <v>5364</v>
      </c>
      <c r="B126" s="146" t="s">
        <v>3350</v>
      </c>
      <c r="C126" s="166"/>
      <c r="D126" s="42"/>
    </row>
    <row r="127" spans="1:4" ht="5.0999999999999996" customHeight="1" x14ac:dyDescent="0.25">
      <c r="A127" s="12"/>
      <c r="B127" s="3"/>
      <c r="C127" s="3"/>
      <c r="D127" s="3"/>
    </row>
    <row r="128" spans="1:4" x14ac:dyDescent="0.25">
      <c r="A128" s="12" t="s">
        <v>5363</v>
      </c>
      <c r="B128" s="146" t="s">
        <v>5218</v>
      </c>
      <c r="C128" s="166"/>
      <c r="D128" s="42"/>
    </row>
    <row r="129" spans="1:4" ht="5.0999999999999996" customHeight="1" x14ac:dyDescent="0.25">
      <c r="A129" s="12"/>
      <c r="B129" s="3"/>
      <c r="C129" s="3"/>
      <c r="D129" s="3"/>
    </row>
    <row r="130" spans="1:4" x14ac:dyDescent="0.25">
      <c r="A130" s="12" t="s">
        <v>5362</v>
      </c>
      <c r="B130" s="146" t="s">
        <v>3346</v>
      </c>
      <c r="C130" s="166"/>
      <c r="D130" s="42"/>
    </row>
    <row r="131" spans="1:4" ht="5.0999999999999996" customHeight="1" x14ac:dyDescent="0.25">
      <c r="A131" s="12"/>
      <c r="B131" s="3"/>
      <c r="C131" s="3"/>
      <c r="D131" s="3"/>
    </row>
    <row r="132" spans="1:4" x14ac:dyDescent="0.25">
      <c r="A132" s="12" t="s">
        <v>5361</v>
      </c>
      <c r="B132" s="146" t="s">
        <v>2064</v>
      </c>
      <c r="C132" s="166"/>
      <c r="D132" s="42"/>
    </row>
    <row r="133" spans="1:4" ht="5.0999999999999996" customHeight="1" x14ac:dyDescent="0.25">
      <c r="A133" s="12"/>
      <c r="B133" s="3"/>
      <c r="C133" s="3"/>
      <c r="D133" s="3"/>
    </row>
    <row r="134" spans="1:4" x14ac:dyDescent="0.25">
      <c r="A134" s="12" t="s">
        <v>5360</v>
      </c>
      <c r="B134" s="146" t="s">
        <v>2062</v>
      </c>
      <c r="C134" s="166"/>
      <c r="D134" s="42"/>
    </row>
    <row r="135" spans="1:4" ht="5.0999999999999996" customHeight="1" x14ac:dyDescent="0.25">
      <c r="A135" s="12"/>
      <c r="B135" s="3"/>
      <c r="C135" s="3"/>
      <c r="D135" s="3"/>
    </row>
    <row r="136" spans="1:4" x14ac:dyDescent="0.25">
      <c r="A136" s="12" t="s">
        <v>5359</v>
      </c>
      <c r="B136" s="146" t="s">
        <v>2233</v>
      </c>
      <c r="C136" s="166"/>
      <c r="D136" s="42"/>
    </row>
    <row r="137" spans="1:4" ht="5.0999999999999996" customHeight="1" x14ac:dyDescent="0.25">
      <c r="A137" s="12"/>
      <c r="B137" s="3"/>
      <c r="C137" s="3"/>
      <c r="D137" s="3"/>
    </row>
    <row r="138" spans="1:4" x14ac:dyDescent="0.25">
      <c r="A138" s="12" t="s">
        <v>5358</v>
      </c>
      <c r="B138" s="146" t="s">
        <v>2231</v>
      </c>
      <c r="C138" s="166"/>
      <c r="D138" s="42"/>
    </row>
    <row r="139" spans="1:4" ht="5.0999999999999996" customHeight="1" x14ac:dyDescent="0.25">
      <c r="A139" s="12"/>
      <c r="B139" s="3"/>
      <c r="C139" s="3"/>
      <c r="D139" s="3"/>
    </row>
    <row r="140" spans="1:4" x14ac:dyDescent="0.25">
      <c r="A140" s="12" t="s">
        <v>5357</v>
      </c>
      <c r="B140" s="146" t="s">
        <v>7506</v>
      </c>
      <c r="C140" s="166"/>
      <c r="D140" s="42"/>
    </row>
    <row r="141" spans="1:4" ht="5.0999999999999996" customHeight="1" x14ac:dyDescent="0.25">
      <c r="A141" s="12"/>
      <c r="B141" s="3"/>
      <c r="C141" s="3"/>
      <c r="D141" s="3"/>
    </row>
    <row r="142" spans="1:4" x14ac:dyDescent="0.25">
      <c r="A142" s="12" t="s">
        <v>5356</v>
      </c>
      <c r="B142" s="146" t="s">
        <v>3338</v>
      </c>
      <c r="C142" s="166"/>
      <c r="D142" s="42"/>
    </row>
    <row r="143" spans="1:4" ht="5.0999999999999996" customHeight="1" x14ac:dyDescent="0.25">
      <c r="A143" s="12"/>
      <c r="B143" s="3"/>
      <c r="C143" s="3"/>
      <c r="D143" s="3"/>
    </row>
    <row r="144" spans="1:4" x14ac:dyDescent="0.25">
      <c r="A144" s="12" t="s">
        <v>5355</v>
      </c>
      <c r="B144" s="146" t="s">
        <v>3538</v>
      </c>
      <c r="C144" s="166"/>
      <c r="D144" s="105"/>
    </row>
    <row r="145" spans="1:4" ht="5.0999999999999996" customHeight="1" x14ac:dyDescent="0.25">
      <c r="A145" s="12"/>
      <c r="B145" s="3"/>
      <c r="C145" s="3"/>
      <c r="D145" s="3"/>
    </row>
    <row r="146" spans="1:4" x14ac:dyDescent="0.25">
      <c r="A146" s="148" t="s">
        <v>5354</v>
      </c>
      <c r="B146" s="146" t="s">
        <v>5353</v>
      </c>
      <c r="C146" s="146"/>
      <c r="D146" s="146"/>
    </row>
    <row r="147" spans="1:4" x14ac:dyDescent="0.25">
      <c r="A147" s="148"/>
      <c r="B147" s="89"/>
      <c r="C147" s="144" t="s">
        <v>2135</v>
      </c>
      <c r="D147" s="145"/>
    </row>
    <row r="148" spans="1:4" x14ac:dyDescent="0.25">
      <c r="A148" s="148"/>
      <c r="B148" s="89"/>
      <c r="C148" s="144" t="s">
        <v>2134</v>
      </c>
      <c r="D148" s="145"/>
    </row>
    <row r="149" spans="1:4" ht="5.0999999999999996" customHeight="1" x14ac:dyDescent="0.25">
      <c r="A149" s="148"/>
      <c r="B149" s="3"/>
      <c r="C149" s="3"/>
      <c r="D149" s="3"/>
    </row>
    <row r="150" spans="1:4" ht="45" customHeight="1" x14ac:dyDescent="0.25">
      <c r="A150" s="148"/>
      <c r="B150" s="146" t="s">
        <v>3225</v>
      </c>
      <c r="C150" s="166"/>
      <c r="D150" s="42"/>
    </row>
    <row r="151" spans="1:4" ht="5.0999999999999996" customHeight="1" x14ac:dyDescent="0.25">
      <c r="A151" s="12"/>
      <c r="B151" s="3"/>
      <c r="C151" s="3"/>
      <c r="D151" s="3"/>
    </row>
    <row r="152" spans="1:4" x14ac:dyDescent="0.25">
      <c r="A152" s="12" t="s">
        <v>5352</v>
      </c>
      <c r="B152" s="146" t="s">
        <v>949</v>
      </c>
      <c r="C152" s="146"/>
      <c r="D152" s="146"/>
    </row>
    <row r="153" spans="1:4" ht="5.0999999999999996" customHeight="1" x14ac:dyDescent="0.25">
      <c r="A153" s="12"/>
      <c r="B153" s="3"/>
      <c r="C153" s="3"/>
      <c r="D153" s="3"/>
    </row>
    <row r="154" spans="1:4" x14ac:dyDescent="0.25">
      <c r="A154" s="12" t="s">
        <v>5351</v>
      </c>
      <c r="B154" s="146" t="s">
        <v>949</v>
      </c>
      <c r="C154" s="146"/>
      <c r="D154" s="146"/>
    </row>
    <row r="155" spans="1:4" x14ac:dyDescent="0.25">
      <c r="A155" s="12"/>
      <c r="B155" s="3"/>
      <c r="C155" s="3"/>
      <c r="D155" s="3"/>
    </row>
    <row r="156" spans="1:4" x14ac:dyDescent="0.25">
      <c r="A156" s="205" t="s">
        <v>5350</v>
      </c>
      <c r="B156" s="205"/>
      <c r="C156" s="205"/>
      <c r="D156" s="205"/>
    </row>
    <row r="157" spans="1:4" ht="5.0999999999999996" customHeight="1" x14ac:dyDescent="0.25">
      <c r="A157" s="12"/>
      <c r="B157" s="3"/>
      <c r="C157" s="3"/>
      <c r="D157" s="3"/>
    </row>
    <row r="158" spans="1:4" x14ac:dyDescent="0.25">
      <c r="A158" s="12" t="s">
        <v>5349</v>
      </c>
      <c r="B158" s="146" t="s">
        <v>5238</v>
      </c>
      <c r="C158" s="166"/>
      <c r="D158" s="42"/>
    </row>
    <row r="159" spans="1:4" ht="5.0999999999999996" customHeight="1" x14ac:dyDescent="0.25">
      <c r="A159" s="12"/>
      <c r="B159" s="3"/>
      <c r="C159" s="3"/>
      <c r="D159" s="3"/>
    </row>
    <row r="160" spans="1:4" x14ac:dyDescent="0.25">
      <c r="A160" s="12" t="s">
        <v>5348</v>
      </c>
      <c r="B160" s="146" t="s">
        <v>4928</v>
      </c>
      <c r="C160" s="166"/>
      <c r="D160" s="42"/>
    </row>
    <row r="161" spans="1:4" ht="5.0999999999999996" customHeight="1" x14ac:dyDescent="0.25">
      <c r="A161" s="12"/>
      <c r="B161" s="3"/>
      <c r="C161" s="3"/>
      <c r="D161" s="3"/>
    </row>
    <row r="162" spans="1:4" x14ac:dyDescent="0.25">
      <c r="A162" s="148" t="s">
        <v>5347</v>
      </c>
      <c r="B162" s="146" t="s">
        <v>3518</v>
      </c>
      <c r="C162" s="146"/>
      <c r="D162" s="146"/>
    </row>
    <row r="163" spans="1:4" x14ac:dyDescent="0.25">
      <c r="A163" s="148"/>
      <c r="B163" s="89"/>
      <c r="C163" s="144" t="s">
        <v>3473</v>
      </c>
      <c r="D163" s="145"/>
    </row>
    <row r="164" spans="1:4" x14ac:dyDescent="0.25">
      <c r="A164" s="148"/>
      <c r="B164" s="89"/>
      <c r="C164" s="144" t="s">
        <v>5227</v>
      </c>
      <c r="D164" s="145"/>
    </row>
    <row r="165" spans="1:4" x14ac:dyDescent="0.25">
      <c r="A165" s="148"/>
      <c r="B165" s="89"/>
      <c r="C165" s="144" t="s">
        <v>5226</v>
      </c>
      <c r="D165" s="145"/>
    </row>
    <row r="166" spans="1:4" ht="5.0999999999999996" customHeight="1" x14ac:dyDescent="0.25">
      <c r="A166" s="12"/>
      <c r="B166" s="3"/>
      <c r="C166" s="3"/>
      <c r="D166" s="3"/>
    </row>
    <row r="167" spans="1:4" ht="30" customHeight="1" x14ac:dyDescent="0.25">
      <c r="A167" s="148" t="s">
        <v>5346</v>
      </c>
      <c r="B167" s="146" t="s">
        <v>3470</v>
      </c>
      <c r="C167" s="146"/>
      <c r="D167" s="146"/>
    </row>
    <row r="168" spans="1:4" x14ac:dyDescent="0.25">
      <c r="A168" s="148"/>
      <c r="B168" s="89"/>
      <c r="C168" s="144" t="s">
        <v>2135</v>
      </c>
      <c r="D168" s="145"/>
    </row>
    <row r="169" spans="1:4" x14ac:dyDescent="0.25">
      <c r="A169" s="148"/>
      <c r="B169" s="89"/>
      <c r="C169" s="144" t="s">
        <v>2134</v>
      </c>
      <c r="D169" s="145"/>
    </row>
    <row r="170" spans="1:4" ht="5.0999999999999996" customHeight="1" x14ac:dyDescent="0.25">
      <c r="A170" s="148"/>
      <c r="B170" s="3"/>
      <c r="C170" s="3"/>
      <c r="D170" s="3"/>
    </row>
    <row r="171" spans="1:4" x14ac:dyDescent="0.25">
      <c r="A171" s="148"/>
      <c r="B171" s="146" t="s">
        <v>3469</v>
      </c>
      <c r="C171" s="166"/>
      <c r="D171" s="42"/>
    </row>
    <row r="172" spans="1:4" ht="5.0999999999999996" customHeight="1" x14ac:dyDescent="0.25">
      <c r="A172" s="12"/>
      <c r="B172" s="3"/>
      <c r="C172" s="3"/>
      <c r="D172" s="3"/>
    </row>
    <row r="173" spans="1:4" x14ac:dyDescent="0.25">
      <c r="A173" s="12" t="s">
        <v>5345</v>
      </c>
      <c r="B173" s="146" t="s">
        <v>4045</v>
      </c>
      <c r="C173" s="166"/>
      <c r="D173" s="105"/>
    </row>
    <row r="174" spans="1:4" ht="5.0999999999999996" customHeight="1" x14ac:dyDescent="0.25">
      <c r="A174" s="12"/>
      <c r="B174" s="3"/>
      <c r="C174" s="3"/>
      <c r="D174" s="3"/>
    </row>
    <row r="175" spans="1:4" x14ac:dyDescent="0.25">
      <c r="A175" s="12" t="s">
        <v>5344</v>
      </c>
      <c r="B175" s="146" t="s">
        <v>4038</v>
      </c>
      <c r="C175" s="166"/>
      <c r="D175" s="105"/>
    </row>
    <row r="176" spans="1:4" ht="5.0999999999999996" customHeight="1" x14ac:dyDescent="0.25">
      <c r="A176" s="12"/>
      <c r="B176" s="3"/>
      <c r="C176" s="3"/>
      <c r="D176" s="3"/>
    </row>
    <row r="177" spans="1:4" x14ac:dyDescent="0.25">
      <c r="A177" s="12" t="s">
        <v>5343</v>
      </c>
      <c r="B177" s="146" t="s">
        <v>5221</v>
      </c>
      <c r="C177" s="166"/>
      <c r="D177" s="105"/>
    </row>
    <row r="178" spans="1:4" ht="5.0999999999999996" customHeight="1" x14ac:dyDescent="0.25">
      <c r="A178" s="12"/>
      <c r="B178" s="3"/>
      <c r="C178" s="3"/>
      <c r="D178" s="3"/>
    </row>
    <row r="179" spans="1:4" x14ac:dyDescent="0.25">
      <c r="A179" s="12" t="s">
        <v>5342</v>
      </c>
      <c r="B179" s="146" t="s">
        <v>3350</v>
      </c>
      <c r="C179" s="166"/>
      <c r="D179" s="42"/>
    </row>
    <row r="180" spans="1:4" ht="5.0999999999999996" customHeight="1" x14ac:dyDescent="0.25">
      <c r="A180" s="12"/>
      <c r="B180" s="3"/>
      <c r="C180" s="3"/>
      <c r="D180" s="3"/>
    </row>
    <row r="181" spans="1:4" x14ac:dyDescent="0.25">
      <c r="A181" s="12" t="s">
        <v>5341</v>
      </c>
      <c r="B181" s="146" t="s">
        <v>5218</v>
      </c>
      <c r="C181" s="166"/>
      <c r="D181" s="42"/>
    </row>
    <row r="182" spans="1:4" ht="5.0999999999999996" customHeight="1" x14ac:dyDescent="0.25">
      <c r="A182" s="12"/>
      <c r="B182" s="3"/>
      <c r="C182" s="3"/>
      <c r="D182" s="3"/>
    </row>
    <row r="183" spans="1:4" x14ac:dyDescent="0.25">
      <c r="A183" s="12" t="s">
        <v>5340</v>
      </c>
      <c r="B183" s="146" t="s">
        <v>3346</v>
      </c>
      <c r="C183" s="166"/>
      <c r="D183" s="42"/>
    </row>
    <row r="184" spans="1:4" ht="5.0999999999999996" customHeight="1" x14ac:dyDescent="0.25">
      <c r="A184" s="12"/>
      <c r="B184" s="3"/>
      <c r="C184" s="3"/>
      <c r="D184" s="3"/>
    </row>
    <row r="185" spans="1:4" x14ac:dyDescent="0.25">
      <c r="A185" s="12" t="s">
        <v>5339</v>
      </c>
      <c r="B185" s="146" t="s">
        <v>2064</v>
      </c>
      <c r="C185" s="166"/>
      <c r="D185" s="42"/>
    </row>
    <row r="186" spans="1:4" ht="5.0999999999999996" customHeight="1" x14ac:dyDescent="0.25">
      <c r="A186" s="12"/>
      <c r="B186" s="3"/>
      <c r="C186" s="3"/>
      <c r="D186" s="3"/>
    </row>
    <row r="187" spans="1:4" x14ac:dyDescent="0.25">
      <c r="A187" s="12" t="s">
        <v>5338</v>
      </c>
      <c r="B187" s="146" t="s">
        <v>2062</v>
      </c>
      <c r="C187" s="166"/>
      <c r="D187" s="42"/>
    </row>
    <row r="188" spans="1:4" ht="5.0999999999999996" customHeight="1" x14ac:dyDescent="0.25">
      <c r="A188" s="12"/>
      <c r="B188" s="3"/>
      <c r="C188" s="3"/>
      <c r="D188" s="3"/>
    </row>
    <row r="189" spans="1:4" x14ac:dyDescent="0.25">
      <c r="A189" s="12" t="s">
        <v>5337</v>
      </c>
      <c r="B189" s="146" t="s">
        <v>2233</v>
      </c>
      <c r="C189" s="166"/>
      <c r="D189" s="42"/>
    </row>
    <row r="190" spans="1:4" ht="5.0999999999999996" customHeight="1" x14ac:dyDescent="0.25">
      <c r="A190" s="12"/>
      <c r="B190" s="3"/>
      <c r="C190" s="3"/>
      <c r="D190" s="3"/>
    </row>
    <row r="191" spans="1:4" x14ac:dyDescent="0.25">
      <c r="A191" s="12" t="s">
        <v>5336</v>
      </c>
      <c r="B191" s="146" t="s">
        <v>2231</v>
      </c>
      <c r="C191" s="166"/>
      <c r="D191" s="42"/>
    </row>
    <row r="192" spans="1:4" ht="5.0999999999999996" customHeight="1" x14ac:dyDescent="0.25">
      <c r="A192" s="12"/>
      <c r="B192" s="3"/>
      <c r="C192" s="3"/>
      <c r="D192" s="3"/>
    </row>
    <row r="193" spans="1:4" x14ac:dyDescent="0.25">
      <c r="A193" s="12" t="s">
        <v>5335</v>
      </c>
      <c r="B193" s="146" t="s">
        <v>7506</v>
      </c>
      <c r="C193" s="166"/>
      <c r="D193" s="42"/>
    </row>
    <row r="194" spans="1:4" ht="5.0999999999999996" customHeight="1" x14ac:dyDescent="0.25">
      <c r="A194" s="12"/>
      <c r="B194" s="3"/>
      <c r="C194" s="3"/>
      <c r="D194" s="3"/>
    </row>
    <row r="195" spans="1:4" x14ac:dyDescent="0.25">
      <c r="A195" s="12" t="s">
        <v>5334</v>
      </c>
      <c r="B195" s="146" t="s">
        <v>3338</v>
      </c>
      <c r="C195" s="166"/>
      <c r="D195" s="42"/>
    </row>
    <row r="196" spans="1:4" ht="5.0999999999999996" customHeight="1" x14ac:dyDescent="0.25">
      <c r="A196" s="12"/>
      <c r="B196" s="3"/>
      <c r="C196" s="3"/>
      <c r="D196" s="3"/>
    </row>
    <row r="197" spans="1:4" x14ac:dyDescent="0.25">
      <c r="A197" s="12" t="s">
        <v>5333</v>
      </c>
      <c r="B197" s="146" t="s">
        <v>3538</v>
      </c>
      <c r="C197" s="166"/>
      <c r="D197" s="105"/>
    </row>
    <row r="198" spans="1:4" ht="5.0999999999999996" customHeight="1" x14ac:dyDescent="0.25">
      <c r="A198" s="12"/>
      <c r="B198" s="3"/>
      <c r="C198" s="3"/>
      <c r="D198" s="3"/>
    </row>
    <row r="199" spans="1:4" x14ac:dyDescent="0.25">
      <c r="A199" s="148" t="s">
        <v>5332</v>
      </c>
      <c r="B199" s="146" t="s">
        <v>5331</v>
      </c>
      <c r="C199" s="146"/>
      <c r="D199" s="146"/>
    </row>
    <row r="200" spans="1:4" x14ac:dyDescent="0.25">
      <c r="A200" s="148"/>
      <c r="B200" s="89"/>
      <c r="C200" s="144" t="s">
        <v>2135</v>
      </c>
      <c r="D200" s="145"/>
    </row>
    <row r="201" spans="1:4" x14ac:dyDescent="0.25">
      <c r="A201" s="148"/>
      <c r="B201" s="89"/>
      <c r="C201" s="144" t="s">
        <v>2134</v>
      </c>
      <c r="D201" s="145"/>
    </row>
    <row r="202" spans="1:4" ht="5.0999999999999996" customHeight="1" x14ac:dyDescent="0.25">
      <c r="A202" s="148"/>
      <c r="B202" s="3"/>
      <c r="C202" s="3"/>
      <c r="D202" s="3"/>
    </row>
    <row r="203" spans="1:4" ht="45" customHeight="1" x14ac:dyDescent="0.25">
      <c r="A203" s="148"/>
      <c r="B203" s="146" t="s">
        <v>3225</v>
      </c>
      <c r="C203" s="166"/>
      <c r="D203" s="42"/>
    </row>
    <row r="204" spans="1:4" ht="5.0999999999999996" customHeight="1" x14ac:dyDescent="0.25">
      <c r="A204" s="12"/>
      <c r="B204" s="3"/>
      <c r="C204" s="3"/>
      <c r="D204" s="3"/>
    </row>
    <row r="205" spans="1:4" x14ac:dyDescent="0.25">
      <c r="A205" s="12" t="s">
        <v>5330</v>
      </c>
      <c r="B205" s="146" t="s">
        <v>949</v>
      </c>
      <c r="C205" s="146"/>
      <c r="D205" s="146"/>
    </row>
    <row r="206" spans="1:4" ht="5.0999999999999996" customHeight="1" x14ac:dyDescent="0.25">
      <c r="A206" s="12"/>
      <c r="B206" s="3"/>
      <c r="C206" s="3"/>
      <c r="D206" s="3"/>
    </row>
    <row r="207" spans="1:4" x14ac:dyDescent="0.25">
      <c r="A207" s="12" t="s">
        <v>5329</v>
      </c>
      <c r="B207" s="146" t="s">
        <v>949</v>
      </c>
      <c r="C207" s="146"/>
      <c r="D207" s="146"/>
    </row>
    <row r="208" spans="1:4" x14ac:dyDescent="0.25">
      <c r="A208" s="12"/>
      <c r="B208" s="3"/>
      <c r="C208" s="3"/>
      <c r="D208" s="3"/>
    </row>
    <row r="209" spans="1:4" x14ac:dyDescent="0.25">
      <c r="A209" s="205" t="s">
        <v>5328</v>
      </c>
      <c r="B209" s="205"/>
      <c r="C209" s="205"/>
      <c r="D209" s="205"/>
    </row>
    <row r="210" spans="1:4" ht="5.0999999999999996" customHeight="1" x14ac:dyDescent="0.25">
      <c r="A210" s="12"/>
      <c r="B210" s="3"/>
      <c r="C210" s="3"/>
      <c r="D210" s="3"/>
    </row>
    <row r="211" spans="1:4" x14ac:dyDescent="0.25">
      <c r="A211" s="12" t="s">
        <v>5327</v>
      </c>
      <c r="B211" s="146" t="s">
        <v>5238</v>
      </c>
      <c r="C211" s="166"/>
      <c r="D211" s="42"/>
    </row>
    <row r="212" spans="1:4" ht="5.0999999999999996" customHeight="1" x14ac:dyDescent="0.25">
      <c r="A212" s="12"/>
      <c r="B212" s="3"/>
      <c r="C212" s="3"/>
      <c r="D212" s="3"/>
    </row>
    <row r="213" spans="1:4" x14ac:dyDescent="0.25">
      <c r="A213" s="12" t="s">
        <v>5326</v>
      </c>
      <c r="B213" s="146" t="s">
        <v>4928</v>
      </c>
      <c r="C213" s="166"/>
      <c r="D213" s="42"/>
    </row>
    <row r="214" spans="1:4" ht="5.0999999999999996" customHeight="1" x14ac:dyDescent="0.25">
      <c r="A214" s="12"/>
      <c r="B214" s="3"/>
      <c r="C214" s="3"/>
      <c r="D214" s="3"/>
    </row>
    <row r="215" spans="1:4" x14ac:dyDescent="0.25">
      <c r="A215" s="148" t="s">
        <v>5325</v>
      </c>
      <c r="B215" s="146" t="s">
        <v>3518</v>
      </c>
      <c r="C215" s="146"/>
      <c r="D215" s="146"/>
    </row>
    <row r="216" spans="1:4" x14ac:dyDescent="0.25">
      <c r="A216" s="148"/>
      <c r="B216" s="89"/>
      <c r="C216" s="144" t="s">
        <v>3473</v>
      </c>
      <c r="D216" s="145"/>
    </row>
    <row r="217" spans="1:4" x14ac:dyDescent="0.25">
      <c r="A217" s="148"/>
      <c r="B217" s="89"/>
      <c r="C217" s="144" t="s">
        <v>5227</v>
      </c>
      <c r="D217" s="145"/>
    </row>
    <row r="218" spans="1:4" x14ac:dyDescent="0.25">
      <c r="A218" s="148"/>
      <c r="B218" s="89"/>
      <c r="C218" s="144" t="s">
        <v>5226</v>
      </c>
      <c r="D218" s="145"/>
    </row>
    <row r="219" spans="1:4" ht="5.0999999999999996" customHeight="1" x14ac:dyDescent="0.25">
      <c r="A219" s="12"/>
      <c r="B219" s="3"/>
      <c r="C219" s="3"/>
      <c r="D219" s="3"/>
    </row>
    <row r="220" spans="1:4" ht="30" customHeight="1" x14ac:dyDescent="0.25">
      <c r="A220" s="148" t="s">
        <v>5324</v>
      </c>
      <c r="B220" s="146" t="s">
        <v>3470</v>
      </c>
      <c r="C220" s="146"/>
      <c r="D220" s="146"/>
    </row>
    <row r="221" spans="1:4" x14ac:dyDescent="0.25">
      <c r="A221" s="148"/>
      <c r="B221" s="89"/>
      <c r="C221" s="144" t="s">
        <v>2135</v>
      </c>
      <c r="D221" s="145"/>
    </row>
    <row r="222" spans="1:4" x14ac:dyDescent="0.25">
      <c r="A222" s="148"/>
      <c r="B222" s="89"/>
      <c r="C222" s="144" t="s">
        <v>2134</v>
      </c>
      <c r="D222" s="145"/>
    </row>
    <row r="223" spans="1:4" ht="5.0999999999999996" customHeight="1" x14ac:dyDescent="0.25">
      <c r="A223" s="148"/>
      <c r="B223" s="3"/>
      <c r="C223" s="3"/>
      <c r="D223" s="3"/>
    </row>
    <row r="224" spans="1:4" x14ac:dyDescent="0.25">
      <c r="A224" s="148"/>
      <c r="B224" s="146" t="s">
        <v>3469</v>
      </c>
      <c r="C224" s="166"/>
      <c r="D224" s="42"/>
    </row>
    <row r="225" spans="1:4" ht="5.0999999999999996" customHeight="1" x14ac:dyDescent="0.25">
      <c r="A225" s="12"/>
      <c r="B225" s="3"/>
      <c r="C225" s="3"/>
      <c r="D225" s="3"/>
    </row>
    <row r="226" spans="1:4" x14ac:dyDescent="0.25">
      <c r="A226" s="12" t="s">
        <v>5323</v>
      </c>
      <c r="B226" s="146" t="s">
        <v>4045</v>
      </c>
      <c r="C226" s="166"/>
      <c r="D226" s="105"/>
    </row>
    <row r="227" spans="1:4" ht="5.0999999999999996" customHeight="1" x14ac:dyDescent="0.25">
      <c r="A227" s="12"/>
      <c r="B227" s="3"/>
      <c r="C227" s="3"/>
      <c r="D227" s="3"/>
    </row>
    <row r="228" spans="1:4" x14ac:dyDescent="0.25">
      <c r="A228" s="12" t="s">
        <v>5322</v>
      </c>
      <c r="B228" s="146" t="s">
        <v>4038</v>
      </c>
      <c r="C228" s="166"/>
      <c r="D228" s="105"/>
    </row>
    <row r="229" spans="1:4" ht="5.0999999999999996" customHeight="1" x14ac:dyDescent="0.25">
      <c r="A229" s="12"/>
      <c r="B229" s="3"/>
      <c r="C229" s="3"/>
      <c r="D229" s="3"/>
    </row>
    <row r="230" spans="1:4" x14ac:dyDescent="0.25">
      <c r="A230" s="12" t="s">
        <v>5321</v>
      </c>
      <c r="B230" s="146" t="s">
        <v>5221</v>
      </c>
      <c r="C230" s="166"/>
      <c r="D230" s="105"/>
    </row>
    <row r="231" spans="1:4" ht="5.0999999999999996" customHeight="1" x14ac:dyDescent="0.25">
      <c r="A231" s="12"/>
      <c r="B231" s="3"/>
      <c r="C231" s="3"/>
      <c r="D231" s="3"/>
    </row>
    <row r="232" spans="1:4" x14ac:dyDescent="0.25">
      <c r="A232" s="12" t="s">
        <v>5320</v>
      </c>
      <c r="B232" s="146" t="s">
        <v>3350</v>
      </c>
      <c r="C232" s="166"/>
      <c r="D232" s="42"/>
    </row>
    <row r="233" spans="1:4" ht="5.0999999999999996" customHeight="1" x14ac:dyDescent="0.25">
      <c r="A233" s="12"/>
      <c r="B233" s="3"/>
      <c r="C233" s="3"/>
      <c r="D233" s="3"/>
    </row>
    <row r="234" spans="1:4" x14ac:dyDescent="0.25">
      <c r="A234" s="12" t="s">
        <v>5319</v>
      </c>
      <c r="B234" s="146" t="s">
        <v>5218</v>
      </c>
      <c r="C234" s="166"/>
      <c r="D234" s="42"/>
    </row>
    <row r="235" spans="1:4" ht="5.0999999999999996" customHeight="1" x14ac:dyDescent="0.25">
      <c r="A235" s="12"/>
      <c r="B235" s="3"/>
      <c r="C235" s="3"/>
      <c r="D235" s="3"/>
    </row>
    <row r="236" spans="1:4" x14ac:dyDescent="0.25">
      <c r="A236" s="12" t="s">
        <v>5318</v>
      </c>
      <c r="B236" s="146" t="s">
        <v>3346</v>
      </c>
      <c r="C236" s="166"/>
      <c r="D236" s="42"/>
    </row>
    <row r="237" spans="1:4" ht="5.0999999999999996" customHeight="1" x14ac:dyDescent="0.25">
      <c r="A237" s="12"/>
      <c r="B237" s="3"/>
      <c r="C237" s="3"/>
      <c r="D237" s="3"/>
    </row>
    <row r="238" spans="1:4" x14ac:dyDescent="0.25">
      <c r="A238" s="12" t="s">
        <v>5317</v>
      </c>
      <c r="B238" s="146" t="s">
        <v>2064</v>
      </c>
      <c r="C238" s="166"/>
      <c r="D238" s="42"/>
    </row>
    <row r="239" spans="1:4" ht="5.0999999999999996" customHeight="1" x14ac:dyDescent="0.25">
      <c r="A239" s="12"/>
      <c r="B239" s="3"/>
      <c r="C239" s="3"/>
      <c r="D239" s="3"/>
    </row>
    <row r="240" spans="1:4" x14ac:dyDescent="0.25">
      <c r="A240" s="12" t="s">
        <v>5316</v>
      </c>
      <c r="B240" s="146" t="s">
        <v>2062</v>
      </c>
      <c r="C240" s="166"/>
      <c r="D240" s="42"/>
    </row>
    <row r="241" spans="1:4" ht="5.0999999999999996" customHeight="1" x14ac:dyDescent="0.25">
      <c r="A241" s="12"/>
      <c r="B241" s="3"/>
      <c r="C241" s="3"/>
      <c r="D241" s="3"/>
    </row>
    <row r="242" spans="1:4" x14ac:dyDescent="0.25">
      <c r="A242" s="12" t="s">
        <v>5315</v>
      </c>
      <c r="B242" s="146" t="s">
        <v>2233</v>
      </c>
      <c r="C242" s="166"/>
      <c r="D242" s="42"/>
    </row>
    <row r="243" spans="1:4" ht="5.0999999999999996" customHeight="1" x14ac:dyDescent="0.25">
      <c r="A243" s="12"/>
      <c r="B243" s="3"/>
      <c r="C243" s="3"/>
      <c r="D243" s="3"/>
    </row>
    <row r="244" spans="1:4" x14ac:dyDescent="0.25">
      <c r="A244" s="12" t="s">
        <v>5314</v>
      </c>
      <c r="B244" s="146" t="s">
        <v>2231</v>
      </c>
      <c r="C244" s="166"/>
      <c r="D244" s="42"/>
    </row>
    <row r="245" spans="1:4" ht="5.0999999999999996" customHeight="1" x14ac:dyDescent="0.25">
      <c r="A245" s="12"/>
      <c r="B245" s="3"/>
      <c r="C245" s="3"/>
      <c r="D245" s="3"/>
    </row>
    <row r="246" spans="1:4" x14ac:dyDescent="0.25">
      <c r="A246" s="12" t="s">
        <v>5313</v>
      </c>
      <c r="B246" s="146" t="s">
        <v>7506</v>
      </c>
      <c r="C246" s="166"/>
      <c r="D246" s="42"/>
    </row>
    <row r="247" spans="1:4" ht="5.0999999999999996" customHeight="1" x14ac:dyDescent="0.25">
      <c r="A247" s="12"/>
      <c r="B247" s="3"/>
      <c r="C247" s="3"/>
      <c r="D247" s="3"/>
    </row>
    <row r="248" spans="1:4" x14ac:dyDescent="0.25">
      <c r="A248" s="12" t="s">
        <v>5312</v>
      </c>
      <c r="B248" s="146" t="s">
        <v>3338</v>
      </c>
      <c r="C248" s="166"/>
      <c r="D248" s="42"/>
    </row>
    <row r="249" spans="1:4" ht="5.0999999999999996" customHeight="1" x14ac:dyDescent="0.25">
      <c r="A249" s="12"/>
      <c r="B249" s="3"/>
      <c r="C249" s="3"/>
      <c r="D249" s="3"/>
    </row>
    <row r="250" spans="1:4" x14ac:dyDescent="0.25">
      <c r="A250" s="12" t="s">
        <v>5311</v>
      </c>
      <c r="B250" s="146" t="s">
        <v>3538</v>
      </c>
      <c r="C250" s="166"/>
      <c r="D250" s="105"/>
    </row>
    <row r="251" spans="1:4" ht="5.0999999999999996" customHeight="1" x14ac:dyDescent="0.25">
      <c r="A251" s="12"/>
      <c r="B251" s="3"/>
      <c r="C251" s="3"/>
      <c r="D251" s="3"/>
    </row>
    <row r="252" spans="1:4" x14ac:dyDescent="0.25">
      <c r="A252" s="148" t="s">
        <v>5310</v>
      </c>
      <c r="B252" s="146" t="s">
        <v>5309</v>
      </c>
      <c r="C252" s="146"/>
      <c r="D252" s="146"/>
    </row>
    <row r="253" spans="1:4" x14ac:dyDescent="0.25">
      <c r="A253" s="148"/>
      <c r="B253" s="89"/>
      <c r="C253" s="144" t="s">
        <v>2135</v>
      </c>
      <c r="D253" s="145"/>
    </row>
    <row r="254" spans="1:4" x14ac:dyDescent="0.25">
      <c r="A254" s="148"/>
      <c r="B254" s="89"/>
      <c r="C254" s="144" t="s">
        <v>2134</v>
      </c>
      <c r="D254" s="145"/>
    </row>
    <row r="255" spans="1:4" ht="5.0999999999999996" customHeight="1" x14ac:dyDescent="0.25">
      <c r="A255" s="148"/>
      <c r="B255" s="3"/>
      <c r="C255" s="3"/>
      <c r="D255" s="3"/>
    </row>
    <row r="256" spans="1:4" ht="45" customHeight="1" x14ac:dyDescent="0.25">
      <c r="A256" s="148"/>
      <c r="B256" s="146" t="s">
        <v>3225</v>
      </c>
      <c r="C256" s="166"/>
      <c r="D256" s="42"/>
    </row>
    <row r="257" spans="1:4" ht="5.0999999999999996" customHeight="1" x14ac:dyDescent="0.25">
      <c r="A257" s="12"/>
      <c r="B257" s="3"/>
      <c r="C257" s="3"/>
      <c r="D257" s="3"/>
    </row>
    <row r="258" spans="1:4" x14ac:dyDescent="0.25">
      <c r="A258" s="12" t="s">
        <v>5308</v>
      </c>
      <c r="B258" s="146" t="s">
        <v>949</v>
      </c>
      <c r="C258" s="146"/>
      <c r="D258" s="146"/>
    </row>
    <row r="259" spans="1:4" ht="5.0999999999999996" customHeight="1" x14ac:dyDescent="0.25">
      <c r="A259" s="12"/>
      <c r="B259" s="3"/>
      <c r="C259" s="3"/>
      <c r="D259" s="3"/>
    </row>
    <row r="260" spans="1:4" x14ac:dyDescent="0.25">
      <c r="A260" s="12" t="s">
        <v>5307</v>
      </c>
      <c r="B260" s="146" t="s">
        <v>949</v>
      </c>
      <c r="C260" s="146"/>
      <c r="D260" s="146"/>
    </row>
    <row r="261" spans="1:4" x14ac:dyDescent="0.25">
      <c r="A261" s="12"/>
      <c r="B261" s="3"/>
      <c r="C261" s="3"/>
      <c r="D261" s="3"/>
    </row>
    <row r="262" spans="1:4" x14ac:dyDescent="0.25">
      <c r="A262" s="205" t="s">
        <v>5306</v>
      </c>
      <c r="B262" s="205"/>
      <c r="C262" s="205"/>
      <c r="D262" s="205"/>
    </row>
    <row r="263" spans="1:4" ht="5.0999999999999996" customHeight="1" x14ac:dyDescent="0.25">
      <c r="A263" s="12"/>
      <c r="B263" s="3"/>
      <c r="C263" s="3"/>
      <c r="D263" s="3"/>
    </row>
    <row r="264" spans="1:4" x14ac:dyDescent="0.25">
      <c r="A264" s="12" t="s">
        <v>5305</v>
      </c>
      <c r="B264" s="146" t="s">
        <v>5238</v>
      </c>
      <c r="C264" s="166"/>
      <c r="D264" s="42"/>
    </row>
    <row r="265" spans="1:4" ht="5.0999999999999996" customHeight="1" x14ac:dyDescent="0.25">
      <c r="A265" s="12"/>
      <c r="B265" s="3"/>
      <c r="C265" s="3"/>
      <c r="D265" s="3"/>
    </row>
    <row r="266" spans="1:4" x14ac:dyDescent="0.25">
      <c r="A266" s="12" t="s">
        <v>5304</v>
      </c>
      <c r="B266" s="146" t="s">
        <v>4928</v>
      </c>
      <c r="C266" s="166"/>
      <c r="D266" s="42"/>
    </row>
    <row r="267" spans="1:4" ht="5.0999999999999996" customHeight="1" x14ac:dyDescent="0.25">
      <c r="A267" s="12"/>
      <c r="B267" s="3"/>
      <c r="C267" s="3"/>
      <c r="D267" s="3"/>
    </row>
    <row r="268" spans="1:4" x14ac:dyDescent="0.25">
      <c r="A268" s="148" t="s">
        <v>5303</v>
      </c>
      <c r="B268" s="146" t="s">
        <v>3518</v>
      </c>
      <c r="C268" s="146"/>
      <c r="D268" s="146"/>
    </row>
    <row r="269" spans="1:4" x14ac:dyDescent="0.25">
      <c r="A269" s="148"/>
      <c r="B269" s="89"/>
      <c r="C269" s="144" t="s">
        <v>3473</v>
      </c>
      <c r="D269" s="145"/>
    </row>
    <row r="270" spans="1:4" x14ac:dyDescent="0.25">
      <c r="A270" s="148"/>
      <c r="B270" s="89"/>
      <c r="C270" s="144" t="s">
        <v>5227</v>
      </c>
      <c r="D270" s="145"/>
    </row>
    <row r="271" spans="1:4" x14ac:dyDescent="0.25">
      <c r="A271" s="148"/>
      <c r="B271" s="89"/>
      <c r="C271" s="144" t="s">
        <v>5226</v>
      </c>
      <c r="D271" s="145"/>
    </row>
    <row r="272" spans="1:4" ht="5.0999999999999996" customHeight="1" x14ac:dyDescent="0.25">
      <c r="A272" s="12"/>
      <c r="B272" s="3"/>
      <c r="C272" s="3"/>
      <c r="D272" s="3"/>
    </row>
    <row r="273" spans="1:4" ht="30" customHeight="1" x14ac:dyDescent="0.25">
      <c r="A273" s="148" t="s">
        <v>5302</v>
      </c>
      <c r="B273" s="146" t="s">
        <v>3470</v>
      </c>
      <c r="C273" s="146"/>
      <c r="D273" s="146"/>
    </row>
    <row r="274" spans="1:4" x14ac:dyDescent="0.25">
      <c r="A274" s="148"/>
      <c r="B274" s="89"/>
      <c r="C274" s="144" t="s">
        <v>2135</v>
      </c>
      <c r="D274" s="145"/>
    </row>
    <row r="275" spans="1:4" x14ac:dyDescent="0.25">
      <c r="A275" s="148"/>
      <c r="B275" s="89"/>
      <c r="C275" s="144" t="s">
        <v>2134</v>
      </c>
      <c r="D275" s="145"/>
    </row>
    <row r="276" spans="1:4" ht="5.0999999999999996" customHeight="1" x14ac:dyDescent="0.25">
      <c r="A276" s="148"/>
      <c r="B276" s="3"/>
      <c r="C276" s="3"/>
      <c r="D276" s="3"/>
    </row>
    <row r="277" spans="1:4" x14ac:dyDescent="0.25">
      <c r="A277" s="148"/>
      <c r="B277" s="146" t="s">
        <v>3469</v>
      </c>
      <c r="C277" s="166"/>
      <c r="D277" s="42"/>
    </row>
    <row r="278" spans="1:4" ht="5.0999999999999996" customHeight="1" x14ac:dyDescent="0.25">
      <c r="A278" s="12"/>
      <c r="B278" s="3"/>
      <c r="C278" s="3"/>
      <c r="D278" s="3"/>
    </row>
    <row r="279" spans="1:4" x14ac:dyDescent="0.25">
      <c r="A279" s="12" t="s">
        <v>5301</v>
      </c>
      <c r="B279" s="146" t="s">
        <v>4045</v>
      </c>
      <c r="C279" s="166"/>
      <c r="D279" s="105"/>
    </row>
    <row r="280" spans="1:4" ht="5.0999999999999996" customHeight="1" x14ac:dyDescent="0.25">
      <c r="A280" s="12"/>
      <c r="B280" s="3"/>
      <c r="C280" s="3"/>
      <c r="D280" s="3"/>
    </row>
    <row r="281" spans="1:4" x14ac:dyDescent="0.25">
      <c r="A281" s="12" t="s">
        <v>5300</v>
      </c>
      <c r="B281" s="146" t="s">
        <v>4038</v>
      </c>
      <c r="C281" s="166"/>
      <c r="D281" s="105"/>
    </row>
    <row r="282" spans="1:4" ht="5.0999999999999996" customHeight="1" x14ac:dyDescent="0.25">
      <c r="A282" s="12"/>
      <c r="B282" s="3"/>
      <c r="C282" s="3"/>
      <c r="D282" s="3"/>
    </row>
    <row r="283" spans="1:4" x14ac:dyDescent="0.25">
      <c r="A283" s="12" t="s">
        <v>5299</v>
      </c>
      <c r="B283" s="146" t="s">
        <v>5221</v>
      </c>
      <c r="C283" s="166"/>
      <c r="D283" s="105"/>
    </row>
    <row r="284" spans="1:4" ht="5.0999999999999996" customHeight="1" x14ac:dyDescent="0.25">
      <c r="A284" s="12"/>
      <c r="B284" s="3"/>
      <c r="C284" s="3"/>
      <c r="D284" s="3"/>
    </row>
    <row r="285" spans="1:4" x14ac:dyDescent="0.25">
      <c r="A285" s="12" t="s">
        <v>5298</v>
      </c>
      <c r="B285" s="146" t="s">
        <v>3350</v>
      </c>
      <c r="C285" s="166"/>
      <c r="D285" s="42"/>
    </row>
    <row r="286" spans="1:4" ht="5.0999999999999996" customHeight="1" x14ac:dyDescent="0.25">
      <c r="A286" s="12"/>
      <c r="B286" s="3"/>
      <c r="C286" s="3"/>
      <c r="D286" s="3"/>
    </row>
    <row r="287" spans="1:4" x14ac:dyDescent="0.25">
      <c r="A287" s="12" t="s">
        <v>5297</v>
      </c>
      <c r="B287" s="146" t="s">
        <v>5218</v>
      </c>
      <c r="C287" s="166"/>
      <c r="D287" s="42"/>
    </row>
    <row r="288" spans="1:4" ht="5.0999999999999996" customHeight="1" x14ac:dyDescent="0.25">
      <c r="A288" s="12"/>
      <c r="B288" s="3"/>
      <c r="C288" s="3"/>
      <c r="D288" s="3"/>
    </row>
    <row r="289" spans="1:4" x14ac:dyDescent="0.25">
      <c r="A289" s="12" t="s">
        <v>5296</v>
      </c>
      <c r="B289" s="146" t="s">
        <v>3346</v>
      </c>
      <c r="C289" s="166"/>
      <c r="D289" s="42"/>
    </row>
    <row r="290" spans="1:4" ht="5.0999999999999996" customHeight="1" x14ac:dyDescent="0.25">
      <c r="A290" s="12"/>
      <c r="B290" s="3"/>
      <c r="C290" s="3"/>
      <c r="D290" s="3"/>
    </row>
    <row r="291" spans="1:4" x14ac:dyDescent="0.25">
      <c r="A291" s="12" t="s">
        <v>5295</v>
      </c>
      <c r="B291" s="146" t="s">
        <v>2064</v>
      </c>
      <c r="C291" s="166"/>
      <c r="D291" s="42"/>
    </row>
    <row r="292" spans="1:4" ht="5.0999999999999996" customHeight="1" x14ac:dyDescent="0.25">
      <c r="A292" s="12"/>
      <c r="B292" s="3"/>
      <c r="C292" s="3"/>
      <c r="D292" s="3"/>
    </row>
    <row r="293" spans="1:4" x14ac:dyDescent="0.25">
      <c r="A293" s="12" t="s">
        <v>5294</v>
      </c>
      <c r="B293" s="146" t="s">
        <v>2062</v>
      </c>
      <c r="C293" s="166"/>
      <c r="D293" s="42"/>
    </row>
    <row r="294" spans="1:4" ht="5.0999999999999996" customHeight="1" x14ac:dyDescent="0.25">
      <c r="A294" s="12"/>
      <c r="B294" s="3"/>
      <c r="C294" s="3"/>
      <c r="D294" s="3"/>
    </row>
    <row r="295" spans="1:4" x14ac:dyDescent="0.25">
      <c r="A295" s="12" t="s">
        <v>5293</v>
      </c>
      <c r="B295" s="146" t="s">
        <v>2233</v>
      </c>
      <c r="C295" s="166"/>
      <c r="D295" s="42"/>
    </row>
    <row r="296" spans="1:4" ht="5.0999999999999996" customHeight="1" x14ac:dyDescent="0.25">
      <c r="A296" s="12"/>
      <c r="B296" s="3"/>
      <c r="C296" s="3"/>
      <c r="D296" s="3"/>
    </row>
    <row r="297" spans="1:4" x14ac:dyDescent="0.25">
      <c r="A297" s="12" t="s">
        <v>5292</v>
      </c>
      <c r="B297" s="146" t="s">
        <v>2231</v>
      </c>
      <c r="C297" s="166"/>
      <c r="D297" s="42"/>
    </row>
    <row r="298" spans="1:4" ht="5.0999999999999996" customHeight="1" x14ac:dyDescent="0.25">
      <c r="A298" s="12"/>
      <c r="B298" s="3"/>
      <c r="C298" s="3"/>
      <c r="D298" s="3"/>
    </row>
    <row r="299" spans="1:4" x14ac:dyDescent="0.25">
      <c r="A299" s="12" t="s">
        <v>5291</v>
      </c>
      <c r="B299" s="146" t="s">
        <v>7506</v>
      </c>
      <c r="C299" s="166"/>
      <c r="D299" s="42"/>
    </row>
    <row r="300" spans="1:4" ht="5.0999999999999996" customHeight="1" x14ac:dyDescent="0.25">
      <c r="A300" s="12"/>
      <c r="B300" s="3"/>
      <c r="C300" s="3"/>
      <c r="D300" s="3"/>
    </row>
    <row r="301" spans="1:4" x14ac:dyDescent="0.25">
      <c r="A301" s="12" t="s">
        <v>5290</v>
      </c>
      <c r="B301" s="146" t="s">
        <v>3338</v>
      </c>
      <c r="C301" s="166"/>
      <c r="D301" s="42"/>
    </row>
    <row r="302" spans="1:4" ht="5.0999999999999996" customHeight="1" x14ac:dyDescent="0.25">
      <c r="A302" s="12"/>
      <c r="B302" s="3"/>
      <c r="C302" s="3"/>
      <c r="D302" s="3"/>
    </row>
    <row r="303" spans="1:4" x14ac:dyDescent="0.25">
      <c r="A303" s="12" t="s">
        <v>5289</v>
      </c>
      <c r="B303" s="146" t="s">
        <v>3538</v>
      </c>
      <c r="C303" s="166"/>
      <c r="D303" s="105"/>
    </row>
    <row r="304" spans="1:4" ht="5.0999999999999996" customHeight="1" x14ac:dyDescent="0.25">
      <c r="A304" s="12"/>
      <c r="B304" s="3"/>
      <c r="C304" s="3"/>
      <c r="D304" s="3"/>
    </row>
    <row r="305" spans="1:4" x14ac:dyDescent="0.25">
      <c r="A305" s="148" t="s">
        <v>5288</v>
      </c>
      <c r="B305" s="146" t="s">
        <v>5287</v>
      </c>
      <c r="C305" s="146"/>
      <c r="D305" s="146"/>
    </row>
    <row r="306" spans="1:4" x14ac:dyDescent="0.25">
      <c r="A306" s="148"/>
      <c r="B306" s="89"/>
      <c r="C306" s="144" t="s">
        <v>2135</v>
      </c>
      <c r="D306" s="145"/>
    </row>
    <row r="307" spans="1:4" x14ac:dyDescent="0.25">
      <c r="A307" s="148"/>
      <c r="B307" s="89"/>
      <c r="C307" s="144" t="s">
        <v>2134</v>
      </c>
      <c r="D307" s="145"/>
    </row>
    <row r="308" spans="1:4" ht="5.0999999999999996" customHeight="1" x14ac:dyDescent="0.25">
      <c r="A308" s="148"/>
      <c r="B308" s="3"/>
      <c r="C308" s="3"/>
      <c r="D308" s="3"/>
    </row>
    <row r="309" spans="1:4" ht="45" customHeight="1" x14ac:dyDescent="0.25">
      <c r="A309" s="148"/>
      <c r="B309" s="146" t="s">
        <v>3225</v>
      </c>
      <c r="C309" s="166"/>
      <c r="D309" s="42"/>
    </row>
    <row r="310" spans="1:4" ht="5.0999999999999996" customHeight="1" x14ac:dyDescent="0.25">
      <c r="A310" s="12"/>
      <c r="B310" s="3"/>
      <c r="C310" s="3"/>
      <c r="D310" s="3"/>
    </row>
    <row r="311" spans="1:4" x14ac:dyDescent="0.25">
      <c r="A311" s="12" t="s">
        <v>5286</v>
      </c>
      <c r="B311" s="146" t="s">
        <v>949</v>
      </c>
      <c r="C311" s="146"/>
      <c r="D311" s="146"/>
    </row>
    <row r="312" spans="1:4" ht="5.0999999999999996" customHeight="1" x14ac:dyDescent="0.25">
      <c r="A312" s="12"/>
      <c r="B312" s="3"/>
      <c r="C312" s="3"/>
      <c r="D312" s="3"/>
    </row>
    <row r="313" spans="1:4" x14ac:dyDescent="0.25">
      <c r="A313" s="12" t="s">
        <v>5285</v>
      </c>
      <c r="B313" s="146" t="s">
        <v>949</v>
      </c>
      <c r="C313" s="146"/>
      <c r="D313" s="146"/>
    </row>
    <row r="314" spans="1:4" x14ac:dyDescent="0.25">
      <c r="A314" s="12"/>
      <c r="B314" s="3"/>
      <c r="C314" s="3"/>
      <c r="D314" s="3"/>
    </row>
    <row r="315" spans="1:4" x14ac:dyDescent="0.25">
      <c r="A315" s="205" t="s">
        <v>5284</v>
      </c>
      <c r="B315" s="205"/>
      <c r="C315" s="205"/>
      <c r="D315" s="205"/>
    </row>
    <row r="316" spans="1:4" ht="5.0999999999999996" customHeight="1" x14ac:dyDescent="0.25">
      <c r="A316" s="12"/>
      <c r="B316" s="3"/>
      <c r="C316" s="3"/>
      <c r="D316" s="3"/>
    </row>
    <row r="317" spans="1:4" x14ac:dyDescent="0.25">
      <c r="A317" s="12" t="s">
        <v>5283</v>
      </c>
      <c r="B317" s="146" t="s">
        <v>5238</v>
      </c>
      <c r="C317" s="166"/>
      <c r="D317" s="42"/>
    </row>
    <row r="318" spans="1:4" ht="5.0999999999999996" customHeight="1" x14ac:dyDescent="0.25">
      <c r="A318" s="12"/>
      <c r="B318" s="3"/>
      <c r="C318" s="3"/>
      <c r="D318" s="3"/>
    </row>
    <row r="319" spans="1:4" x14ac:dyDescent="0.25">
      <c r="A319" s="12" t="s">
        <v>5282</v>
      </c>
      <c r="B319" s="146" t="s">
        <v>4928</v>
      </c>
      <c r="C319" s="166"/>
      <c r="D319" s="42"/>
    </row>
    <row r="320" spans="1:4" ht="5.0999999999999996" customHeight="1" x14ac:dyDescent="0.25">
      <c r="A320" s="12"/>
      <c r="B320" s="3"/>
      <c r="C320" s="3"/>
      <c r="D320" s="3"/>
    </row>
    <row r="321" spans="1:4" x14ac:dyDescent="0.25">
      <c r="A321" s="148" t="s">
        <v>5281</v>
      </c>
      <c r="B321" s="146" t="s">
        <v>3474</v>
      </c>
      <c r="C321" s="146"/>
      <c r="D321" s="146"/>
    </row>
    <row r="322" spans="1:4" x14ac:dyDescent="0.25">
      <c r="A322" s="148"/>
      <c r="B322" s="89"/>
      <c r="C322" s="144" t="s">
        <v>3473</v>
      </c>
      <c r="D322" s="145"/>
    </row>
    <row r="323" spans="1:4" x14ac:dyDescent="0.25">
      <c r="A323" s="148"/>
      <c r="B323" s="89"/>
      <c r="C323" s="144" t="s">
        <v>5227</v>
      </c>
      <c r="D323" s="145"/>
    </row>
    <row r="324" spans="1:4" x14ac:dyDescent="0.25">
      <c r="A324" s="148"/>
      <c r="B324" s="89"/>
      <c r="C324" s="144" t="s">
        <v>5226</v>
      </c>
      <c r="D324" s="145"/>
    </row>
    <row r="325" spans="1:4" ht="5.0999999999999996" customHeight="1" x14ac:dyDescent="0.25">
      <c r="A325" s="12"/>
      <c r="B325" s="3"/>
      <c r="C325" s="3"/>
      <c r="D325" s="3"/>
    </row>
    <row r="326" spans="1:4" ht="30" customHeight="1" x14ac:dyDescent="0.25">
      <c r="A326" s="148" t="s">
        <v>5280</v>
      </c>
      <c r="B326" s="146" t="s">
        <v>3470</v>
      </c>
      <c r="C326" s="146"/>
      <c r="D326" s="146"/>
    </row>
    <row r="327" spans="1:4" x14ac:dyDescent="0.25">
      <c r="A327" s="148"/>
      <c r="B327" s="89"/>
      <c r="C327" s="144" t="s">
        <v>2135</v>
      </c>
      <c r="D327" s="145"/>
    </row>
    <row r="328" spans="1:4" x14ac:dyDescent="0.25">
      <c r="A328" s="148"/>
      <c r="B328" s="89"/>
      <c r="C328" s="144" t="s">
        <v>2134</v>
      </c>
      <c r="D328" s="145"/>
    </row>
    <row r="329" spans="1:4" ht="5.0999999999999996" customHeight="1" x14ac:dyDescent="0.25">
      <c r="A329" s="148"/>
      <c r="B329" s="3"/>
      <c r="C329" s="3"/>
      <c r="D329" s="3"/>
    </row>
    <row r="330" spans="1:4" x14ac:dyDescent="0.25">
      <c r="A330" s="148"/>
      <c r="B330" s="146" t="s">
        <v>3469</v>
      </c>
      <c r="C330" s="166"/>
      <c r="D330" s="42"/>
    </row>
    <row r="331" spans="1:4" ht="5.0999999999999996" customHeight="1" x14ac:dyDescent="0.25">
      <c r="A331" s="12"/>
      <c r="B331" s="3"/>
      <c r="C331" s="3"/>
      <c r="D331" s="3"/>
    </row>
    <row r="332" spans="1:4" x14ac:dyDescent="0.25">
      <c r="A332" s="12" t="s">
        <v>5279</v>
      </c>
      <c r="B332" s="146" t="s">
        <v>4045</v>
      </c>
      <c r="C332" s="166"/>
      <c r="D332" s="105"/>
    </row>
    <row r="333" spans="1:4" ht="5.0999999999999996" customHeight="1" x14ac:dyDescent="0.25">
      <c r="A333" s="12"/>
      <c r="B333" s="3"/>
      <c r="C333" s="3"/>
      <c r="D333" s="3"/>
    </row>
    <row r="334" spans="1:4" x14ac:dyDescent="0.25">
      <c r="A334" s="12" t="s">
        <v>5278</v>
      </c>
      <c r="B334" s="146" t="s">
        <v>4038</v>
      </c>
      <c r="C334" s="166"/>
      <c r="D334" s="105"/>
    </row>
    <row r="335" spans="1:4" ht="5.0999999999999996" customHeight="1" x14ac:dyDescent="0.25">
      <c r="A335" s="12"/>
      <c r="B335" s="3"/>
      <c r="C335" s="3"/>
      <c r="D335" s="3"/>
    </row>
    <row r="336" spans="1:4" x14ac:dyDescent="0.25">
      <c r="A336" s="12" t="s">
        <v>5277</v>
      </c>
      <c r="B336" s="146" t="s">
        <v>5221</v>
      </c>
      <c r="C336" s="166"/>
      <c r="D336" s="105"/>
    </row>
    <row r="337" spans="1:4" ht="5.0999999999999996" customHeight="1" x14ac:dyDescent="0.25">
      <c r="A337" s="12"/>
      <c r="B337" s="3"/>
      <c r="C337" s="3"/>
      <c r="D337" s="3"/>
    </row>
    <row r="338" spans="1:4" x14ac:dyDescent="0.25">
      <c r="A338" s="12" t="s">
        <v>5276</v>
      </c>
      <c r="B338" s="146" t="s">
        <v>3350</v>
      </c>
      <c r="C338" s="166"/>
      <c r="D338" s="42"/>
    </row>
    <row r="339" spans="1:4" ht="5.0999999999999996" customHeight="1" x14ac:dyDescent="0.25">
      <c r="A339" s="12"/>
      <c r="B339" s="3"/>
      <c r="C339" s="3"/>
      <c r="D339" s="3"/>
    </row>
    <row r="340" spans="1:4" x14ac:dyDescent="0.25">
      <c r="A340" s="12" t="s">
        <v>5275</v>
      </c>
      <c r="B340" s="146" t="s">
        <v>5218</v>
      </c>
      <c r="C340" s="166"/>
      <c r="D340" s="42"/>
    </row>
    <row r="341" spans="1:4" ht="5.0999999999999996" customHeight="1" x14ac:dyDescent="0.25">
      <c r="A341" s="12"/>
      <c r="B341" s="3"/>
      <c r="C341" s="3"/>
      <c r="D341" s="3"/>
    </row>
    <row r="342" spans="1:4" x14ac:dyDescent="0.25">
      <c r="A342" s="12" t="s">
        <v>5274</v>
      </c>
      <c r="B342" s="146" t="s">
        <v>3346</v>
      </c>
      <c r="C342" s="166"/>
      <c r="D342" s="42"/>
    </row>
    <row r="343" spans="1:4" ht="5.0999999999999996" customHeight="1" x14ac:dyDescent="0.25">
      <c r="A343" s="12"/>
      <c r="B343" s="3"/>
      <c r="C343" s="3"/>
      <c r="D343" s="3"/>
    </row>
    <row r="344" spans="1:4" x14ac:dyDescent="0.25">
      <c r="A344" s="12" t="s">
        <v>5273</v>
      </c>
      <c r="B344" s="146" t="s">
        <v>2064</v>
      </c>
      <c r="C344" s="166"/>
      <c r="D344" s="42"/>
    </row>
    <row r="345" spans="1:4" ht="5.0999999999999996" customHeight="1" x14ac:dyDescent="0.25">
      <c r="A345" s="12"/>
      <c r="B345" s="3"/>
      <c r="C345" s="3"/>
      <c r="D345" s="3"/>
    </row>
    <row r="346" spans="1:4" x14ac:dyDescent="0.25">
      <c r="A346" s="12" t="s">
        <v>5272</v>
      </c>
      <c r="B346" s="146" t="s">
        <v>2062</v>
      </c>
      <c r="C346" s="166"/>
      <c r="D346" s="42"/>
    </row>
    <row r="347" spans="1:4" ht="5.0999999999999996" customHeight="1" x14ac:dyDescent="0.25">
      <c r="A347" s="12"/>
      <c r="B347" s="3"/>
      <c r="C347" s="3"/>
      <c r="D347" s="3"/>
    </row>
    <row r="348" spans="1:4" x14ac:dyDescent="0.25">
      <c r="A348" s="12" t="s">
        <v>5271</v>
      </c>
      <c r="B348" s="146" t="s">
        <v>2233</v>
      </c>
      <c r="C348" s="166"/>
      <c r="D348" s="42"/>
    </row>
    <row r="349" spans="1:4" ht="5.0999999999999996" customHeight="1" x14ac:dyDescent="0.25">
      <c r="A349" s="12"/>
      <c r="B349" s="3"/>
      <c r="C349" s="3"/>
      <c r="D349" s="3"/>
    </row>
    <row r="350" spans="1:4" x14ac:dyDescent="0.25">
      <c r="A350" s="12" t="s">
        <v>5270</v>
      </c>
      <c r="B350" s="146" t="s">
        <v>2231</v>
      </c>
      <c r="C350" s="166"/>
      <c r="D350" s="42"/>
    </row>
    <row r="351" spans="1:4" ht="5.0999999999999996" customHeight="1" x14ac:dyDescent="0.25">
      <c r="A351" s="12"/>
      <c r="B351" s="3"/>
      <c r="C351" s="3"/>
      <c r="D351" s="3"/>
    </row>
    <row r="352" spans="1:4" x14ac:dyDescent="0.25">
      <c r="A352" s="12" t="s">
        <v>5269</v>
      </c>
      <c r="B352" s="146" t="s">
        <v>7506</v>
      </c>
      <c r="C352" s="166"/>
      <c r="D352" s="42"/>
    </row>
    <row r="353" spans="1:4" ht="5.0999999999999996" customHeight="1" x14ac:dyDescent="0.25">
      <c r="A353" s="12"/>
      <c r="B353" s="3"/>
      <c r="C353" s="3"/>
      <c r="D353" s="3"/>
    </row>
    <row r="354" spans="1:4" x14ac:dyDescent="0.25">
      <c r="A354" s="12" t="s">
        <v>5268</v>
      </c>
      <c r="B354" s="146" t="s">
        <v>3338</v>
      </c>
      <c r="C354" s="166"/>
      <c r="D354" s="42"/>
    </row>
    <row r="355" spans="1:4" ht="5.0999999999999996" customHeight="1" x14ac:dyDescent="0.25">
      <c r="A355" s="12"/>
      <c r="B355" s="3"/>
      <c r="C355" s="3"/>
      <c r="D355" s="3"/>
    </row>
    <row r="356" spans="1:4" x14ac:dyDescent="0.25">
      <c r="A356" s="12" t="s">
        <v>5267</v>
      </c>
      <c r="B356" s="146" t="s">
        <v>3538</v>
      </c>
      <c r="C356" s="166"/>
      <c r="D356" s="105"/>
    </row>
    <row r="357" spans="1:4" ht="5.0999999999999996" customHeight="1" x14ac:dyDescent="0.25">
      <c r="A357" s="12"/>
      <c r="B357" s="3"/>
      <c r="C357" s="3"/>
      <c r="D357" s="3"/>
    </row>
    <row r="358" spans="1:4" x14ac:dyDescent="0.25">
      <c r="A358" s="148" t="s">
        <v>5266</v>
      </c>
      <c r="B358" s="146" t="s">
        <v>5265</v>
      </c>
      <c r="C358" s="146"/>
      <c r="D358" s="146"/>
    </row>
    <row r="359" spans="1:4" x14ac:dyDescent="0.25">
      <c r="A359" s="148"/>
      <c r="B359" s="89"/>
      <c r="C359" s="144" t="s">
        <v>2135</v>
      </c>
      <c r="D359" s="145"/>
    </row>
    <row r="360" spans="1:4" x14ac:dyDescent="0.25">
      <c r="A360" s="148"/>
      <c r="B360" s="89"/>
      <c r="C360" s="144" t="s">
        <v>2134</v>
      </c>
      <c r="D360" s="145"/>
    </row>
    <row r="361" spans="1:4" ht="5.0999999999999996" customHeight="1" x14ac:dyDescent="0.25">
      <c r="A361" s="148"/>
      <c r="B361" s="3"/>
      <c r="C361" s="3"/>
      <c r="D361" s="3"/>
    </row>
    <row r="362" spans="1:4" ht="45" customHeight="1" x14ac:dyDescent="0.25">
      <c r="A362" s="148"/>
      <c r="B362" s="146" t="s">
        <v>3225</v>
      </c>
      <c r="C362" s="166"/>
      <c r="D362" s="42"/>
    </row>
    <row r="363" spans="1:4" ht="5.0999999999999996" customHeight="1" x14ac:dyDescent="0.25">
      <c r="A363" s="12"/>
      <c r="B363" s="3"/>
      <c r="C363" s="3"/>
      <c r="D363" s="3"/>
    </row>
    <row r="364" spans="1:4" x14ac:dyDescent="0.25">
      <c r="A364" s="12" t="s">
        <v>5264</v>
      </c>
      <c r="B364" s="146" t="s">
        <v>949</v>
      </c>
      <c r="C364" s="146"/>
      <c r="D364" s="146"/>
    </row>
    <row r="365" spans="1:4" ht="5.0999999999999996" customHeight="1" x14ac:dyDescent="0.25">
      <c r="A365" s="12"/>
      <c r="B365" s="3"/>
      <c r="C365" s="3"/>
      <c r="D365" s="3"/>
    </row>
    <row r="366" spans="1:4" x14ac:dyDescent="0.25">
      <c r="A366" s="12" t="s">
        <v>5263</v>
      </c>
      <c r="B366" s="146" t="s">
        <v>949</v>
      </c>
      <c r="C366" s="146"/>
      <c r="D366" s="146"/>
    </row>
    <row r="367" spans="1:4" x14ac:dyDescent="0.25">
      <c r="A367" s="12"/>
      <c r="B367" s="3"/>
      <c r="C367" s="3"/>
      <c r="D367" s="3"/>
    </row>
    <row r="368" spans="1:4" x14ac:dyDescent="0.25">
      <c r="A368" s="205" t="s">
        <v>5262</v>
      </c>
      <c r="B368" s="205"/>
      <c r="C368" s="205"/>
      <c r="D368" s="205"/>
    </row>
    <row r="369" spans="1:4" ht="5.0999999999999996" customHeight="1" x14ac:dyDescent="0.25">
      <c r="A369" s="12"/>
      <c r="B369" s="3"/>
      <c r="C369" s="3"/>
      <c r="D369" s="3"/>
    </row>
    <row r="370" spans="1:4" x14ac:dyDescent="0.25">
      <c r="A370" s="12" t="s">
        <v>5261</v>
      </c>
      <c r="B370" s="146" t="s">
        <v>5238</v>
      </c>
      <c r="C370" s="166"/>
      <c r="D370" s="42"/>
    </row>
    <row r="371" spans="1:4" ht="5.0999999999999996" customHeight="1" x14ac:dyDescent="0.25">
      <c r="A371" s="12"/>
      <c r="B371" s="3"/>
      <c r="C371" s="3"/>
      <c r="D371" s="3"/>
    </row>
    <row r="372" spans="1:4" x14ac:dyDescent="0.25">
      <c r="A372" s="12" t="s">
        <v>5260</v>
      </c>
      <c r="B372" s="146" t="s">
        <v>4928</v>
      </c>
      <c r="C372" s="166"/>
      <c r="D372" s="42"/>
    </row>
    <row r="373" spans="1:4" ht="5.0999999999999996" customHeight="1" x14ac:dyDescent="0.25">
      <c r="A373" s="12"/>
      <c r="B373" s="3"/>
      <c r="C373" s="3"/>
      <c r="D373" s="3"/>
    </row>
    <row r="374" spans="1:4" x14ac:dyDescent="0.25">
      <c r="A374" s="148" t="s">
        <v>5259</v>
      </c>
      <c r="B374" s="146" t="s">
        <v>3518</v>
      </c>
      <c r="C374" s="146"/>
      <c r="D374" s="146"/>
    </row>
    <row r="375" spans="1:4" x14ac:dyDescent="0.25">
      <c r="A375" s="148"/>
      <c r="B375" s="89"/>
      <c r="C375" s="144" t="s">
        <v>3473</v>
      </c>
      <c r="D375" s="145"/>
    </row>
    <row r="376" spans="1:4" x14ac:dyDescent="0.25">
      <c r="A376" s="148"/>
      <c r="B376" s="89"/>
      <c r="C376" s="144" t="s">
        <v>5227</v>
      </c>
      <c r="D376" s="145"/>
    </row>
    <row r="377" spans="1:4" x14ac:dyDescent="0.25">
      <c r="A377" s="148"/>
      <c r="B377" s="89"/>
      <c r="C377" s="144" t="s">
        <v>5226</v>
      </c>
      <c r="D377" s="145"/>
    </row>
    <row r="378" spans="1:4" ht="5.0999999999999996" customHeight="1" x14ac:dyDescent="0.25">
      <c r="A378" s="12"/>
      <c r="B378" s="3"/>
      <c r="C378" s="3"/>
      <c r="D378" s="3"/>
    </row>
    <row r="379" spans="1:4" ht="30" customHeight="1" x14ac:dyDescent="0.25">
      <c r="A379" s="148" t="s">
        <v>5258</v>
      </c>
      <c r="B379" s="146" t="s">
        <v>3470</v>
      </c>
      <c r="C379" s="146"/>
      <c r="D379" s="146"/>
    </row>
    <row r="380" spans="1:4" x14ac:dyDescent="0.25">
      <c r="A380" s="148"/>
      <c r="B380" s="89"/>
      <c r="C380" s="144" t="s">
        <v>2135</v>
      </c>
      <c r="D380" s="145"/>
    </row>
    <row r="381" spans="1:4" x14ac:dyDescent="0.25">
      <c r="A381" s="148"/>
      <c r="B381" s="89"/>
      <c r="C381" s="144" t="s">
        <v>2134</v>
      </c>
      <c r="D381" s="145"/>
    </row>
    <row r="382" spans="1:4" ht="5.0999999999999996" customHeight="1" x14ac:dyDescent="0.25">
      <c r="A382" s="148"/>
      <c r="B382" s="3"/>
      <c r="C382" s="3"/>
      <c r="D382" s="3"/>
    </row>
    <row r="383" spans="1:4" x14ac:dyDescent="0.25">
      <c r="A383" s="148"/>
      <c r="B383" s="146" t="s">
        <v>3469</v>
      </c>
      <c r="C383" s="166"/>
      <c r="D383" s="42"/>
    </row>
    <row r="384" spans="1:4" ht="5.0999999999999996" customHeight="1" x14ac:dyDescent="0.25">
      <c r="A384" s="12"/>
      <c r="B384" s="3"/>
      <c r="C384" s="3"/>
      <c r="D384" s="3"/>
    </row>
    <row r="385" spans="1:4" x14ac:dyDescent="0.25">
      <c r="A385" s="12" t="s">
        <v>5257</v>
      </c>
      <c r="B385" s="146" t="s">
        <v>4045</v>
      </c>
      <c r="C385" s="166"/>
      <c r="D385" s="105"/>
    </row>
    <row r="386" spans="1:4" ht="5.0999999999999996" customHeight="1" x14ac:dyDescent="0.25">
      <c r="A386" s="12"/>
      <c r="B386" s="3"/>
      <c r="C386" s="3"/>
      <c r="D386" s="3"/>
    </row>
    <row r="387" spans="1:4" x14ac:dyDescent="0.25">
      <c r="A387" s="12" t="s">
        <v>5256</v>
      </c>
      <c r="B387" s="146" t="s">
        <v>4038</v>
      </c>
      <c r="C387" s="166"/>
      <c r="D387" s="105"/>
    </row>
    <row r="388" spans="1:4" ht="5.0999999999999996" customHeight="1" x14ac:dyDescent="0.25">
      <c r="A388" s="12"/>
      <c r="B388" s="3"/>
      <c r="C388" s="3"/>
      <c r="D388" s="3"/>
    </row>
    <row r="389" spans="1:4" x14ac:dyDescent="0.25">
      <c r="A389" s="12" t="s">
        <v>5255</v>
      </c>
      <c r="B389" s="146" t="s">
        <v>5221</v>
      </c>
      <c r="C389" s="166"/>
      <c r="D389" s="105"/>
    </row>
    <row r="390" spans="1:4" ht="5.0999999999999996" customHeight="1" x14ac:dyDescent="0.25">
      <c r="A390" s="12"/>
      <c r="B390" s="3"/>
      <c r="C390" s="3"/>
      <c r="D390" s="3"/>
    </row>
    <row r="391" spans="1:4" x14ac:dyDescent="0.25">
      <c r="A391" s="12" t="s">
        <v>5254</v>
      </c>
      <c r="B391" s="146" t="s">
        <v>3350</v>
      </c>
      <c r="C391" s="166"/>
      <c r="D391" s="42"/>
    </row>
    <row r="392" spans="1:4" ht="5.0999999999999996" customHeight="1" x14ac:dyDescent="0.25">
      <c r="A392" s="12"/>
      <c r="B392" s="3"/>
      <c r="C392" s="3"/>
      <c r="D392" s="3"/>
    </row>
    <row r="393" spans="1:4" x14ac:dyDescent="0.25">
      <c r="A393" s="12" t="s">
        <v>5253</v>
      </c>
      <c r="B393" s="146" t="s">
        <v>5218</v>
      </c>
      <c r="C393" s="166"/>
      <c r="D393" s="42"/>
    </row>
    <row r="394" spans="1:4" ht="5.0999999999999996" customHeight="1" x14ac:dyDescent="0.25">
      <c r="A394" s="12"/>
      <c r="B394" s="3"/>
      <c r="C394" s="3"/>
      <c r="D394" s="3"/>
    </row>
    <row r="395" spans="1:4" x14ac:dyDescent="0.25">
      <c r="A395" s="12" t="s">
        <v>5252</v>
      </c>
      <c r="B395" s="146" t="s">
        <v>3346</v>
      </c>
      <c r="C395" s="166"/>
      <c r="D395" s="42"/>
    </row>
    <row r="396" spans="1:4" ht="5.0999999999999996" customHeight="1" x14ac:dyDescent="0.25">
      <c r="A396" s="12"/>
      <c r="B396" s="3"/>
      <c r="C396" s="3"/>
      <c r="D396" s="3"/>
    </row>
    <row r="397" spans="1:4" x14ac:dyDescent="0.25">
      <c r="A397" s="12" t="s">
        <v>5251</v>
      </c>
      <c r="B397" s="146" t="s">
        <v>2064</v>
      </c>
      <c r="C397" s="166"/>
      <c r="D397" s="42"/>
    </row>
    <row r="398" spans="1:4" ht="5.0999999999999996" customHeight="1" x14ac:dyDescent="0.25">
      <c r="A398" s="12"/>
      <c r="B398" s="3"/>
      <c r="C398" s="3"/>
      <c r="D398" s="3"/>
    </row>
    <row r="399" spans="1:4" x14ac:dyDescent="0.25">
      <c r="A399" s="12" t="s">
        <v>5250</v>
      </c>
      <c r="B399" s="146" t="s">
        <v>2062</v>
      </c>
      <c r="C399" s="166"/>
      <c r="D399" s="42"/>
    </row>
    <row r="400" spans="1:4" ht="5.0999999999999996" customHeight="1" x14ac:dyDescent="0.25">
      <c r="A400" s="12"/>
      <c r="B400" s="3"/>
      <c r="C400" s="3"/>
      <c r="D400" s="3"/>
    </row>
    <row r="401" spans="1:4" x14ac:dyDescent="0.25">
      <c r="A401" s="12" t="s">
        <v>5249</v>
      </c>
      <c r="B401" s="146" t="s">
        <v>2233</v>
      </c>
      <c r="C401" s="166"/>
      <c r="D401" s="42"/>
    </row>
    <row r="402" spans="1:4" ht="5.0999999999999996" customHeight="1" x14ac:dyDescent="0.25">
      <c r="A402" s="12"/>
      <c r="B402" s="3"/>
      <c r="C402" s="3"/>
      <c r="D402" s="3"/>
    </row>
    <row r="403" spans="1:4" x14ac:dyDescent="0.25">
      <c r="A403" s="12" t="s">
        <v>5248</v>
      </c>
      <c r="B403" s="146" t="s">
        <v>2231</v>
      </c>
      <c r="C403" s="166"/>
      <c r="D403" s="42"/>
    </row>
    <row r="404" spans="1:4" ht="5.0999999999999996" customHeight="1" x14ac:dyDescent="0.25">
      <c r="A404" s="12"/>
      <c r="B404" s="3"/>
      <c r="C404" s="3"/>
      <c r="D404" s="3"/>
    </row>
    <row r="405" spans="1:4" x14ac:dyDescent="0.25">
      <c r="A405" s="12" t="s">
        <v>5247</v>
      </c>
      <c r="B405" s="146" t="s">
        <v>7506</v>
      </c>
      <c r="C405" s="166"/>
      <c r="D405" s="42"/>
    </row>
    <row r="406" spans="1:4" ht="5.0999999999999996" customHeight="1" x14ac:dyDescent="0.25">
      <c r="A406" s="12"/>
      <c r="B406" s="3"/>
      <c r="C406" s="3"/>
      <c r="D406" s="3"/>
    </row>
    <row r="407" spans="1:4" x14ac:dyDescent="0.25">
      <c r="A407" s="12" t="s">
        <v>5246</v>
      </c>
      <c r="B407" s="146" t="s">
        <v>3338</v>
      </c>
      <c r="C407" s="166"/>
      <c r="D407" s="42"/>
    </row>
    <row r="408" spans="1:4" ht="5.0999999999999996" customHeight="1" x14ac:dyDescent="0.25">
      <c r="A408" s="12"/>
      <c r="B408" s="3"/>
      <c r="C408" s="3"/>
      <c r="D408" s="3"/>
    </row>
    <row r="409" spans="1:4" x14ac:dyDescent="0.25">
      <c r="A409" s="12" t="s">
        <v>5245</v>
      </c>
      <c r="B409" s="146" t="s">
        <v>3538</v>
      </c>
      <c r="C409" s="166"/>
      <c r="D409" s="105"/>
    </row>
    <row r="410" spans="1:4" ht="5.0999999999999996" customHeight="1" x14ac:dyDescent="0.25">
      <c r="A410" s="12"/>
      <c r="B410" s="3"/>
      <c r="C410" s="3"/>
      <c r="D410" s="3"/>
    </row>
    <row r="411" spans="1:4" x14ac:dyDescent="0.25">
      <c r="A411" s="148" t="s">
        <v>5244</v>
      </c>
      <c r="B411" s="146" t="s">
        <v>5243</v>
      </c>
      <c r="C411" s="146"/>
      <c r="D411" s="146"/>
    </row>
    <row r="412" spans="1:4" x14ac:dyDescent="0.25">
      <c r="A412" s="148"/>
      <c r="B412" s="89"/>
      <c r="C412" s="144" t="s">
        <v>2135</v>
      </c>
      <c r="D412" s="145"/>
    </row>
    <row r="413" spans="1:4" x14ac:dyDescent="0.25">
      <c r="A413" s="148"/>
      <c r="B413" s="89"/>
      <c r="C413" s="144" t="s">
        <v>2134</v>
      </c>
      <c r="D413" s="145"/>
    </row>
    <row r="414" spans="1:4" ht="5.0999999999999996" customHeight="1" x14ac:dyDescent="0.25">
      <c r="A414" s="148"/>
      <c r="B414" s="3"/>
      <c r="C414" s="3"/>
      <c r="D414" s="3"/>
    </row>
    <row r="415" spans="1:4" ht="45" customHeight="1" x14ac:dyDescent="0.25">
      <c r="A415" s="148"/>
      <c r="B415" s="146" t="s">
        <v>3225</v>
      </c>
      <c r="C415" s="166"/>
      <c r="D415" s="42"/>
    </row>
    <row r="416" spans="1:4" ht="5.0999999999999996" customHeight="1" x14ac:dyDescent="0.25">
      <c r="A416" s="12"/>
      <c r="B416" s="3"/>
      <c r="C416" s="3"/>
      <c r="D416" s="3"/>
    </row>
    <row r="417" spans="1:4" ht="30" customHeight="1" x14ac:dyDescent="0.25">
      <c r="A417" s="148" t="s">
        <v>5242</v>
      </c>
      <c r="B417" s="146" t="s">
        <v>5241</v>
      </c>
      <c r="C417" s="146"/>
      <c r="D417" s="146"/>
    </row>
    <row r="418" spans="1:4" x14ac:dyDescent="0.25">
      <c r="A418" s="148"/>
      <c r="B418" s="89"/>
      <c r="C418" s="144" t="s">
        <v>2135</v>
      </c>
      <c r="D418" s="145"/>
    </row>
    <row r="419" spans="1:4" x14ac:dyDescent="0.25">
      <c r="A419" s="148"/>
      <c r="B419" s="89"/>
      <c r="C419" s="144" t="s">
        <v>2134</v>
      </c>
      <c r="D419" s="145"/>
    </row>
    <row r="420" spans="1:4" ht="5.0999999999999996" customHeight="1" x14ac:dyDescent="0.25">
      <c r="A420" s="148"/>
      <c r="B420" s="3"/>
      <c r="C420" s="3"/>
      <c r="D420" s="3"/>
    </row>
    <row r="421" spans="1:4" x14ac:dyDescent="0.25">
      <c r="A421" s="148"/>
      <c r="B421" s="146" t="s">
        <v>2281</v>
      </c>
      <c r="C421" s="166"/>
      <c r="D421" s="42"/>
    </row>
    <row r="422" spans="1:4" ht="5.0999999999999996" customHeight="1" x14ac:dyDescent="0.25">
      <c r="A422" s="12"/>
      <c r="B422" s="3"/>
      <c r="C422" s="3"/>
      <c r="D422" s="3"/>
    </row>
    <row r="423" spans="1:4" x14ac:dyDescent="0.25">
      <c r="A423" s="12" t="s">
        <v>5240</v>
      </c>
      <c r="B423" s="146" t="s">
        <v>2277</v>
      </c>
      <c r="C423" s="146"/>
      <c r="D423" s="146"/>
    </row>
    <row r="424" spans="1:4" x14ac:dyDescent="0.25">
      <c r="A424" s="12"/>
      <c r="B424" s="3"/>
      <c r="C424" s="3"/>
      <c r="D424" s="3"/>
    </row>
    <row r="425" spans="1:4" x14ac:dyDescent="0.25">
      <c r="A425" s="205" t="s">
        <v>126</v>
      </c>
      <c r="B425" s="205"/>
      <c r="C425" s="205"/>
      <c r="D425" s="205"/>
    </row>
    <row r="426" spans="1:4" ht="5.0999999999999996" customHeight="1" x14ac:dyDescent="0.25">
      <c r="A426" s="12"/>
      <c r="B426" s="3"/>
      <c r="C426" s="3"/>
      <c r="D426" s="3"/>
    </row>
    <row r="427" spans="1:4" x14ac:dyDescent="0.25">
      <c r="A427" s="12" t="s">
        <v>5239</v>
      </c>
      <c r="B427" s="146" t="s">
        <v>5238</v>
      </c>
      <c r="C427" s="166"/>
      <c r="D427" s="42"/>
    </row>
    <row r="428" spans="1:4" ht="5.0999999999999996" customHeight="1" x14ac:dyDescent="0.25">
      <c r="A428" s="12"/>
      <c r="B428" s="3"/>
      <c r="C428" s="3"/>
      <c r="D428" s="3"/>
    </row>
    <row r="429" spans="1:4" ht="30" customHeight="1" x14ac:dyDescent="0.25">
      <c r="A429" s="12" t="s">
        <v>5237</v>
      </c>
      <c r="B429" s="146" t="s">
        <v>5236</v>
      </c>
      <c r="C429" s="166"/>
      <c r="D429" s="42"/>
    </row>
    <row r="430" spans="1:4" ht="5.0999999999999996" customHeight="1" x14ac:dyDescent="0.25">
      <c r="A430" s="12"/>
      <c r="B430" s="3"/>
      <c r="C430" s="3"/>
      <c r="D430" s="3"/>
    </row>
    <row r="431" spans="1:4" x14ac:dyDescent="0.25">
      <c r="A431" s="12" t="s">
        <v>5235</v>
      </c>
      <c r="B431" s="146" t="s">
        <v>5234</v>
      </c>
      <c r="C431" s="166"/>
      <c r="D431" s="42"/>
    </row>
    <row r="432" spans="1:4" ht="5.0999999999999996" customHeight="1" x14ac:dyDescent="0.25">
      <c r="A432" s="12"/>
      <c r="B432" s="3"/>
      <c r="C432" s="3"/>
      <c r="D432" s="3"/>
    </row>
    <row r="433" spans="1:4" x14ac:dyDescent="0.25">
      <c r="A433" s="12" t="s">
        <v>5233</v>
      </c>
      <c r="B433" s="146" t="s">
        <v>5232</v>
      </c>
      <c r="C433" s="166"/>
      <c r="D433" s="42"/>
    </row>
    <row r="434" spans="1:4" ht="5.0999999999999996" customHeight="1" x14ac:dyDescent="0.25">
      <c r="A434" s="12"/>
      <c r="B434" s="3"/>
      <c r="C434" s="3"/>
      <c r="D434" s="3"/>
    </row>
    <row r="435" spans="1:4" ht="30" customHeight="1" x14ac:dyDescent="0.25">
      <c r="A435" s="12" t="s">
        <v>5231</v>
      </c>
      <c r="B435" s="146" t="s">
        <v>7511</v>
      </c>
      <c r="C435" s="166"/>
      <c r="D435" s="42"/>
    </row>
    <row r="436" spans="1:4" ht="5.0999999999999996" customHeight="1" x14ac:dyDescent="0.25">
      <c r="A436" s="12"/>
      <c r="B436" s="3"/>
      <c r="C436" s="3"/>
      <c r="D436" s="3"/>
    </row>
    <row r="437" spans="1:4" ht="30" customHeight="1" x14ac:dyDescent="0.25">
      <c r="A437" s="12" t="s">
        <v>5230</v>
      </c>
      <c r="B437" s="146" t="s">
        <v>5229</v>
      </c>
      <c r="C437" s="166"/>
      <c r="D437" s="42"/>
    </row>
    <row r="438" spans="1:4" ht="5.0999999999999996" customHeight="1" x14ac:dyDescent="0.25">
      <c r="A438" s="12"/>
      <c r="B438" s="3"/>
      <c r="C438" s="3"/>
      <c r="D438" s="3"/>
    </row>
    <row r="439" spans="1:4" x14ac:dyDescent="0.25">
      <c r="A439" s="148" t="s">
        <v>5228</v>
      </c>
      <c r="B439" s="146" t="s">
        <v>3518</v>
      </c>
      <c r="C439" s="146"/>
      <c r="D439" s="146"/>
    </row>
    <row r="440" spans="1:4" x14ac:dyDescent="0.25">
      <c r="A440" s="148"/>
      <c r="B440" s="89"/>
      <c r="C440" s="144" t="s">
        <v>3473</v>
      </c>
      <c r="D440" s="145"/>
    </row>
    <row r="441" spans="1:4" x14ac:dyDescent="0.25">
      <c r="A441" s="148"/>
      <c r="B441" s="89"/>
      <c r="C441" s="144" t="s">
        <v>5227</v>
      </c>
      <c r="D441" s="145"/>
    </row>
    <row r="442" spans="1:4" x14ac:dyDescent="0.25">
      <c r="A442" s="148"/>
      <c r="B442" s="89"/>
      <c r="C442" s="144" t="s">
        <v>5226</v>
      </c>
      <c r="D442" s="145"/>
    </row>
    <row r="443" spans="1:4" ht="5.0999999999999996" customHeight="1" x14ac:dyDescent="0.25">
      <c r="A443" s="12"/>
      <c r="B443" s="3"/>
      <c r="C443" s="3"/>
      <c r="D443" s="3"/>
    </row>
    <row r="444" spans="1:4" ht="30" customHeight="1" x14ac:dyDescent="0.25">
      <c r="A444" s="148" t="s">
        <v>5225</v>
      </c>
      <c r="B444" s="146" t="s">
        <v>3470</v>
      </c>
      <c r="C444" s="146"/>
      <c r="D444" s="146"/>
    </row>
    <row r="445" spans="1:4" x14ac:dyDescent="0.25">
      <c r="A445" s="148"/>
      <c r="B445" s="89"/>
      <c r="C445" s="144" t="s">
        <v>2135</v>
      </c>
      <c r="D445" s="145"/>
    </row>
    <row r="446" spans="1:4" x14ac:dyDescent="0.25">
      <c r="A446" s="148"/>
      <c r="B446" s="89"/>
      <c r="C446" s="144" t="s">
        <v>2134</v>
      </c>
      <c r="D446" s="145"/>
    </row>
    <row r="447" spans="1:4" ht="5.0999999999999996" customHeight="1" x14ac:dyDescent="0.25">
      <c r="A447" s="148"/>
      <c r="B447" s="3"/>
      <c r="C447" s="3"/>
      <c r="D447" s="3"/>
    </row>
    <row r="448" spans="1:4" x14ac:dyDescent="0.25">
      <c r="A448" s="148"/>
      <c r="B448" s="146" t="s">
        <v>3469</v>
      </c>
      <c r="C448" s="166"/>
      <c r="D448" s="42"/>
    </row>
    <row r="449" spans="1:4" ht="5.0999999999999996" customHeight="1" x14ac:dyDescent="0.25">
      <c r="A449" s="12"/>
      <c r="B449" s="3"/>
      <c r="C449" s="3"/>
      <c r="D449" s="3"/>
    </row>
    <row r="450" spans="1:4" x14ac:dyDescent="0.25">
      <c r="A450" s="12" t="s">
        <v>5224</v>
      </c>
      <c r="B450" s="146" t="s">
        <v>4045</v>
      </c>
      <c r="C450" s="166"/>
      <c r="D450" s="105"/>
    </row>
    <row r="451" spans="1:4" ht="5.0999999999999996" customHeight="1" x14ac:dyDescent="0.25">
      <c r="A451" s="12"/>
      <c r="B451" s="3"/>
      <c r="C451" s="3"/>
      <c r="D451" s="3"/>
    </row>
    <row r="452" spans="1:4" x14ac:dyDescent="0.25">
      <c r="A452" s="12" t="s">
        <v>5223</v>
      </c>
      <c r="B452" s="146" t="s">
        <v>4038</v>
      </c>
      <c r="C452" s="166"/>
      <c r="D452" s="105"/>
    </row>
    <row r="453" spans="1:4" ht="5.0999999999999996" customHeight="1" x14ac:dyDescent="0.25">
      <c r="A453" s="12"/>
      <c r="B453" s="3"/>
      <c r="C453" s="3"/>
      <c r="D453" s="3"/>
    </row>
    <row r="454" spans="1:4" x14ac:dyDescent="0.25">
      <c r="A454" s="12" t="s">
        <v>5222</v>
      </c>
      <c r="B454" s="146" t="s">
        <v>5221</v>
      </c>
      <c r="C454" s="166"/>
      <c r="D454" s="105"/>
    </row>
    <row r="455" spans="1:4" ht="5.0999999999999996" customHeight="1" x14ac:dyDescent="0.25">
      <c r="A455" s="12"/>
      <c r="B455" s="3"/>
      <c r="C455" s="3"/>
      <c r="D455" s="3"/>
    </row>
    <row r="456" spans="1:4" x14ac:dyDescent="0.25">
      <c r="A456" s="12" t="s">
        <v>5220</v>
      </c>
      <c r="B456" s="146" t="s">
        <v>3350</v>
      </c>
      <c r="C456" s="166"/>
      <c r="D456" s="42"/>
    </row>
    <row r="457" spans="1:4" ht="5.0999999999999996" customHeight="1" x14ac:dyDescent="0.25">
      <c r="A457" s="12"/>
      <c r="B457" s="3"/>
      <c r="C457" s="3"/>
      <c r="D457" s="3"/>
    </row>
    <row r="458" spans="1:4" x14ac:dyDescent="0.25">
      <c r="A458" s="12" t="s">
        <v>5219</v>
      </c>
      <c r="B458" s="146" t="s">
        <v>5218</v>
      </c>
      <c r="C458" s="166"/>
      <c r="D458" s="42"/>
    </row>
    <row r="459" spans="1:4" ht="5.0999999999999996" customHeight="1" x14ac:dyDescent="0.25">
      <c r="A459" s="12"/>
      <c r="B459" s="3"/>
      <c r="C459" s="3"/>
      <c r="D459" s="3"/>
    </row>
    <row r="460" spans="1:4" x14ac:dyDescent="0.25">
      <c r="A460" s="12" t="s">
        <v>5217</v>
      </c>
      <c r="B460" s="146" t="s">
        <v>3346</v>
      </c>
      <c r="C460" s="166"/>
      <c r="D460" s="42"/>
    </row>
    <row r="461" spans="1:4" ht="5.0999999999999996" customHeight="1" x14ac:dyDescent="0.25">
      <c r="A461" s="12"/>
      <c r="B461" s="3"/>
      <c r="C461" s="3"/>
      <c r="D461" s="3"/>
    </row>
    <row r="462" spans="1:4" x14ac:dyDescent="0.25">
      <c r="A462" s="12" t="s">
        <v>5216</v>
      </c>
      <c r="B462" s="146" t="s">
        <v>2064</v>
      </c>
      <c r="C462" s="166"/>
      <c r="D462" s="42"/>
    </row>
    <row r="463" spans="1:4" ht="5.0999999999999996" customHeight="1" x14ac:dyDescent="0.25">
      <c r="A463" s="12"/>
      <c r="B463" s="3"/>
      <c r="C463" s="3"/>
      <c r="D463" s="3"/>
    </row>
    <row r="464" spans="1:4" x14ac:dyDescent="0.25">
      <c r="A464" s="12" t="s">
        <v>5215</v>
      </c>
      <c r="B464" s="146" t="s">
        <v>2062</v>
      </c>
      <c r="C464" s="166"/>
      <c r="D464" s="42"/>
    </row>
    <row r="465" spans="1:4" ht="5.0999999999999996" customHeight="1" x14ac:dyDescent="0.25">
      <c r="A465" s="12"/>
      <c r="B465" s="3"/>
      <c r="C465" s="3"/>
      <c r="D465" s="3"/>
    </row>
    <row r="466" spans="1:4" x14ac:dyDescent="0.25">
      <c r="A466" s="12" t="s">
        <v>5214</v>
      </c>
      <c r="B466" s="146" t="s">
        <v>2233</v>
      </c>
      <c r="C466" s="166"/>
      <c r="D466" s="42"/>
    </row>
    <row r="467" spans="1:4" ht="5.0999999999999996" customHeight="1" x14ac:dyDescent="0.25">
      <c r="A467" s="12"/>
      <c r="B467" s="3"/>
      <c r="C467" s="3"/>
      <c r="D467" s="3"/>
    </row>
    <row r="468" spans="1:4" x14ac:dyDescent="0.25">
      <c r="A468" s="12" t="s">
        <v>5213</v>
      </c>
      <c r="B468" s="146" t="s">
        <v>2231</v>
      </c>
      <c r="C468" s="166"/>
      <c r="D468" s="42"/>
    </row>
    <row r="469" spans="1:4" ht="5.0999999999999996" customHeight="1" x14ac:dyDescent="0.25">
      <c r="A469" s="12"/>
      <c r="B469" s="3"/>
      <c r="C469" s="3"/>
      <c r="D469" s="3"/>
    </row>
    <row r="470" spans="1:4" x14ac:dyDescent="0.25">
      <c r="A470" s="12" t="s">
        <v>5212</v>
      </c>
      <c r="B470" s="146" t="s">
        <v>7506</v>
      </c>
      <c r="C470" s="166"/>
      <c r="D470" s="42"/>
    </row>
    <row r="471" spans="1:4" ht="5.0999999999999996" customHeight="1" x14ac:dyDescent="0.25">
      <c r="A471" s="12"/>
      <c r="B471" s="3"/>
      <c r="C471" s="3"/>
      <c r="D471" s="3"/>
    </row>
    <row r="472" spans="1:4" x14ac:dyDescent="0.25">
      <c r="A472" s="12" t="s">
        <v>5211</v>
      </c>
      <c r="B472" s="146" t="s">
        <v>3338</v>
      </c>
      <c r="C472" s="166"/>
      <c r="D472" s="42"/>
    </row>
    <row r="473" spans="1:4" ht="5.0999999999999996" customHeight="1" x14ac:dyDescent="0.25">
      <c r="A473" s="12"/>
      <c r="B473" s="3"/>
      <c r="C473" s="3"/>
      <c r="D473" s="3"/>
    </row>
    <row r="474" spans="1:4" x14ac:dyDescent="0.25">
      <c r="A474" s="12" t="s">
        <v>5210</v>
      </c>
      <c r="B474" s="146" t="s">
        <v>5209</v>
      </c>
      <c r="C474" s="166"/>
      <c r="D474" s="42"/>
    </row>
    <row r="475" spans="1:4" ht="5.0999999999999996" customHeight="1" x14ac:dyDescent="0.25">
      <c r="A475" s="12"/>
      <c r="B475" s="3"/>
      <c r="C475" s="3"/>
      <c r="D475" s="3"/>
    </row>
    <row r="476" spans="1:4" x14ac:dyDescent="0.25">
      <c r="A476" s="12" t="s">
        <v>5208</v>
      </c>
      <c r="B476" s="146" t="s">
        <v>2064</v>
      </c>
      <c r="C476" s="166"/>
      <c r="D476" s="42"/>
    </row>
    <row r="477" spans="1:4" ht="5.0999999999999996" customHeight="1" x14ac:dyDescent="0.25">
      <c r="A477" s="12"/>
      <c r="B477" s="3"/>
      <c r="C477" s="3"/>
      <c r="D477" s="3"/>
    </row>
    <row r="478" spans="1:4" x14ac:dyDescent="0.25">
      <c r="A478" s="12" t="s">
        <v>5207</v>
      </c>
      <c r="B478" s="146" t="s">
        <v>2062</v>
      </c>
      <c r="C478" s="166"/>
      <c r="D478" s="42"/>
    </row>
    <row r="479" spans="1:4" ht="5.0999999999999996" customHeight="1" x14ac:dyDescent="0.25">
      <c r="A479" s="12"/>
      <c r="B479" s="3"/>
      <c r="C479" s="3"/>
      <c r="D479" s="3"/>
    </row>
    <row r="480" spans="1:4" x14ac:dyDescent="0.25">
      <c r="A480" s="12" t="s">
        <v>5206</v>
      </c>
      <c r="B480" s="146" t="s">
        <v>2233</v>
      </c>
      <c r="C480" s="166"/>
      <c r="D480" s="42"/>
    </row>
    <row r="481" spans="1:4" ht="5.0999999999999996" customHeight="1" x14ac:dyDescent="0.25">
      <c r="A481" s="12"/>
      <c r="B481" s="3"/>
      <c r="C481" s="3"/>
      <c r="D481" s="3"/>
    </row>
    <row r="482" spans="1:4" x14ac:dyDescent="0.25">
      <c r="A482" s="12" t="s">
        <v>5205</v>
      </c>
      <c r="B482" s="146" t="s">
        <v>2231</v>
      </c>
      <c r="C482" s="166"/>
      <c r="D482" s="42"/>
    </row>
    <row r="483" spans="1:4" ht="5.0999999999999996" customHeight="1" x14ac:dyDescent="0.25">
      <c r="A483" s="12"/>
      <c r="B483" s="3"/>
      <c r="C483" s="3"/>
      <c r="D483" s="3"/>
    </row>
    <row r="484" spans="1:4" x14ac:dyDescent="0.25">
      <c r="A484" s="12" t="s">
        <v>5204</v>
      </c>
      <c r="B484" s="146" t="s">
        <v>7506</v>
      </c>
      <c r="C484" s="166"/>
      <c r="D484" s="42"/>
    </row>
    <row r="485" spans="1:4" ht="5.0999999999999996" customHeight="1" x14ac:dyDescent="0.25">
      <c r="A485" s="12"/>
      <c r="B485" s="3"/>
      <c r="C485" s="3"/>
      <c r="D485" s="3"/>
    </row>
    <row r="486" spans="1:4" ht="15" customHeight="1" x14ac:dyDescent="0.25">
      <c r="A486" s="148" t="s">
        <v>5203</v>
      </c>
      <c r="B486" s="146" t="s">
        <v>5202</v>
      </c>
      <c r="C486" s="146"/>
      <c r="D486" s="146"/>
    </row>
    <row r="487" spans="1:4" x14ac:dyDescent="0.25">
      <c r="A487" s="148"/>
      <c r="B487" s="89"/>
      <c r="C487" s="144" t="s">
        <v>2135</v>
      </c>
      <c r="D487" s="145"/>
    </row>
    <row r="488" spans="1:4" x14ac:dyDescent="0.25">
      <c r="A488" s="148"/>
      <c r="B488" s="89"/>
      <c r="C488" s="144" t="s">
        <v>2134</v>
      </c>
      <c r="D488" s="145"/>
    </row>
    <row r="489" spans="1:4" ht="5.0999999999999996" customHeight="1" x14ac:dyDescent="0.25">
      <c r="A489" s="148"/>
      <c r="B489" s="3"/>
      <c r="C489" s="3"/>
      <c r="D489" s="3"/>
    </row>
    <row r="490" spans="1:4" ht="45" customHeight="1" x14ac:dyDescent="0.25">
      <c r="A490" s="148"/>
      <c r="B490" s="146" t="s">
        <v>3225</v>
      </c>
      <c r="C490" s="166"/>
      <c r="D490" s="42"/>
    </row>
    <row r="491" spans="1:4" ht="5.0999999999999996" customHeight="1" x14ac:dyDescent="0.25">
      <c r="A491" s="12"/>
      <c r="B491" s="3"/>
      <c r="C491" s="3"/>
      <c r="D491" s="3"/>
    </row>
    <row r="492" spans="1:4" ht="30" customHeight="1" x14ac:dyDescent="0.25">
      <c r="A492" s="148" t="s">
        <v>5201</v>
      </c>
      <c r="B492" s="146" t="s">
        <v>5200</v>
      </c>
      <c r="C492" s="146"/>
      <c r="D492" s="146"/>
    </row>
    <row r="493" spans="1:4" x14ac:dyDescent="0.25">
      <c r="A493" s="148"/>
      <c r="B493" s="89"/>
      <c r="C493" s="144" t="s">
        <v>2135</v>
      </c>
      <c r="D493" s="145"/>
    </row>
    <row r="494" spans="1:4" x14ac:dyDescent="0.25">
      <c r="A494" s="148"/>
      <c r="B494" s="89"/>
      <c r="C494" s="144" t="s">
        <v>2134</v>
      </c>
      <c r="D494" s="145"/>
    </row>
    <row r="495" spans="1:4" ht="5.0999999999999996" customHeight="1" x14ac:dyDescent="0.25">
      <c r="A495" s="148"/>
      <c r="B495" s="3"/>
      <c r="C495" s="3"/>
      <c r="D495" s="3"/>
    </row>
    <row r="496" spans="1:4" ht="45" customHeight="1" x14ac:dyDescent="0.25">
      <c r="A496" s="148"/>
      <c r="B496" s="146" t="s">
        <v>5199</v>
      </c>
      <c r="C496" s="166"/>
      <c r="D496" s="42"/>
    </row>
    <row r="497" spans="1:4" ht="5.0999999999999996" customHeight="1" x14ac:dyDescent="0.25">
      <c r="A497" s="12"/>
      <c r="B497" s="3"/>
      <c r="C497" s="3"/>
      <c r="D497" s="3"/>
    </row>
    <row r="498" spans="1:4" ht="30" customHeight="1" x14ac:dyDescent="0.25">
      <c r="A498" s="148" t="s">
        <v>5198</v>
      </c>
      <c r="B498" s="146" t="s">
        <v>5197</v>
      </c>
      <c r="C498" s="146"/>
      <c r="D498" s="146"/>
    </row>
    <row r="499" spans="1:4" x14ac:dyDescent="0.25">
      <c r="A499" s="148"/>
      <c r="B499" s="89"/>
      <c r="C499" s="144" t="s">
        <v>2135</v>
      </c>
      <c r="D499" s="145"/>
    </row>
    <row r="500" spans="1:4" x14ac:dyDescent="0.25">
      <c r="A500" s="148"/>
      <c r="B500" s="89"/>
      <c r="C500" s="144" t="s">
        <v>2134</v>
      </c>
      <c r="D500" s="145"/>
    </row>
    <row r="501" spans="1:4" ht="5.0999999999999996" customHeight="1" x14ac:dyDescent="0.25">
      <c r="A501" s="148"/>
      <c r="B501" s="3"/>
      <c r="C501" s="3"/>
      <c r="D501" s="3"/>
    </row>
    <row r="502" spans="1:4" ht="45" customHeight="1" x14ac:dyDescent="0.25">
      <c r="A502" s="148"/>
      <c r="B502" s="146" t="s">
        <v>5196</v>
      </c>
      <c r="C502" s="166"/>
      <c r="D502" s="42"/>
    </row>
    <row r="503" spans="1:4" ht="5.0999999999999996" customHeight="1" x14ac:dyDescent="0.25">
      <c r="A503" s="12"/>
      <c r="B503" s="3"/>
      <c r="C503" s="3"/>
      <c r="D503" s="3"/>
    </row>
    <row r="504" spans="1:4" ht="15" customHeight="1" x14ac:dyDescent="0.25">
      <c r="A504" s="148" t="s">
        <v>5195</v>
      </c>
      <c r="B504" s="146" t="s">
        <v>5194</v>
      </c>
      <c r="C504" s="146"/>
      <c r="D504" s="146"/>
    </row>
    <row r="505" spans="1:4" x14ac:dyDescent="0.25">
      <c r="A505" s="148"/>
      <c r="B505" s="89"/>
      <c r="C505" s="144" t="s">
        <v>2135</v>
      </c>
      <c r="D505" s="145"/>
    </row>
    <row r="506" spans="1:4" x14ac:dyDescent="0.25">
      <c r="A506" s="148"/>
      <c r="B506" s="89"/>
      <c r="C506" s="144" t="s">
        <v>2134</v>
      </c>
      <c r="D506" s="145"/>
    </row>
    <row r="507" spans="1:4" ht="5.0999999999999996" customHeight="1" x14ac:dyDescent="0.25">
      <c r="A507" s="12"/>
      <c r="B507" s="3"/>
      <c r="C507" s="3"/>
      <c r="D507" s="3"/>
    </row>
    <row r="508" spans="1:4" x14ac:dyDescent="0.25">
      <c r="A508" s="12" t="s">
        <v>5193</v>
      </c>
      <c r="B508" s="146" t="s">
        <v>949</v>
      </c>
      <c r="C508" s="146"/>
      <c r="D508" s="146"/>
    </row>
    <row r="509" spans="1:4" ht="5.0999999999999996" customHeight="1" x14ac:dyDescent="0.25">
      <c r="A509" s="12"/>
      <c r="B509" s="3"/>
      <c r="C509" s="3"/>
      <c r="D509" s="3"/>
    </row>
    <row r="510" spans="1:4" x14ac:dyDescent="0.25">
      <c r="A510" s="12" t="s">
        <v>5192</v>
      </c>
      <c r="B510" s="146" t="s">
        <v>949</v>
      </c>
      <c r="C510" s="146"/>
      <c r="D510" s="146"/>
    </row>
    <row r="511" spans="1:4" ht="5.0999999999999996" customHeight="1" x14ac:dyDescent="0.25">
      <c r="A511" s="12"/>
      <c r="B511" s="3"/>
      <c r="C511" s="3"/>
      <c r="D511" s="3"/>
    </row>
    <row r="512" spans="1:4" x14ac:dyDescent="0.25">
      <c r="A512" s="12" t="s">
        <v>5191</v>
      </c>
      <c r="B512" s="146" t="s">
        <v>949</v>
      </c>
      <c r="C512" s="146"/>
      <c r="D512" s="146"/>
    </row>
    <row r="513" spans="1:4" ht="5.0999999999999996" customHeight="1" x14ac:dyDescent="0.25">
      <c r="A513" s="12"/>
      <c r="B513" s="3"/>
      <c r="C513" s="3"/>
      <c r="D513" s="3"/>
    </row>
    <row r="514" spans="1:4" x14ac:dyDescent="0.25">
      <c r="A514" s="12" t="s">
        <v>5190</v>
      </c>
      <c r="B514" s="146" t="s">
        <v>949</v>
      </c>
      <c r="C514" s="146"/>
      <c r="D514" s="146"/>
    </row>
    <row r="515" spans="1:4" ht="5.0999999999999996" customHeight="1" x14ac:dyDescent="0.25">
      <c r="A515" s="12"/>
      <c r="B515" s="3"/>
      <c r="C515" s="3"/>
      <c r="D515" s="3"/>
    </row>
    <row r="516" spans="1:4" x14ac:dyDescent="0.25">
      <c r="A516" s="12" t="s">
        <v>5189</v>
      </c>
      <c r="B516" s="146" t="s">
        <v>949</v>
      </c>
      <c r="C516" s="146"/>
      <c r="D516" s="146"/>
    </row>
    <row r="517" spans="1:4" ht="5.0999999999999996" customHeight="1" x14ac:dyDescent="0.25">
      <c r="A517" s="12"/>
      <c r="B517" s="3"/>
      <c r="C517" s="3"/>
      <c r="D517" s="3"/>
    </row>
    <row r="518" spans="1:4" x14ac:dyDescent="0.25">
      <c r="A518" s="12" t="s">
        <v>5188</v>
      </c>
      <c r="B518" s="146" t="s">
        <v>949</v>
      </c>
      <c r="C518" s="146"/>
      <c r="D518" s="146"/>
    </row>
    <row r="519" spans="1:4" ht="5.0999999999999996" customHeight="1" x14ac:dyDescent="0.25">
      <c r="A519" s="12"/>
      <c r="B519" s="3"/>
      <c r="C519" s="3"/>
      <c r="D519" s="3"/>
    </row>
    <row r="520" spans="1:4" x14ac:dyDescent="0.25">
      <c r="A520" s="12" t="s">
        <v>5187</v>
      </c>
      <c r="B520" s="146" t="s">
        <v>949</v>
      </c>
      <c r="C520" s="146"/>
      <c r="D520" s="146"/>
    </row>
    <row r="521" spans="1:4" ht="5.0999999999999996" customHeight="1" x14ac:dyDescent="0.25">
      <c r="A521" s="12"/>
      <c r="B521" s="3"/>
      <c r="C521" s="3"/>
      <c r="D521" s="3"/>
    </row>
    <row r="522" spans="1:4" x14ac:dyDescent="0.25">
      <c r="A522" s="12" t="s">
        <v>5186</v>
      </c>
      <c r="B522" s="146" t="s">
        <v>949</v>
      </c>
      <c r="C522" s="146"/>
      <c r="D522" s="146"/>
    </row>
    <row r="523" spans="1:4" ht="5.0999999999999996" customHeight="1" x14ac:dyDescent="0.25">
      <c r="A523" s="12"/>
      <c r="B523" s="3"/>
      <c r="C523" s="3"/>
      <c r="D523" s="3"/>
    </row>
    <row r="524" spans="1:4" x14ac:dyDescent="0.25">
      <c r="A524" s="12" t="s">
        <v>5185</v>
      </c>
      <c r="B524" s="146" t="s">
        <v>949</v>
      </c>
      <c r="C524" s="146"/>
      <c r="D524" s="146"/>
    </row>
    <row r="525" spans="1:4" ht="5.0999999999999996" customHeight="1" x14ac:dyDescent="0.25">
      <c r="A525" s="12"/>
      <c r="B525" s="3"/>
      <c r="C525" s="3"/>
      <c r="D525" s="3"/>
    </row>
    <row r="526" spans="1:4" x14ac:dyDescent="0.25">
      <c r="A526" s="12" t="s">
        <v>5184</v>
      </c>
      <c r="B526" s="146" t="s">
        <v>949</v>
      </c>
      <c r="C526" s="146"/>
      <c r="D526" s="146"/>
    </row>
    <row r="527" spans="1:4" x14ac:dyDescent="0.25">
      <c r="A527" s="12"/>
      <c r="B527" s="3"/>
      <c r="C527" s="3"/>
      <c r="D527" s="3"/>
    </row>
    <row r="528" spans="1:4" x14ac:dyDescent="0.25">
      <c r="A528" s="205" t="s">
        <v>3224</v>
      </c>
      <c r="B528" s="205"/>
      <c r="C528" s="205"/>
      <c r="D528" s="205"/>
    </row>
    <row r="529" spans="1:4" ht="5.0999999999999996" customHeight="1" x14ac:dyDescent="0.25">
      <c r="A529" s="12"/>
      <c r="B529" s="3"/>
      <c r="C529" s="3"/>
      <c r="D529" s="3"/>
    </row>
    <row r="530" spans="1:4" ht="135" customHeight="1" x14ac:dyDescent="0.25">
      <c r="A530" s="12" t="s">
        <v>5183</v>
      </c>
      <c r="B530" s="146" t="s">
        <v>5182</v>
      </c>
      <c r="C530" s="166"/>
      <c r="D530" s="42"/>
    </row>
    <row r="531" spans="1:4" ht="5.0999999999999996" customHeight="1" x14ac:dyDescent="0.25">
      <c r="A531" s="12"/>
      <c r="B531" s="3"/>
      <c r="C531" s="3"/>
      <c r="D531" s="3"/>
    </row>
    <row r="532" spans="1:4" ht="180" customHeight="1" x14ac:dyDescent="0.25">
      <c r="A532" s="12" t="s">
        <v>5181</v>
      </c>
      <c r="B532" s="146" t="s">
        <v>5180</v>
      </c>
      <c r="C532" s="166"/>
      <c r="D532" s="42"/>
    </row>
    <row r="533" spans="1:4" ht="5.0999999999999996" customHeight="1" x14ac:dyDescent="0.25">
      <c r="A533" s="12"/>
      <c r="B533" s="3"/>
      <c r="C533" s="3"/>
      <c r="D533" s="3"/>
    </row>
    <row r="534" spans="1:4" ht="135" customHeight="1" x14ac:dyDescent="0.25">
      <c r="A534" s="12" t="s">
        <v>5179</v>
      </c>
      <c r="B534" s="146" t="s">
        <v>5178</v>
      </c>
      <c r="C534" s="166"/>
      <c r="D534" s="42"/>
    </row>
    <row r="535" spans="1:4" ht="5.0999999999999996" customHeight="1" x14ac:dyDescent="0.25">
      <c r="A535" s="12"/>
      <c r="B535" s="3"/>
      <c r="C535" s="3"/>
      <c r="D535" s="3"/>
    </row>
    <row r="536" spans="1:4" ht="120" customHeight="1" x14ac:dyDescent="0.25">
      <c r="A536" s="12" t="s">
        <v>5177</v>
      </c>
      <c r="B536" s="146" t="s">
        <v>5176</v>
      </c>
      <c r="C536" s="166"/>
      <c r="D536" s="42"/>
    </row>
    <row r="537" spans="1:4" ht="5.0999999999999996" customHeight="1" x14ac:dyDescent="0.25">
      <c r="A537" s="12"/>
      <c r="B537" s="3"/>
      <c r="C537" s="3"/>
      <c r="D537" s="3"/>
    </row>
    <row r="538" spans="1:4" ht="105" customHeight="1" x14ac:dyDescent="0.25">
      <c r="A538" s="12" t="s">
        <v>5175</v>
      </c>
      <c r="B538" s="146" t="s">
        <v>5174</v>
      </c>
      <c r="C538" s="166"/>
      <c r="D538" s="42"/>
    </row>
    <row r="539" spans="1:4" ht="5.0999999999999996" customHeight="1" x14ac:dyDescent="0.25">
      <c r="A539" s="12"/>
      <c r="B539" s="3"/>
      <c r="C539" s="3"/>
      <c r="D539" s="3"/>
    </row>
    <row r="540" spans="1:4" ht="105" customHeight="1" x14ac:dyDescent="0.25">
      <c r="A540" s="12" t="s">
        <v>5173</v>
      </c>
      <c r="B540" s="146" t="s">
        <v>5172</v>
      </c>
      <c r="C540" s="166"/>
      <c r="D540" s="42"/>
    </row>
    <row r="541" spans="1:4" ht="5.0999999999999996" customHeight="1" x14ac:dyDescent="0.25">
      <c r="A541" s="12"/>
      <c r="B541" s="3"/>
      <c r="C541" s="3"/>
      <c r="D541" s="3"/>
    </row>
    <row r="542" spans="1:4" ht="105" customHeight="1" x14ac:dyDescent="0.25">
      <c r="A542" s="12" t="s">
        <v>5171</v>
      </c>
      <c r="B542" s="146" t="s">
        <v>5170</v>
      </c>
      <c r="C542" s="166"/>
      <c r="D542" s="42"/>
    </row>
    <row r="543" spans="1:4" ht="5.0999999999999996" customHeight="1" x14ac:dyDescent="0.25">
      <c r="A543" s="12"/>
      <c r="B543" s="3"/>
      <c r="C543" s="3"/>
      <c r="D543" s="3"/>
    </row>
    <row r="544" spans="1:4" ht="105" customHeight="1" x14ac:dyDescent="0.25">
      <c r="A544" s="12" t="s">
        <v>5169</v>
      </c>
      <c r="B544" s="146" t="s">
        <v>5168</v>
      </c>
      <c r="C544" s="166"/>
      <c r="D544" s="42"/>
    </row>
    <row r="545" spans="1:4" ht="5.0999999999999996" customHeight="1" x14ac:dyDescent="0.25">
      <c r="A545" s="12"/>
      <c r="B545" s="3"/>
      <c r="C545" s="3"/>
      <c r="D545" s="3"/>
    </row>
    <row r="546" spans="1:4" ht="90" customHeight="1" x14ac:dyDescent="0.25">
      <c r="A546" s="12" t="s">
        <v>5167</v>
      </c>
      <c r="B546" s="146" t="s">
        <v>5166</v>
      </c>
      <c r="C546" s="166"/>
      <c r="D546" s="42"/>
    </row>
    <row r="547" spans="1:4" ht="5.0999999999999996" customHeight="1" x14ac:dyDescent="0.25">
      <c r="A547" s="12"/>
      <c r="B547" s="3"/>
      <c r="C547" s="3"/>
      <c r="D547" s="3"/>
    </row>
    <row r="548" spans="1:4" ht="90" customHeight="1" x14ac:dyDescent="0.25">
      <c r="A548" s="12" t="s">
        <v>5165</v>
      </c>
      <c r="B548" s="146" t="s">
        <v>5164</v>
      </c>
      <c r="C548" s="166"/>
      <c r="D548" s="42"/>
    </row>
    <row r="549" spans="1:4" ht="5.0999999999999996" customHeight="1" x14ac:dyDescent="0.25">
      <c r="A549" s="12"/>
      <c r="B549" s="3"/>
      <c r="C549" s="3"/>
      <c r="D549" s="3"/>
    </row>
    <row r="550" spans="1:4" ht="90" customHeight="1" x14ac:dyDescent="0.25">
      <c r="A550" s="12" t="s">
        <v>5163</v>
      </c>
      <c r="B550" s="146" t="s">
        <v>5162</v>
      </c>
      <c r="C550" s="166"/>
      <c r="D550" s="42"/>
    </row>
    <row r="551" spans="1:4" ht="5.0999999999999996" customHeight="1" x14ac:dyDescent="0.25">
      <c r="A551" s="12"/>
      <c r="B551" s="3"/>
      <c r="C551" s="3"/>
      <c r="D551" s="3"/>
    </row>
    <row r="552" spans="1:4" ht="105" customHeight="1" x14ac:dyDescent="0.25">
      <c r="A552" s="12" t="s">
        <v>5161</v>
      </c>
      <c r="B552" s="146" t="s">
        <v>5160</v>
      </c>
      <c r="C552" s="166"/>
      <c r="D552" s="42"/>
    </row>
    <row r="553" spans="1:4" ht="5.0999999999999996" customHeight="1" x14ac:dyDescent="0.25">
      <c r="A553" s="12"/>
      <c r="B553" s="3"/>
      <c r="C553" s="3"/>
      <c r="D553" s="3"/>
    </row>
    <row r="554" spans="1:4" ht="90" customHeight="1" x14ac:dyDescent="0.25">
      <c r="A554" s="12" t="s">
        <v>5159</v>
      </c>
      <c r="B554" s="146" t="s">
        <v>5158</v>
      </c>
      <c r="C554" s="166"/>
      <c r="D554" s="42"/>
    </row>
    <row r="555" spans="1:4" ht="5.0999999999999996" customHeight="1" x14ac:dyDescent="0.25">
      <c r="A555" s="12"/>
      <c r="B555" s="3"/>
      <c r="C555" s="3"/>
      <c r="D555" s="3"/>
    </row>
    <row r="556" spans="1:4" ht="90" customHeight="1" x14ac:dyDescent="0.25">
      <c r="A556" s="12" t="s">
        <v>5157</v>
      </c>
      <c r="B556" s="146" t="s">
        <v>5156</v>
      </c>
      <c r="C556" s="166"/>
      <c r="D556" s="42"/>
    </row>
    <row r="557" spans="1:4" ht="5.0999999999999996" customHeight="1" x14ac:dyDescent="0.25">
      <c r="A557" s="12"/>
      <c r="B557" s="3"/>
      <c r="C557" s="3"/>
      <c r="D557" s="3"/>
    </row>
    <row r="558" spans="1:4" ht="120" customHeight="1" x14ac:dyDescent="0.25">
      <c r="A558" s="12" t="s">
        <v>5155</v>
      </c>
      <c r="B558" s="146" t="s">
        <v>5154</v>
      </c>
      <c r="C558" s="166"/>
      <c r="D558" s="42"/>
    </row>
    <row r="559" spans="1:4" ht="5.0999999999999996" customHeight="1" x14ac:dyDescent="0.25">
      <c r="A559" s="12"/>
      <c r="B559" s="3"/>
      <c r="C559" s="3"/>
      <c r="D559" s="3"/>
    </row>
    <row r="560" spans="1:4" ht="90" customHeight="1" x14ac:dyDescent="0.25">
      <c r="A560" s="12" t="s">
        <v>5153</v>
      </c>
      <c r="B560" s="146" t="s">
        <v>5152</v>
      </c>
      <c r="C560" s="166"/>
      <c r="D560" s="42"/>
    </row>
    <row r="561" spans="1:4" ht="5.0999999999999996" customHeight="1" x14ac:dyDescent="0.25">
      <c r="A561" s="12"/>
      <c r="B561" s="3"/>
      <c r="C561" s="3"/>
      <c r="D561" s="3"/>
    </row>
    <row r="562" spans="1:4" ht="120" customHeight="1" x14ac:dyDescent="0.25">
      <c r="A562" s="12" t="s">
        <v>5151</v>
      </c>
      <c r="B562" s="146" t="s">
        <v>5150</v>
      </c>
      <c r="C562" s="166"/>
      <c r="D562" s="42"/>
    </row>
    <row r="563" spans="1:4" ht="5.0999999999999996" customHeight="1" x14ac:dyDescent="0.25">
      <c r="A563" s="12"/>
      <c r="B563" s="3"/>
      <c r="C563" s="3"/>
      <c r="D563" s="3"/>
    </row>
    <row r="564" spans="1:4" ht="105" customHeight="1" x14ac:dyDescent="0.25">
      <c r="A564" s="12" t="s">
        <v>5149</v>
      </c>
      <c r="B564" s="146" t="s">
        <v>5148</v>
      </c>
      <c r="C564" s="166"/>
      <c r="D564" s="42"/>
    </row>
    <row r="565" spans="1:4" ht="5.0999999999999996" customHeight="1" x14ac:dyDescent="0.25">
      <c r="A565" s="12"/>
      <c r="B565" s="3"/>
      <c r="C565" s="3"/>
      <c r="D565" s="3"/>
    </row>
    <row r="566" spans="1:4" x14ac:dyDescent="0.25">
      <c r="A566" s="12" t="s">
        <v>5147</v>
      </c>
      <c r="B566" s="146" t="s">
        <v>949</v>
      </c>
      <c r="C566" s="146"/>
      <c r="D566" s="146"/>
    </row>
    <row r="567" spans="1:4" ht="5.0999999999999996" customHeight="1" x14ac:dyDescent="0.25">
      <c r="A567" s="12"/>
      <c r="B567" s="3"/>
      <c r="C567" s="3"/>
      <c r="D567" s="3"/>
    </row>
    <row r="568" spans="1:4" x14ac:dyDescent="0.25">
      <c r="A568" s="12" t="s">
        <v>5146</v>
      </c>
      <c r="B568" s="146" t="s">
        <v>949</v>
      </c>
      <c r="C568" s="146"/>
      <c r="D568" s="146"/>
    </row>
    <row r="569" spans="1:4" ht="5.0999999999999996" customHeight="1" x14ac:dyDescent="0.25">
      <c r="A569" s="12"/>
      <c r="B569" s="3"/>
      <c r="C569" s="3"/>
      <c r="D569" s="3"/>
    </row>
    <row r="570" spans="1:4" ht="105" customHeight="1" x14ac:dyDescent="0.25">
      <c r="A570" s="12" t="s">
        <v>5145</v>
      </c>
      <c r="B570" s="146" t="s">
        <v>5144</v>
      </c>
      <c r="C570" s="166"/>
      <c r="D570" s="42"/>
    </row>
    <row r="571" spans="1:4" ht="5.0999999999999996" customHeight="1" x14ac:dyDescent="0.25">
      <c r="A571" s="12"/>
      <c r="B571" s="3"/>
      <c r="C571" s="3"/>
      <c r="D571" s="3"/>
    </row>
    <row r="572" spans="1:4" ht="30" customHeight="1" x14ac:dyDescent="0.25">
      <c r="A572" s="148" t="s">
        <v>5143</v>
      </c>
      <c r="B572" s="146" t="s">
        <v>5142</v>
      </c>
      <c r="C572" s="146"/>
      <c r="D572" s="146"/>
    </row>
    <row r="573" spans="1:4" x14ac:dyDescent="0.25">
      <c r="A573" s="148"/>
      <c r="B573" s="89"/>
      <c r="C573" s="144" t="s">
        <v>2135</v>
      </c>
      <c r="D573" s="145"/>
    </row>
    <row r="574" spans="1:4" x14ac:dyDescent="0.25">
      <c r="A574" s="148"/>
      <c r="B574" s="89"/>
      <c r="C574" s="144" t="s">
        <v>2134</v>
      </c>
      <c r="D574" s="145"/>
    </row>
    <row r="575" spans="1:4" ht="5.0999999999999996" customHeight="1" x14ac:dyDescent="0.25">
      <c r="A575" s="148"/>
      <c r="B575" s="3"/>
      <c r="C575" s="3"/>
      <c r="D575" s="3"/>
    </row>
    <row r="576" spans="1:4" x14ac:dyDescent="0.25">
      <c r="A576" s="148"/>
      <c r="B576" s="146" t="s">
        <v>2281</v>
      </c>
      <c r="C576" s="166"/>
      <c r="D576" s="42"/>
    </row>
    <row r="577" spans="1:4" ht="5.0999999999999996" customHeight="1" x14ac:dyDescent="0.25">
      <c r="A577" s="12"/>
      <c r="B577" s="3"/>
      <c r="C577" s="3"/>
      <c r="D577" s="3"/>
    </row>
    <row r="578" spans="1:4" x14ac:dyDescent="0.25">
      <c r="A578" s="12" t="s">
        <v>5141</v>
      </c>
      <c r="B578" s="146" t="s">
        <v>949</v>
      </c>
      <c r="C578" s="146"/>
      <c r="D578" s="146"/>
    </row>
    <row r="579" spans="1:4" ht="5.0999999999999996" customHeight="1" x14ac:dyDescent="0.25">
      <c r="A579" s="12"/>
      <c r="B579" s="3"/>
      <c r="C579" s="3"/>
      <c r="D579" s="3"/>
    </row>
    <row r="580" spans="1:4" x14ac:dyDescent="0.25">
      <c r="A580" s="12" t="s">
        <v>5140</v>
      </c>
      <c r="B580" s="146" t="s">
        <v>949</v>
      </c>
      <c r="C580" s="146"/>
      <c r="D580" s="146"/>
    </row>
    <row r="581" spans="1:4" ht="5.0999999999999996" customHeight="1" x14ac:dyDescent="0.25">
      <c r="A581" s="12"/>
      <c r="B581" s="3"/>
      <c r="C581" s="3"/>
      <c r="D581" s="3"/>
    </row>
    <row r="582" spans="1:4" x14ac:dyDescent="0.25">
      <c r="A582" s="12" t="s">
        <v>5139</v>
      </c>
      <c r="B582" s="146" t="s">
        <v>949</v>
      </c>
      <c r="C582" s="146"/>
      <c r="D582" s="146"/>
    </row>
    <row r="583" spans="1:4" ht="5.0999999999999996" customHeight="1" x14ac:dyDescent="0.25">
      <c r="A583" s="12"/>
      <c r="B583" s="3"/>
      <c r="C583" s="3"/>
      <c r="D583" s="3"/>
    </row>
    <row r="584" spans="1:4" x14ac:dyDescent="0.25">
      <c r="A584" s="12" t="s">
        <v>5138</v>
      </c>
      <c r="B584" s="146" t="s">
        <v>949</v>
      </c>
      <c r="C584" s="146"/>
      <c r="D584" s="146"/>
    </row>
    <row r="585" spans="1:4" ht="5.0999999999999996" customHeight="1" x14ac:dyDescent="0.25">
      <c r="A585" s="12"/>
      <c r="B585" s="3"/>
      <c r="C585" s="3"/>
      <c r="D585" s="3"/>
    </row>
    <row r="586" spans="1:4" x14ac:dyDescent="0.25">
      <c r="A586" s="12" t="s">
        <v>5137</v>
      </c>
      <c r="B586" s="146" t="s">
        <v>949</v>
      </c>
      <c r="C586" s="146"/>
      <c r="D586" s="146"/>
    </row>
    <row r="587" spans="1:4" ht="5.0999999999999996" customHeight="1" x14ac:dyDescent="0.25">
      <c r="A587" s="12"/>
      <c r="B587" s="3"/>
      <c r="C587" s="3"/>
      <c r="D587" s="3"/>
    </row>
    <row r="588" spans="1:4" x14ac:dyDescent="0.25">
      <c r="A588" s="12" t="s">
        <v>5136</v>
      </c>
      <c r="B588" s="146" t="s">
        <v>949</v>
      </c>
      <c r="C588" s="146"/>
      <c r="D588" s="146"/>
    </row>
    <row r="589" spans="1:4" ht="5.0999999999999996" customHeight="1" x14ac:dyDescent="0.25">
      <c r="A589" s="12"/>
      <c r="B589" s="3"/>
      <c r="C589" s="3"/>
      <c r="D589" s="3"/>
    </row>
    <row r="590" spans="1:4" x14ac:dyDescent="0.25">
      <c r="A590" s="12" t="s">
        <v>5135</v>
      </c>
      <c r="B590" s="146" t="s">
        <v>949</v>
      </c>
      <c r="C590" s="146"/>
      <c r="D590" s="146"/>
    </row>
    <row r="591" spans="1:4" ht="5.0999999999999996" customHeight="1" x14ac:dyDescent="0.25">
      <c r="A591" s="12"/>
      <c r="B591" s="3"/>
      <c r="C591" s="3"/>
      <c r="D591" s="3"/>
    </row>
    <row r="592" spans="1:4" x14ac:dyDescent="0.25">
      <c r="A592" s="12" t="s">
        <v>5134</v>
      </c>
      <c r="B592" s="146" t="s">
        <v>949</v>
      </c>
      <c r="C592" s="146"/>
      <c r="D592" s="146"/>
    </row>
    <row r="593" spans="1:4" ht="5.0999999999999996" customHeight="1" x14ac:dyDescent="0.25">
      <c r="A593" s="12"/>
      <c r="B593" s="3"/>
      <c r="C593" s="3"/>
      <c r="D593" s="3"/>
    </row>
    <row r="594" spans="1:4" x14ac:dyDescent="0.25">
      <c r="A594" s="148" t="s">
        <v>5133</v>
      </c>
      <c r="B594" s="146" t="s">
        <v>5132</v>
      </c>
      <c r="C594" s="146"/>
      <c r="D594" s="146"/>
    </row>
    <row r="595" spans="1:4" x14ac:dyDescent="0.25">
      <c r="A595" s="148"/>
      <c r="B595" s="89"/>
      <c r="C595" s="144" t="s">
        <v>2135</v>
      </c>
      <c r="D595" s="145"/>
    </row>
    <row r="596" spans="1:4" x14ac:dyDescent="0.25">
      <c r="A596" s="148"/>
      <c r="B596" s="89"/>
      <c r="C596" s="144" t="s">
        <v>2134</v>
      </c>
      <c r="D596" s="145"/>
    </row>
    <row r="597" spans="1:4" ht="5.0999999999999996" customHeight="1" x14ac:dyDescent="0.25">
      <c r="A597" s="148"/>
      <c r="B597" s="3"/>
      <c r="C597" s="3"/>
      <c r="D597" s="3"/>
    </row>
    <row r="598" spans="1:4" ht="120" customHeight="1" x14ac:dyDescent="0.25">
      <c r="A598" s="148"/>
      <c r="B598" s="146" t="s">
        <v>5131</v>
      </c>
      <c r="C598" s="166"/>
      <c r="D598" s="42"/>
    </row>
    <row r="599" spans="1:4" ht="5.0999999999999996" customHeight="1" x14ac:dyDescent="0.25">
      <c r="A599" s="12"/>
      <c r="B599" s="3"/>
      <c r="C599" s="3"/>
      <c r="D599" s="3"/>
    </row>
    <row r="600" spans="1:4" ht="30" customHeight="1" x14ac:dyDescent="0.25">
      <c r="A600" s="148" t="s">
        <v>5130</v>
      </c>
      <c r="B600" s="146" t="s">
        <v>5129</v>
      </c>
      <c r="C600" s="146"/>
      <c r="D600" s="146"/>
    </row>
    <row r="601" spans="1:4" x14ac:dyDescent="0.25">
      <c r="A601" s="148"/>
      <c r="B601" s="89"/>
      <c r="C601" s="144" t="s">
        <v>2135</v>
      </c>
      <c r="D601" s="145"/>
    </row>
    <row r="602" spans="1:4" x14ac:dyDescent="0.25">
      <c r="A602" s="148"/>
      <c r="B602" s="89"/>
      <c r="C602" s="144" t="s">
        <v>2134</v>
      </c>
      <c r="D602" s="145"/>
    </row>
    <row r="603" spans="1:4" ht="5.0999999999999996" customHeight="1" x14ac:dyDescent="0.25">
      <c r="A603" s="148"/>
      <c r="B603" s="3"/>
      <c r="C603" s="3"/>
      <c r="D603" s="3"/>
    </row>
    <row r="604" spans="1:4" ht="45" customHeight="1" x14ac:dyDescent="0.25">
      <c r="A604" s="148"/>
      <c r="B604" s="146" t="s">
        <v>5124</v>
      </c>
      <c r="C604" s="166"/>
      <c r="D604" s="42"/>
    </row>
    <row r="605" spans="1:4" ht="5.0999999999999996" customHeight="1" x14ac:dyDescent="0.25">
      <c r="A605" s="12"/>
      <c r="B605" s="3"/>
      <c r="C605" s="3"/>
      <c r="D605" s="3"/>
    </row>
    <row r="606" spans="1:4" ht="30" customHeight="1" x14ac:dyDescent="0.25">
      <c r="A606" s="148" t="s">
        <v>5128</v>
      </c>
      <c r="B606" s="146" t="s">
        <v>5127</v>
      </c>
      <c r="C606" s="146"/>
      <c r="D606" s="146"/>
    </row>
    <row r="607" spans="1:4" x14ac:dyDescent="0.25">
      <c r="A607" s="148"/>
      <c r="B607" s="89"/>
      <c r="C607" s="144" t="s">
        <v>2135</v>
      </c>
      <c r="D607" s="145"/>
    </row>
    <row r="608" spans="1:4" x14ac:dyDescent="0.25">
      <c r="A608" s="148"/>
      <c r="B608" s="89"/>
      <c r="C608" s="144" t="s">
        <v>2134</v>
      </c>
      <c r="D608" s="145"/>
    </row>
    <row r="609" spans="1:4" ht="5.0999999999999996" customHeight="1" x14ac:dyDescent="0.25">
      <c r="A609" s="148"/>
      <c r="B609" s="3"/>
      <c r="C609" s="3"/>
      <c r="D609" s="3"/>
    </row>
    <row r="610" spans="1:4" ht="45" customHeight="1" x14ac:dyDescent="0.25">
      <c r="A610" s="148"/>
      <c r="B610" s="146" t="s">
        <v>5124</v>
      </c>
      <c r="C610" s="166"/>
      <c r="D610" s="42"/>
    </row>
    <row r="611" spans="1:4" ht="5.0999999999999996" customHeight="1" x14ac:dyDescent="0.25">
      <c r="A611" s="12"/>
      <c r="B611" s="3"/>
      <c r="C611" s="3"/>
      <c r="D611" s="3"/>
    </row>
    <row r="612" spans="1:4" ht="30" customHeight="1" x14ac:dyDescent="0.25">
      <c r="A612" s="148" t="s">
        <v>5126</v>
      </c>
      <c r="B612" s="146" t="s">
        <v>5125</v>
      </c>
      <c r="C612" s="146"/>
      <c r="D612" s="146"/>
    </row>
    <row r="613" spans="1:4" x14ac:dyDescent="0.25">
      <c r="A613" s="148"/>
      <c r="B613" s="89"/>
      <c r="C613" s="144" t="s">
        <v>2135</v>
      </c>
      <c r="D613" s="145"/>
    </row>
    <row r="614" spans="1:4" x14ac:dyDescent="0.25">
      <c r="A614" s="148"/>
      <c r="B614" s="89"/>
      <c r="C614" s="144" t="s">
        <v>2134</v>
      </c>
      <c r="D614" s="145"/>
    </row>
    <row r="615" spans="1:4" ht="5.0999999999999996" customHeight="1" x14ac:dyDescent="0.25">
      <c r="A615" s="148"/>
      <c r="B615" s="3"/>
      <c r="C615" s="3"/>
      <c r="D615" s="3"/>
    </row>
    <row r="616" spans="1:4" ht="45" customHeight="1" x14ac:dyDescent="0.25">
      <c r="A616" s="148"/>
      <c r="B616" s="146" t="s">
        <v>5124</v>
      </c>
      <c r="C616" s="166"/>
      <c r="D616" s="42"/>
    </row>
    <row r="617" spans="1:4" ht="5.0999999999999996" customHeight="1" x14ac:dyDescent="0.25">
      <c r="A617" s="12"/>
      <c r="B617" s="3"/>
      <c r="C617" s="3"/>
      <c r="D617" s="3"/>
    </row>
    <row r="618" spans="1:4" x14ac:dyDescent="0.25">
      <c r="A618" s="12" t="s">
        <v>5123</v>
      </c>
      <c r="B618" s="146" t="s">
        <v>2277</v>
      </c>
      <c r="C618" s="146"/>
      <c r="D618" s="146"/>
    </row>
    <row r="619" spans="1:4" ht="5.0999999999999996" customHeight="1" x14ac:dyDescent="0.25">
      <c r="A619" s="12"/>
      <c r="B619" s="3"/>
      <c r="C619" s="3"/>
      <c r="D619" s="3"/>
    </row>
    <row r="620" spans="1:4" ht="30" customHeight="1" x14ac:dyDescent="0.25">
      <c r="A620" s="148" t="s">
        <v>5122</v>
      </c>
      <c r="B620" s="146" t="s">
        <v>5121</v>
      </c>
      <c r="C620" s="146"/>
      <c r="D620" s="146"/>
    </row>
    <row r="621" spans="1:4" x14ac:dyDescent="0.25">
      <c r="A621" s="148"/>
      <c r="B621" s="89"/>
      <c r="C621" s="144" t="s">
        <v>2135</v>
      </c>
      <c r="D621" s="145"/>
    </row>
    <row r="622" spans="1:4" x14ac:dyDescent="0.25">
      <c r="A622" s="148"/>
      <c r="B622" s="89"/>
      <c r="C622" s="144" t="s">
        <v>2134</v>
      </c>
      <c r="D622" s="145"/>
    </row>
    <row r="623" spans="1:4" ht="5.0999999999999996" customHeight="1" x14ac:dyDescent="0.25">
      <c r="A623" s="148"/>
      <c r="B623" s="3"/>
      <c r="C623" s="3"/>
      <c r="D623" s="3"/>
    </row>
    <row r="624" spans="1:4" ht="45" customHeight="1" x14ac:dyDescent="0.25">
      <c r="A624" s="148"/>
      <c r="B624" s="146" t="s">
        <v>3225</v>
      </c>
      <c r="C624" s="166"/>
      <c r="D624" s="42"/>
    </row>
  </sheetData>
  <mergeCells count="397">
    <mergeCell ref="B570:C570"/>
    <mergeCell ref="C573:D573"/>
    <mergeCell ref="C574:D574"/>
    <mergeCell ref="B576:C576"/>
    <mergeCell ref="C595:D595"/>
    <mergeCell ref="C596:D596"/>
    <mergeCell ref="B598:C598"/>
    <mergeCell ref="C601:D601"/>
    <mergeCell ref="C602:D602"/>
    <mergeCell ref="B578:D578"/>
    <mergeCell ref="B580:D580"/>
    <mergeCell ref="B582:D582"/>
    <mergeCell ref="B584:D584"/>
    <mergeCell ref="B586:D586"/>
    <mergeCell ref="B588:D588"/>
    <mergeCell ref="B590:D590"/>
    <mergeCell ref="B592:D592"/>
    <mergeCell ref="B548:C548"/>
    <mergeCell ref="B550:C550"/>
    <mergeCell ref="B552:C552"/>
    <mergeCell ref="B554:C554"/>
    <mergeCell ref="B556:C556"/>
    <mergeCell ref="B558:C558"/>
    <mergeCell ref="B560:C560"/>
    <mergeCell ref="B562:C562"/>
    <mergeCell ref="B564:C564"/>
    <mergeCell ref="B530:C530"/>
    <mergeCell ref="B532:C532"/>
    <mergeCell ref="B534:C534"/>
    <mergeCell ref="B536:C536"/>
    <mergeCell ref="B538:C538"/>
    <mergeCell ref="B540:C540"/>
    <mergeCell ref="B542:C542"/>
    <mergeCell ref="B544:C544"/>
    <mergeCell ref="B546:C546"/>
    <mergeCell ref="B490:C490"/>
    <mergeCell ref="C493:D493"/>
    <mergeCell ref="C494:D494"/>
    <mergeCell ref="B496:C496"/>
    <mergeCell ref="C499:D499"/>
    <mergeCell ref="C500:D500"/>
    <mergeCell ref="B502:C502"/>
    <mergeCell ref="C505:D505"/>
    <mergeCell ref="C506:D506"/>
    <mergeCell ref="C442:D442"/>
    <mergeCell ref="C445:D445"/>
    <mergeCell ref="C446:D446"/>
    <mergeCell ref="B448:C448"/>
    <mergeCell ref="B450:C450"/>
    <mergeCell ref="B452:C452"/>
    <mergeCell ref="B454:C454"/>
    <mergeCell ref="B456:C456"/>
    <mergeCell ref="B458:C458"/>
    <mergeCell ref="B427:C427"/>
    <mergeCell ref="B429:C429"/>
    <mergeCell ref="B431:C431"/>
    <mergeCell ref="B433:C433"/>
    <mergeCell ref="B435:C435"/>
    <mergeCell ref="B437:C437"/>
    <mergeCell ref="C440:D440"/>
    <mergeCell ref="C441:D441"/>
    <mergeCell ref="B423:D423"/>
    <mergeCell ref="B321:D321"/>
    <mergeCell ref="B362:C362"/>
    <mergeCell ref="B370:C370"/>
    <mergeCell ref="B372:C372"/>
    <mergeCell ref="A368:D368"/>
    <mergeCell ref="B403:C403"/>
    <mergeCell ref="B405:C405"/>
    <mergeCell ref="B407:C407"/>
    <mergeCell ref="B409:C409"/>
    <mergeCell ref="A358:A362"/>
    <mergeCell ref="B358:D358"/>
    <mergeCell ref="B364:D364"/>
    <mergeCell ref="B366:D366"/>
    <mergeCell ref="A379:A383"/>
    <mergeCell ref="B379:D379"/>
    <mergeCell ref="B332:C332"/>
    <mergeCell ref="B334:C334"/>
    <mergeCell ref="B336:C336"/>
    <mergeCell ref="B338:C338"/>
    <mergeCell ref="B340:C340"/>
    <mergeCell ref="B342:C342"/>
    <mergeCell ref="B344:C344"/>
    <mergeCell ref="B346:C346"/>
    <mergeCell ref="B348:C348"/>
    <mergeCell ref="B215:D215"/>
    <mergeCell ref="A199:A203"/>
    <mergeCell ref="B199:D199"/>
    <mergeCell ref="B256:C256"/>
    <mergeCell ref="B264:C264"/>
    <mergeCell ref="B266:C266"/>
    <mergeCell ref="A262:D262"/>
    <mergeCell ref="B303:C303"/>
    <mergeCell ref="C306:D306"/>
    <mergeCell ref="A252:A256"/>
    <mergeCell ref="B252:D252"/>
    <mergeCell ref="B258:D258"/>
    <mergeCell ref="B260:D260"/>
    <mergeCell ref="A273:A277"/>
    <mergeCell ref="B273:D273"/>
    <mergeCell ref="A305:A309"/>
    <mergeCell ref="B305:D305"/>
    <mergeCell ref="C274:D274"/>
    <mergeCell ref="C275:D275"/>
    <mergeCell ref="B277:C277"/>
    <mergeCell ref="B279:C279"/>
    <mergeCell ref="B281:C281"/>
    <mergeCell ref="B283:C283"/>
    <mergeCell ref="B285:C285"/>
    <mergeCell ref="C147:D147"/>
    <mergeCell ref="C148:D148"/>
    <mergeCell ref="B150:C150"/>
    <mergeCell ref="B158:C158"/>
    <mergeCell ref="B160:C160"/>
    <mergeCell ref="B152:D152"/>
    <mergeCell ref="B154:D154"/>
    <mergeCell ref="A156:D156"/>
    <mergeCell ref="B197:C197"/>
    <mergeCell ref="A162:A165"/>
    <mergeCell ref="B162:D162"/>
    <mergeCell ref="C163:D163"/>
    <mergeCell ref="C164:D164"/>
    <mergeCell ref="C165:D165"/>
    <mergeCell ref="A167:A171"/>
    <mergeCell ref="B167:D167"/>
    <mergeCell ref="C168:D168"/>
    <mergeCell ref="C169:D169"/>
    <mergeCell ref="B171:C171"/>
    <mergeCell ref="B173:C173"/>
    <mergeCell ref="B175:C175"/>
    <mergeCell ref="B177:C177"/>
    <mergeCell ref="B179:C179"/>
    <mergeCell ref="B181:C181"/>
    <mergeCell ref="B128:C128"/>
    <mergeCell ref="B130:C130"/>
    <mergeCell ref="B132:C132"/>
    <mergeCell ref="B134:C134"/>
    <mergeCell ref="B136:C136"/>
    <mergeCell ref="B138:C138"/>
    <mergeCell ref="B140:C140"/>
    <mergeCell ref="B142:C142"/>
    <mergeCell ref="B144:C144"/>
    <mergeCell ref="B89:C89"/>
    <mergeCell ref="B91:C91"/>
    <mergeCell ref="B97:C97"/>
    <mergeCell ref="C94:D94"/>
    <mergeCell ref="C95:D95"/>
    <mergeCell ref="B120:C120"/>
    <mergeCell ref="B122:C122"/>
    <mergeCell ref="B124:C124"/>
    <mergeCell ref="B126:C126"/>
    <mergeCell ref="B71:C71"/>
    <mergeCell ref="B73:C73"/>
    <mergeCell ref="B75:C75"/>
    <mergeCell ref="B77:C77"/>
    <mergeCell ref="B79:C79"/>
    <mergeCell ref="B81:C81"/>
    <mergeCell ref="B83:C83"/>
    <mergeCell ref="B85:C85"/>
    <mergeCell ref="B87:C87"/>
    <mergeCell ref="B54:C54"/>
    <mergeCell ref="C57:D57"/>
    <mergeCell ref="C58:D58"/>
    <mergeCell ref="C59:D59"/>
    <mergeCell ref="C62:D62"/>
    <mergeCell ref="C63:D63"/>
    <mergeCell ref="B65:C65"/>
    <mergeCell ref="B67:C67"/>
    <mergeCell ref="B69:C69"/>
    <mergeCell ref="B146:D146"/>
    <mergeCell ref="C6:D6"/>
    <mergeCell ref="C7:D7"/>
    <mergeCell ref="B12:C12"/>
    <mergeCell ref="B13:C13"/>
    <mergeCell ref="B14:C14"/>
    <mergeCell ref="B15:C15"/>
    <mergeCell ref="B16:C16"/>
    <mergeCell ref="B17:C17"/>
    <mergeCell ref="B18:C18"/>
    <mergeCell ref="B22:C22"/>
    <mergeCell ref="C25:D25"/>
    <mergeCell ref="C26:D26"/>
    <mergeCell ref="B28:C28"/>
    <mergeCell ref="B30:C30"/>
    <mergeCell ref="C33:D33"/>
    <mergeCell ref="C34:D34"/>
    <mergeCell ref="B36:C36"/>
    <mergeCell ref="C39:D39"/>
    <mergeCell ref="C40:D40"/>
    <mergeCell ref="B42:C42"/>
    <mergeCell ref="B44:C44"/>
    <mergeCell ref="B48:C48"/>
    <mergeCell ref="B52:C52"/>
    <mergeCell ref="C488:D488"/>
    <mergeCell ref="A5:A18"/>
    <mergeCell ref="A498:A502"/>
    <mergeCell ref="B498:D498"/>
    <mergeCell ref="A38:A42"/>
    <mergeCell ref="B38:D38"/>
    <mergeCell ref="A46:D46"/>
    <mergeCell ref="A50:D50"/>
    <mergeCell ref="A56:A59"/>
    <mergeCell ref="B56:D56"/>
    <mergeCell ref="A61:A65"/>
    <mergeCell ref="B61:D61"/>
    <mergeCell ref="A93:A97"/>
    <mergeCell ref="B93:D93"/>
    <mergeCell ref="B114:D114"/>
    <mergeCell ref="C110:D110"/>
    <mergeCell ref="C111:D111"/>
    <mergeCell ref="C112:D112"/>
    <mergeCell ref="C115:D115"/>
    <mergeCell ref="C116:D116"/>
    <mergeCell ref="B118:C118"/>
    <mergeCell ref="B105:C105"/>
    <mergeCell ref="B107:C107"/>
    <mergeCell ref="A146:A150"/>
    <mergeCell ref="A32:A36"/>
    <mergeCell ref="B32:D32"/>
    <mergeCell ref="B99:D99"/>
    <mergeCell ref="B101:D101"/>
    <mergeCell ref="A103:D103"/>
    <mergeCell ref="A109:A112"/>
    <mergeCell ref="B109:D109"/>
    <mergeCell ref="A114:A118"/>
    <mergeCell ref="B520:D520"/>
    <mergeCell ref="B504:D504"/>
    <mergeCell ref="A504:A506"/>
    <mergeCell ref="B460:C460"/>
    <mergeCell ref="B462:C462"/>
    <mergeCell ref="B464:C464"/>
    <mergeCell ref="B466:C466"/>
    <mergeCell ref="B468:C468"/>
    <mergeCell ref="B470:C470"/>
    <mergeCell ref="B472:C472"/>
    <mergeCell ref="B474:C474"/>
    <mergeCell ref="B476:C476"/>
    <mergeCell ref="B478:C478"/>
    <mergeCell ref="B480:C480"/>
    <mergeCell ref="B482:C482"/>
    <mergeCell ref="B484:C484"/>
    <mergeCell ref="A3:D3"/>
    <mergeCell ref="B5:D5"/>
    <mergeCell ref="B8:D8"/>
    <mergeCell ref="B9:D9"/>
    <mergeCell ref="B10:D10"/>
    <mergeCell ref="B11:D11"/>
    <mergeCell ref="B20:D20"/>
    <mergeCell ref="A24:A26"/>
    <mergeCell ref="B24:D24"/>
    <mergeCell ref="B183:C183"/>
    <mergeCell ref="B185:C185"/>
    <mergeCell ref="B187:C187"/>
    <mergeCell ref="B189:C189"/>
    <mergeCell ref="B191:C191"/>
    <mergeCell ref="B193:C193"/>
    <mergeCell ref="B195:C195"/>
    <mergeCell ref="A220:A224"/>
    <mergeCell ref="B220:D220"/>
    <mergeCell ref="C221:D221"/>
    <mergeCell ref="C222:D222"/>
    <mergeCell ref="B224:C224"/>
    <mergeCell ref="C200:D200"/>
    <mergeCell ref="C201:D201"/>
    <mergeCell ref="B203:C203"/>
    <mergeCell ref="B211:C211"/>
    <mergeCell ref="B213:C213"/>
    <mergeCell ref="C216:D216"/>
    <mergeCell ref="C217:D217"/>
    <mergeCell ref="C218:D218"/>
    <mergeCell ref="B205:D205"/>
    <mergeCell ref="B207:D207"/>
    <mergeCell ref="A209:D209"/>
    <mergeCell ref="A215:A218"/>
    <mergeCell ref="B226:C226"/>
    <mergeCell ref="B228:C228"/>
    <mergeCell ref="B230:C230"/>
    <mergeCell ref="B232:C232"/>
    <mergeCell ref="B234:C234"/>
    <mergeCell ref="B236:C236"/>
    <mergeCell ref="B238:C238"/>
    <mergeCell ref="B240:C240"/>
    <mergeCell ref="B242:C242"/>
    <mergeCell ref="B244:C244"/>
    <mergeCell ref="B246:C246"/>
    <mergeCell ref="B248:C248"/>
    <mergeCell ref="B250:C250"/>
    <mergeCell ref="C253:D253"/>
    <mergeCell ref="C254:D254"/>
    <mergeCell ref="A268:A271"/>
    <mergeCell ref="B268:D268"/>
    <mergeCell ref="C269:D269"/>
    <mergeCell ref="C270:D270"/>
    <mergeCell ref="C271:D271"/>
    <mergeCell ref="B287:C287"/>
    <mergeCell ref="B289:C289"/>
    <mergeCell ref="B291:C291"/>
    <mergeCell ref="B293:C293"/>
    <mergeCell ref="B295:C295"/>
    <mergeCell ref="B297:C297"/>
    <mergeCell ref="B299:C299"/>
    <mergeCell ref="B301:C301"/>
    <mergeCell ref="A326:A330"/>
    <mergeCell ref="B326:D326"/>
    <mergeCell ref="C327:D327"/>
    <mergeCell ref="C328:D328"/>
    <mergeCell ref="B330:C330"/>
    <mergeCell ref="C307:D307"/>
    <mergeCell ref="B309:C309"/>
    <mergeCell ref="B317:C317"/>
    <mergeCell ref="B319:C319"/>
    <mergeCell ref="C322:D322"/>
    <mergeCell ref="C323:D323"/>
    <mergeCell ref="C324:D324"/>
    <mergeCell ref="B311:D311"/>
    <mergeCell ref="B313:D313"/>
    <mergeCell ref="A315:D315"/>
    <mergeCell ref="A321:A324"/>
    <mergeCell ref="B350:C350"/>
    <mergeCell ref="B352:C352"/>
    <mergeCell ref="B354:C354"/>
    <mergeCell ref="B356:C356"/>
    <mergeCell ref="C359:D359"/>
    <mergeCell ref="C360:D360"/>
    <mergeCell ref="A374:A377"/>
    <mergeCell ref="B374:D374"/>
    <mergeCell ref="C375:D375"/>
    <mergeCell ref="C376:D376"/>
    <mergeCell ref="C377:D377"/>
    <mergeCell ref="A417:A421"/>
    <mergeCell ref="B417:D417"/>
    <mergeCell ref="C380:D380"/>
    <mergeCell ref="C381:D381"/>
    <mergeCell ref="B383:C383"/>
    <mergeCell ref="B385:C385"/>
    <mergeCell ref="B387:C387"/>
    <mergeCell ref="B389:C389"/>
    <mergeCell ref="B391:C391"/>
    <mergeCell ref="B393:C393"/>
    <mergeCell ref="B395:C395"/>
    <mergeCell ref="B397:C397"/>
    <mergeCell ref="B399:C399"/>
    <mergeCell ref="B401:C401"/>
    <mergeCell ref="C418:D418"/>
    <mergeCell ref="C419:D419"/>
    <mergeCell ref="B421:C421"/>
    <mergeCell ref="C412:D412"/>
    <mergeCell ref="A411:A415"/>
    <mergeCell ref="B411:D411"/>
    <mergeCell ref="C413:D413"/>
    <mergeCell ref="B415:C415"/>
    <mergeCell ref="A528:D528"/>
    <mergeCell ref="A425:D425"/>
    <mergeCell ref="A439:A442"/>
    <mergeCell ref="B439:D439"/>
    <mergeCell ref="B566:D566"/>
    <mergeCell ref="B568:D568"/>
    <mergeCell ref="A572:A576"/>
    <mergeCell ref="B572:D572"/>
    <mergeCell ref="A486:A490"/>
    <mergeCell ref="B486:D486"/>
    <mergeCell ref="A492:A496"/>
    <mergeCell ref="B492:D492"/>
    <mergeCell ref="A444:A448"/>
    <mergeCell ref="B444:D444"/>
    <mergeCell ref="B526:D526"/>
    <mergeCell ref="B508:D508"/>
    <mergeCell ref="B510:D510"/>
    <mergeCell ref="B512:D512"/>
    <mergeCell ref="B514:D514"/>
    <mergeCell ref="B516:D516"/>
    <mergeCell ref="B518:D518"/>
    <mergeCell ref="B522:D522"/>
    <mergeCell ref="B524:D524"/>
    <mergeCell ref="C487:D487"/>
    <mergeCell ref="A594:A598"/>
    <mergeCell ref="B594:D594"/>
    <mergeCell ref="B618:D618"/>
    <mergeCell ref="A620:A624"/>
    <mergeCell ref="B620:D620"/>
    <mergeCell ref="A600:A604"/>
    <mergeCell ref="B600:D600"/>
    <mergeCell ref="A606:A610"/>
    <mergeCell ref="B606:D606"/>
    <mergeCell ref="A612:A616"/>
    <mergeCell ref="B612:D612"/>
    <mergeCell ref="B604:C604"/>
    <mergeCell ref="C607:D607"/>
    <mergeCell ref="C608:D608"/>
    <mergeCell ref="B610:C610"/>
    <mergeCell ref="C613:D613"/>
    <mergeCell ref="C614:D614"/>
    <mergeCell ref="B616:C616"/>
    <mergeCell ref="C621:D621"/>
    <mergeCell ref="C622:D622"/>
    <mergeCell ref="B624:C624"/>
  </mergeCells>
  <hyperlinks>
    <hyperlink ref="B12" location="mil18.27" display="Click here to go to Item 18.27." xr:uid="{00000000-0004-0000-2100-000000000000}"/>
    <hyperlink ref="B13" location="mil18.47" display="Click here to go to Item 18.47." xr:uid="{00000000-0004-0000-2100-000001000000}"/>
    <hyperlink ref="B14" location="mil18.67" display="Click here to go to Item 18.67." xr:uid="{00000000-0004-0000-2100-000002000000}"/>
    <hyperlink ref="B15" location="mil18.87" display="Click here to go to Item 18.87." xr:uid="{00000000-0004-0000-2100-000003000000}"/>
    <hyperlink ref="B16" location="mil18.107" display="Click here to go to Item 18.107." xr:uid="{00000000-0004-0000-2100-000004000000}"/>
    <hyperlink ref="B17" location="mil18.127" display="Click here to go to Item 18.127." xr:uid="{00000000-0004-0000-2100-000005000000}"/>
    <hyperlink ref="B18" location="mil18.147" display="Click here to go to Item 18.147." xr:uid="{00000000-0004-0000-2100-000006000000}"/>
  </hyperlinks>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dimension ref="A3:G607"/>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7.7109375" customWidth="1"/>
    <col min="4" max="4" width="3.7109375" customWidth="1"/>
    <col min="5" max="5" width="27.7109375" customWidth="1"/>
    <col min="6" max="6" width="3.7109375" customWidth="1"/>
    <col min="7" max="7" width="27.7109375" customWidth="1"/>
  </cols>
  <sheetData>
    <row r="3" spans="1:7" ht="15.75" customHeight="1" thickBot="1" x14ac:dyDescent="0.3">
      <c r="A3" s="199" t="s">
        <v>5727</v>
      </c>
      <c r="B3" s="199"/>
      <c r="C3" s="199"/>
      <c r="D3" s="199"/>
      <c r="E3" s="199"/>
      <c r="F3" s="199"/>
      <c r="G3" s="199"/>
    </row>
    <row r="4" spans="1:7" x14ac:dyDescent="0.25">
      <c r="A4" s="12"/>
      <c r="B4" s="3"/>
      <c r="C4" s="3"/>
      <c r="D4" s="3"/>
      <c r="E4" s="3"/>
      <c r="F4" s="3"/>
      <c r="G4" s="3"/>
    </row>
    <row r="5" spans="1:7" ht="15" customHeight="1" x14ac:dyDescent="0.25">
      <c r="A5" s="205" t="s">
        <v>5726</v>
      </c>
      <c r="B5" s="205"/>
      <c r="C5" s="205"/>
      <c r="D5" s="205"/>
      <c r="E5" s="205"/>
      <c r="F5" s="205"/>
      <c r="G5" s="205"/>
    </row>
    <row r="6" spans="1:7" ht="5.0999999999999996" customHeight="1" x14ac:dyDescent="0.25">
      <c r="A6" s="12"/>
      <c r="B6" s="3"/>
      <c r="C6" s="3"/>
      <c r="D6" s="3"/>
      <c r="E6" s="3"/>
      <c r="F6" s="3"/>
      <c r="G6" s="3"/>
    </row>
    <row r="7" spans="1:7" ht="15" customHeight="1" x14ac:dyDescent="0.25">
      <c r="A7" s="148" t="s">
        <v>5725</v>
      </c>
      <c r="B7" s="146" t="s">
        <v>7244</v>
      </c>
      <c r="C7" s="146"/>
      <c r="D7" s="146"/>
      <c r="E7" s="146"/>
      <c r="F7" s="146"/>
      <c r="G7" s="146"/>
    </row>
    <row r="8" spans="1:7" x14ac:dyDescent="0.25">
      <c r="A8" s="148"/>
      <c r="B8" s="89"/>
      <c r="C8" s="144" t="s">
        <v>2135</v>
      </c>
      <c r="D8" s="145"/>
      <c r="E8" s="145"/>
      <c r="F8" s="145"/>
      <c r="G8" s="145"/>
    </row>
    <row r="9" spans="1:7" x14ac:dyDescent="0.25">
      <c r="A9" s="148"/>
      <c r="B9" s="89"/>
      <c r="C9" s="144" t="s">
        <v>2134</v>
      </c>
      <c r="D9" s="145"/>
      <c r="E9" s="145"/>
      <c r="F9" s="145"/>
      <c r="G9" s="145"/>
    </row>
    <row r="10" spans="1:7" ht="5.0999999999999996" customHeight="1" x14ac:dyDescent="0.25">
      <c r="A10" s="12"/>
      <c r="B10" s="3"/>
      <c r="C10" s="3"/>
      <c r="D10" s="3"/>
      <c r="E10" s="3"/>
      <c r="F10" s="3"/>
      <c r="G10" s="3"/>
    </row>
    <row r="11" spans="1:7" ht="15" customHeight="1" x14ac:dyDescent="0.25">
      <c r="A11" s="148" t="s">
        <v>5724</v>
      </c>
      <c r="B11" s="146" t="s">
        <v>7243</v>
      </c>
      <c r="C11" s="146"/>
      <c r="D11" s="146"/>
      <c r="E11" s="146"/>
      <c r="F11" s="146"/>
      <c r="G11" s="146"/>
    </row>
    <row r="12" spans="1:7" x14ac:dyDescent="0.25">
      <c r="A12" s="148"/>
      <c r="B12" s="89"/>
      <c r="C12" s="144" t="s">
        <v>2135</v>
      </c>
      <c r="D12" s="145"/>
      <c r="E12" s="145"/>
      <c r="F12" s="145"/>
      <c r="G12" s="145"/>
    </row>
    <row r="13" spans="1:7" x14ac:dyDescent="0.25">
      <c r="A13" s="148"/>
      <c r="B13" s="89"/>
      <c r="C13" s="144" t="s">
        <v>2134</v>
      </c>
      <c r="D13" s="145"/>
      <c r="E13" s="145"/>
      <c r="F13" s="145"/>
      <c r="G13" s="145"/>
    </row>
    <row r="14" spans="1:7" ht="5.0999999999999996" customHeight="1" x14ac:dyDescent="0.25">
      <c r="A14" s="12"/>
      <c r="B14" s="3"/>
      <c r="C14" s="3"/>
      <c r="D14" s="3"/>
      <c r="E14" s="3"/>
      <c r="F14" s="3"/>
      <c r="G14" s="3"/>
    </row>
    <row r="15" spans="1:7" ht="15" customHeight="1" x14ac:dyDescent="0.25">
      <c r="A15" s="148" t="s">
        <v>5723</v>
      </c>
      <c r="B15" s="146" t="s">
        <v>5722</v>
      </c>
      <c r="C15" s="146"/>
      <c r="D15" s="146"/>
      <c r="E15" s="146"/>
      <c r="F15" s="146"/>
      <c r="G15" s="146"/>
    </row>
    <row r="16" spans="1:7" x14ac:dyDescent="0.25">
      <c r="A16" s="148"/>
      <c r="B16" s="89"/>
      <c r="C16" s="144" t="s">
        <v>2135</v>
      </c>
      <c r="D16" s="145"/>
      <c r="E16" s="145"/>
      <c r="F16" s="145"/>
      <c r="G16" s="145"/>
    </row>
    <row r="17" spans="1:7" x14ac:dyDescent="0.25">
      <c r="A17" s="148"/>
      <c r="B17" s="89"/>
      <c r="C17" s="144" t="s">
        <v>2134</v>
      </c>
      <c r="D17" s="145"/>
      <c r="E17" s="145"/>
      <c r="F17" s="145"/>
      <c r="G17" s="145"/>
    </row>
    <row r="18" spans="1:7" ht="5.0999999999999996" customHeight="1" x14ac:dyDescent="0.25">
      <c r="A18" s="12"/>
      <c r="B18" s="3"/>
      <c r="C18" s="3"/>
      <c r="D18" s="3"/>
      <c r="E18" s="3"/>
      <c r="F18" s="3"/>
      <c r="G18" s="3"/>
    </row>
    <row r="19" spans="1:7" ht="15" customHeight="1" x14ac:dyDescent="0.25">
      <c r="A19" s="148" t="s">
        <v>5721</v>
      </c>
      <c r="B19" s="146" t="s">
        <v>5720</v>
      </c>
      <c r="C19" s="146"/>
      <c r="D19" s="146"/>
      <c r="E19" s="146"/>
      <c r="F19" s="146"/>
      <c r="G19" s="146"/>
    </row>
    <row r="20" spans="1:7" x14ac:dyDescent="0.25">
      <c r="A20" s="148"/>
      <c r="B20" s="89"/>
      <c r="C20" s="144" t="s">
        <v>2135</v>
      </c>
      <c r="D20" s="145"/>
      <c r="E20" s="145"/>
      <c r="F20" s="145"/>
      <c r="G20" s="145"/>
    </row>
    <row r="21" spans="1:7" x14ac:dyDescent="0.25">
      <c r="A21" s="148"/>
      <c r="B21" s="89"/>
      <c r="C21" s="144" t="s">
        <v>2134</v>
      </c>
      <c r="D21" s="145"/>
      <c r="E21" s="145"/>
      <c r="F21" s="145"/>
      <c r="G21" s="145"/>
    </row>
    <row r="22" spans="1:7" ht="5.0999999999999996" customHeight="1" x14ac:dyDescent="0.25">
      <c r="A22" s="12"/>
      <c r="B22" s="3"/>
      <c r="C22" s="3"/>
      <c r="D22" s="3"/>
      <c r="E22" s="3"/>
      <c r="F22" s="3"/>
      <c r="G22" s="3"/>
    </row>
    <row r="23" spans="1:7" x14ac:dyDescent="0.25">
      <c r="A23" s="148" t="s">
        <v>5719</v>
      </c>
      <c r="B23" s="146" t="s">
        <v>5718</v>
      </c>
      <c r="C23" s="146"/>
      <c r="D23" s="146"/>
      <c r="E23" s="146"/>
      <c r="F23" s="146"/>
      <c r="G23" s="146"/>
    </row>
    <row r="24" spans="1:7" x14ac:dyDescent="0.25">
      <c r="A24" s="148"/>
      <c r="B24" s="89"/>
      <c r="C24" s="144" t="s">
        <v>2135</v>
      </c>
      <c r="D24" s="145"/>
      <c r="E24" s="145"/>
      <c r="F24" s="145"/>
      <c r="G24" s="145"/>
    </row>
    <row r="25" spans="1:7" x14ac:dyDescent="0.25">
      <c r="A25" s="148"/>
      <c r="B25" s="89"/>
      <c r="C25" s="144" t="s">
        <v>2134</v>
      </c>
      <c r="D25" s="145"/>
      <c r="E25" s="145"/>
      <c r="F25" s="145"/>
      <c r="G25" s="145"/>
    </row>
    <row r="26" spans="1:7" ht="5.0999999999999996" customHeight="1" x14ac:dyDescent="0.25">
      <c r="A26" s="12"/>
      <c r="B26" s="3"/>
      <c r="C26" s="3"/>
      <c r="D26" s="3"/>
      <c r="E26" s="3"/>
      <c r="F26" s="3"/>
      <c r="G26" s="3"/>
    </row>
    <row r="27" spans="1:7" ht="15" customHeight="1" x14ac:dyDescent="0.25">
      <c r="A27" s="148" t="s">
        <v>5717</v>
      </c>
      <c r="B27" s="146" t="s">
        <v>5716</v>
      </c>
      <c r="C27" s="146"/>
      <c r="D27" s="146"/>
      <c r="E27" s="146"/>
      <c r="F27" s="146"/>
      <c r="G27" s="146"/>
    </row>
    <row r="28" spans="1:7" x14ac:dyDescent="0.25">
      <c r="A28" s="148"/>
      <c r="B28" s="89"/>
      <c r="C28" s="144" t="s">
        <v>2135</v>
      </c>
      <c r="D28" s="145"/>
      <c r="E28" s="145"/>
      <c r="F28" s="145"/>
      <c r="G28" s="145"/>
    </row>
    <row r="29" spans="1:7" x14ac:dyDescent="0.25">
      <c r="A29" s="148"/>
      <c r="B29" s="89"/>
      <c r="C29" s="144" t="s">
        <v>2134</v>
      </c>
      <c r="D29" s="145"/>
      <c r="E29" s="145"/>
      <c r="F29" s="145"/>
      <c r="G29" s="145"/>
    </row>
    <row r="30" spans="1:7" x14ac:dyDescent="0.25">
      <c r="A30" s="12"/>
      <c r="B30" s="3"/>
      <c r="C30" s="3"/>
      <c r="D30" s="3"/>
      <c r="E30" s="3"/>
      <c r="F30" s="3"/>
      <c r="G30" s="3"/>
    </row>
    <row r="31" spans="1:7" ht="15" customHeight="1" x14ac:dyDescent="0.25">
      <c r="A31" s="205" t="s">
        <v>5715</v>
      </c>
      <c r="B31" s="205"/>
      <c r="C31" s="205"/>
      <c r="D31" s="205"/>
      <c r="E31" s="205"/>
      <c r="F31" s="205"/>
      <c r="G31" s="205"/>
    </row>
    <row r="32" spans="1:7" ht="5.0999999999999996" customHeight="1" x14ac:dyDescent="0.25">
      <c r="A32" s="12"/>
      <c r="B32" s="3"/>
      <c r="C32" s="3"/>
      <c r="D32" s="3"/>
      <c r="E32" s="3"/>
      <c r="F32" s="3"/>
      <c r="G32" s="3"/>
    </row>
    <row r="33" spans="1:7" ht="15" customHeight="1" x14ac:dyDescent="0.25">
      <c r="A33" s="148" t="s">
        <v>5714</v>
      </c>
      <c r="B33" s="146" t="s">
        <v>5713</v>
      </c>
      <c r="C33" s="146"/>
      <c r="D33" s="146"/>
      <c r="E33" s="146"/>
      <c r="F33" s="146"/>
      <c r="G33" s="146"/>
    </row>
    <row r="34" spans="1:7" x14ac:dyDescent="0.25">
      <c r="A34" s="148"/>
      <c r="B34" s="89"/>
      <c r="C34" s="144" t="s">
        <v>2135</v>
      </c>
      <c r="D34" s="145"/>
      <c r="E34" s="145"/>
      <c r="F34" s="145"/>
      <c r="G34" s="145"/>
    </row>
    <row r="35" spans="1:7" x14ac:dyDescent="0.25">
      <c r="A35" s="148"/>
      <c r="B35" s="89"/>
      <c r="C35" s="144" t="s">
        <v>2134</v>
      </c>
      <c r="D35" s="145"/>
      <c r="E35" s="145"/>
      <c r="F35" s="145"/>
      <c r="G35" s="145"/>
    </row>
    <row r="36" spans="1:7" ht="5.0999999999999996" customHeight="1" x14ac:dyDescent="0.25">
      <c r="A36" s="12"/>
      <c r="B36" s="3"/>
      <c r="C36" s="3"/>
      <c r="D36" s="3"/>
      <c r="E36" s="3"/>
      <c r="F36" s="3"/>
      <c r="G36" s="3"/>
    </row>
    <row r="37" spans="1:7" ht="15" customHeight="1" x14ac:dyDescent="0.25">
      <c r="A37" s="148" t="s">
        <v>5712</v>
      </c>
      <c r="B37" s="146" t="s">
        <v>5711</v>
      </c>
      <c r="C37" s="146"/>
      <c r="D37" s="146"/>
      <c r="E37" s="146"/>
      <c r="F37" s="146"/>
      <c r="G37" s="146"/>
    </row>
    <row r="38" spans="1:7" x14ac:dyDescent="0.25">
      <c r="A38" s="148"/>
      <c r="B38" s="89"/>
      <c r="C38" s="144" t="s">
        <v>2135</v>
      </c>
      <c r="D38" s="145"/>
      <c r="E38" s="145"/>
      <c r="F38" s="145"/>
      <c r="G38" s="145"/>
    </row>
    <row r="39" spans="1:7" x14ac:dyDescent="0.25">
      <c r="A39" s="148"/>
      <c r="B39" s="89"/>
      <c r="C39" s="144" t="s">
        <v>2134</v>
      </c>
      <c r="D39" s="145"/>
      <c r="E39" s="145"/>
      <c r="F39" s="145"/>
      <c r="G39" s="145"/>
    </row>
    <row r="40" spans="1:7" ht="5.0999999999999996" customHeight="1" x14ac:dyDescent="0.25">
      <c r="A40" s="12"/>
      <c r="B40" s="3"/>
      <c r="C40" s="3"/>
      <c r="D40" s="3"/>
      <c r="E40" s="3"/>
      <c r="F40" s="3"/>
      <c r="G40" s="3"/>
    </row>
    <row r="41" spans="1:7" ht="15" customHeight="1" x14ac:dyDescent="0.25">
      <c r="A41" s="148" t="s">
        <v>5710</v>
      </c>
      <c r="B41" s="146" t="s">
        <v>7245</v>
      </c>
      <c r="C41" s="146"/>
      <c r="D41" s="146"/>
      <c r="E41" s="146"/>
      <c r="F41" s="146"/>
      <c r="G41" s="146"/>
    </row>
    <row r="42" spans="1:7" x14ac:dyDescent="0.25">
      <c r="A42" s="148"/>
      <c r="B42" s="89"/>
      <c r="C42" s="144" t="s">
        <v>2135</v>
      </c>
      <c r="D42" s="145"/>
      <c r="E42" s="145"/>
      <c r="F42" s="145"/>
      <c r="G42" s="145"/>
    </row>
    <row r="43" spans="1:7" x14ac:dyDescent="0.25">
      <c r="A43" s="148"/>
      <c r="B43" s="89"/>
      <c r="C43" s="144" t="s">
        <v>2134</v>
      </c>
      <c r="D43" s="145"/>
      <c r="E43" s="145"/>
      <c r="F43" s="145"/>
      <c r="G43" s="145"/>
    </row>
    <row r="44" spans="1:7" ht="5.0999999999999996" customHeight="1" x14ac:dyDescent="0.25">
      <c r="A44" s="12"/>
      <c r="B44" s="3"/>
      <c r="C44" s="3"/>
      <c r="D44" s="3"/>
      <c r="E44" s="3"/>
      <c r="F44" s="3"/>
      <c r="G44" s="3"/>
    </row>
    <row r="45" spans="1:7" ht="15" customHeight="1" x14ac:dyDescent="0.25">
      <c r="A45" s="148" t="s">
        <v>5709</v>
      </c>
      <c r="B45" s="146" t="s">
        <v>5698</v>
      </c>
      <c r="C45" s="146"/>
      <c r="D45" s="146"/>
      <c r="E45" s="146"/>
      <c r="F45" s="146"/>
      <c r="G45" s="146"/>
    </row>
    <row r="46" spans="1:7" x14ac:dyDescent="0.25">
      <c r="A46" s="148"/>
      <c r="B46" s="89"/>
      <c r="C46" s="144" t="s">
        <v>2135</v>
      </c>
      <c r="D46" s="145"/>
      <c r="E46" s="145"/>
      <c r="F46" s="145"/>
      <c r="G46" s="145"/>
    </row>
    <row r="47" spans="1:7" x14ac:dyDescent="0.25">
      <c r="A47" s="148"/>
      <c r="B47" s="89"/>
      <c r="C47" s="144" t="s">
        <v>2134</v>
      </c>
      <c r="D47" s="145"/>
      <c r="E47" s="145"/>
      <c r="F47" s="145"/>
      <c r="G47" s="145"/>
    </row>
    <row r="48" spans="1:7" x14ac:dyDescent="0.25">
      <c r="A48" s="12"/>
      <c r="B48" s="3"/>
      <c r="C48" s="3"/>
      <c r="D48" s="3"/>
      <c r="E48" s="3"/>
      <c r="F48" s="3"/>
      <c r="G48" s="3"/>
    </row>
    <row r="49" spans="1:7" ht="15" customHeight="1" x14ac:dyDescent="0.25">
      <c r="A49" s="205" t="s">
        <v>5708</v>
      </c>
      <c r="B49" s="205"/>
      <c r="C49" s="205"/>
      <c r="D49" s="205"/>
      <c r="E49" s="205"/>
      <c r="F49" s="205"/>
      <c r="G49" s="205"/>
    </row>
    <row r="50" spans="1:7" ht="5.0999999999999996" customHeight="1" x14ac:dyDescent="0.25">
      <c r="A50" s="12"/>
      <c r="B50" s="3"/>
      <c r="C50" s="3"/>
      <c r="D50" s="3"/>
      <c r="E50" s="3"/>
      <c r="F50" s="3"/>
      <c r="G50" s="3"/>
    </row>
    <row r="51" spans="1:7" ht="15" customHeight="1" x14ac:dyDescent="0.25">
      <c r="A51" s="148" t="s">
        <v>5707</v>
      </c>
      <c r="B51" s="146" t="s">
        <v>5706</v>
      </c>
      <c r="C51" s="146"/>
      <c r="D51" s="146"/>
      <c r="E51" s="146"/>
      <c r="F51" s="146"/>
      <c r="G51" s="146"/>
    </row>
    <row r="52" spans="1:7" x14ac:dyDescent="0.25">
      <c r="A52" s="148"/>
      <c r="B52" s="89"/>
      <c r="C52" s="144" t="s">
        <v>2135</v>
      </c>
      <c r="D52" s="145"/>
      <c r="E52" s="145"/>
      <c r="F52" s="145"/>
      <c r="G52" s="145"/>
    </row>
    <row r="53" spans="1:7" x14ac:dyDescent="0.25">
      <c r="A53" s="148"/>
      <c r="B53" s="89"/>
      <c r="C53" s="144" t="s">
        <v>2134</v>
      </c>
      <c r="D53" s="145"/>
      <c r="E53" s="145"/>
      <c r="F53" s="145"/>
      <c r="G53" s="145"/>
    </row>
    <row r="54" spans="1:7" ht="5.0999999999999996" customHeight="1" x14ac:dyDescent="0.25">
      <c r="A54" s="12"/>
      <c r="B54" s="3"/>
      <c r="C54" s="3"/>
      <c r="D54" s="3"/>
      <c r="E54" s="3"/>
      <c r="F54" s="3"/>
      <c r="G54" s="3"/>
    </row>
    <row r="55" spans="1:7" ht="15" customHeight="1" x14ac:dyDescent="0.25">
      <c r="A55" s="148" t="s">
        <v>5705</v>
      </c>
      <c r="B55" s="146" t="s">
        <v>5704</v>
      </c>
      <c r="C55" s="146"/>
      <c r="D55" s="146"/>
      <c r="E55" s="146"/>
      <c r="F55" s="146"/>
      <c r="G55" s="146"/>
    </row>
    <row r="56" spans="1:7" x14ac:dyDescent="0.25">
      <c r="A56" s="148"/>
      <c r="B56" s="89"/>
      <c r="C56" s="144" t="s">
        <v>2135</v>
      </c>
      <c r="D56" s="145"/>
      <c r="E56" s="145"/>
      <c r="F56" s="145"/>
      <c r="G56" s="145"/>
    </row>
    <row r="57" spans="1:7" x14ac:dyDescent="0.25">
      <c r="A57" s="148"/>
      <c r="B57" s="89"/>
      <c r="C57" s="144" t="s">
        <v>2134</v>
      </c>
      <c r="D57" s="145"/>
      <c r="E57" s="145"/>
      <c r="F57" s="145"/>
      <c r="G57" s="145"/>
    </row>
    <row r="58" spans="1:7" ht="5.0999999999999996" customHeight="1" x14ac:dyDescent="0.25">
      <c r="A58" s="12"/>
      <c r="B58" s="3"/>
      <c r="C58" s="3"/>
      <c r="D58" s="3"/>
      <c r="E58" s="3"/>
      <c r="F58" s="3"/>
      <c r="G58" s="3"/>
    </row>
    <row r="59" spans="1:7" ht="15" customHeight="1" x14ac:dyDescent="0.25">
      <c r="A59" s="148" t="s">
        <v>5703</v>
      </c>
      <c r="B59" s="146" t="s">
        <v>5702</v>
      </c>
      <c r="C59" s="146"/>
      <c r="D59" s="146"/>
      <c r="E59" s="146"/>
      <c r="F59" s="146"/>
      <c r="G59" s="146"/>
    </row>
    <row r="60" spans="1:7" x14ac:dyDescent="0.25">
      <c r="A60" s="148"/>
      <c r="B60" s="89"/>
      <c r="C60" s="144" t="s">
        <v>2135</v>
      </c>
      <c r="D60" s="145"/>
      <c r="E60" s="145"/>
      <c r="F60" s="145"/>
      <c r="G60" s="145"/>
    </row>
    <row r="61" spans="1:7" x14ac:dyDescent="0.25">
      <c r="A61" s="148"/>
      <c r="B61" s="89"/>
      <c r="C61" s="144" t="s">
        <v>2134</v>
      </c>
      <c r="D61" s="145"/>
      <c r="E61" s="145"/>
      <c r="F61" s="145"/>
      <c r="G61" s="145"/>
    </row>
    <row r="62" spans="1:7" ht="5.0999999999999996" customHeight="1" x14ac:dyDescent="0.25">
      <c r="A62" s="12"/>
      <c r="B62" s="3"/>
      <c r="C62" s="3"/>
      <c r="D62" s="3"/>
      <c r="E62" s="3"/>
      <c r="F62" s="3"/>
      <c r="G62" s="3"/>
    </row>
    <row r="63" spans="1:7" ht="15" customHeight="1" x14ac:dyDescent="0.25">
      <c r="A63" s="148" t="s">
        <v>5701</v>
      </c>
      <c r="B63" s="146" t="s">
        <v>5700</v>
      </c>
      <c r="C63" s="146"/>
      <c r="D63" s="146"/>
      <c r="E63" s="146"/>
      <c r="F63" s="146"/>
      <c r="G63" s="146"/>
    </row>
    <row r="64" spans="1:7" x14ac:dyDescent="0.25">
      <c r="A64" s="148"/>
      <c r="B64" s="89"/>
      <c r="C64" s="144" t="s">
        <v>2135</v>
      </c>
      <c r="D64" s="145"/>
      <c r="E64" s="145"/>
      <c r="F64" s="145"/>
      <c r="G64" s="145"/>
    </row>
    <row r="65" spans="1:7" x14ac:dyDescent="0.25">
      <c r="A65" s="148"/>
      <c r="B65" s="89"/>
      <c r="C65" s="144" t="s">
        <v>2134</v>
      </c>
      <c r="D65" s="145"/>
      <c r="E65" s="145"/>
      <c r="F65" s="145"/>
      <c r="G65" s="145"/>
    </row>
    <row r="66" spans="1:7" ht="5.0999999999999996" customHeight="1" x14ac:dyDescent="0.25">
      <c r="A66" s="12"/>
      <c r="B66" s="3"/>
      <c r="C66" s="3"/>
      <c r="D66" s="3"/>
      <c r="E66" s="3"/>
      <c r="F66" s="3"/>
      <c r="G66" s="3"/>
    </row>
    <row r="67" spans="1:7" ht="15" customHeight="1" x14ac:dyDescent="0.25">
      <c r="A67" s="148" t="s">
        <v>5699</v>
      </c>
      <c r="B67" s="146" t="s">
        <v>5698</v>
      </c>
      <c r="C67" s="146"/>
      <c r="D67" s="146"/>
      <c r="E67" s="146"/>
      <c r="F67" s="146"/>
      <c r="G67" s="146"/>
    </row>
    <row r="68" spans="1:7" x14ac:dyDescent="0.25">
      <c r="A68" s="148"/>
      <c r="B68" s="89"/>
      <c r="C68" s="144" t="s">
        <v>2135</v>
      </c>
      <c r="D68" s="145"/>
      <c r="E68" s="145"/>
      <c r="F68" s="145"/>
      <c r="G68" s="145"/>
    </row>
    <row r="69" spans="1:7" x14ac:dyDescent="0.25">
      <c r="A69" s="148"/>
      <c r="B69" s="89"/>
      <c r="C69" s="144" t="s">
        <v>2134</v>
      </c>
      <c r="D69" s="145"/>
      <c r="E69" s="145"/>
      <c r="F69" s="145"/>
      <c r="G69" s="145"/>
    </row>
    <row r="70" spans="1:7" x14ac:dyDescent="0.25">
      <c r="A70" s="12"/>
      <c r="B70" s="3"/>
      <c r="C70" s="3"/>
      <c r="D70" s="3"/>
      <c r="E70" s="3"/>
      <c r="F70" s="3"/>
      <c r="G70" s="3"/>
    </row>
    <row r="71" spans="1:7" ht="15" customHeight="1" x14ac:dyDescent="0.25">
      <c r="A71" s="205" t="s">
        <v>369</v>
      </c>
      <c r="B71" s="205"/>
      <c r="C71" s="205"/>
      <c r="D71" s="205"/>
      <c r="E71" s="205"/>
      <c r="F71" s="205"/>
      <c r="G71" s="205"/>
    </row>
    <row r="72" spans="1:7" ht="5.0999999999999996" customHeight="1" x14ac:dyDescent="0.25">
      <c r="A72" s="12"/>
      <c r="B72" s="3"/>
      <c r="C72" s="3"/>
      <c r="D72" s="3"/>
      <c r="E72" s="3"/>
      <c r="F72" s="3"/>
      <c r="G72" s="3"/>
    </row>
    <row r="73" spans="1:7" ht="15" customHeight="1" x14ac:dyDescent="0.25">
      <c r="A73" s="148" t="s">
        <v>5697</v>
      </c>
      <c r="B73" s="146" t="s">
        <v>5696</v>
      </c>
      <c r="C73" s="146"/>
      <c r="D73" s="146"/>
      <c r="E73" s="146"/>
      <c r="F73" s="146"/>
      <c r="G73" s="146"/>
    </row>
    <row r="74" spans="1:7" x14ac:dyDescent="0.25">
      <c r="A74" s="148"/>
      <c r="B74" s="89"/>
      <c r="C74" s="144" t="s">
        <v>2135</v>
      </c>
      <c r="D74" s="145"/>
      <c r="E74" s="145"/>
      <c r="F74" s="145"/>
      <c r="G74" s="145"/>
    </row>
    <row r="75" spans="1:7" x14ac:dyDescent="0.25">
      <c r="A75" s="148"/>
      <c r="B75" s="89"/>
      <c r="C75" s="144" t="s">
        <v>2134</v>
      </c>
      <c r="D75" s="145"/>
      <c r="E75" s="145"/>
      <c r="F75" s="145"/>
      <c r="G75" s="145"/>
    </row>
    <row r="76" spans="1:7" ht="5.0999999999999996" customHeight="1" x14ac:dyDescent="0.25">
      <c r="A76" s="148"/>
      <c r="B76" s="214"/>
      <c r="C76" s="214"/>
      <c r="D76" s="214"/>
      <c r="E76" s="214"/>
      <c r="F76" s="214"/>
      <c r="G76" s="27"/>
    </row>
    <row r="77" spans="1:7" ht="15" customHeight="1" x14ac:dyDescent="0.25">
      <c r="A77" s="148"/>
      <c r="B77" s="146" t="s">
        <v>5695</v>
      </c>
      <c r="C77" s="146"/>
      <c r="D77" s="146"/>
      <c r="E77" s="146"/>
      <c r="F77" s="146"/>
      <c r="G77" s="146"/>
    </row>
    <row r="78" spans="1:7" ht="5.0999999999999996" customHeight="1" x14ac:dyDescent="0.25">
      <c r="A78" s="12"/>
      <c r="B78" s="3"/>
      <c r="C78" s="3"/>
      <c r="D78" s="3"/>
      <c r="E78" s="3"/>
      <c r="F78" s="3"/>
      <c r="G78" s="3"/>
    </row>
    <row r="79" spans="1:7" ht="15" customHeight="1" x14ac:dyDescent="0.25">
      <c r="A79" s="148" t="s">
        <v>5694</v>
      </c>
      <c r="B79" s="146" t="s">
        <v>5693</v>
      </c>
      <c r="C79" s="146"/>
      <c r="D79" s="146"/>
      <c r="E79" s="146"/>
      <c r="F79" s="146"/>
      <c r="G79" s="146"/>
    </row>
    <row r="80" spans="1:7" x14ac:dyDescent="0.25">
      <c r="A80" s="148"/>
      <c r="B80" s="89"/>
      <c r="C80" s="144" t="s">
        <v>2135</v>
      </c>
      <c r="D80" s="145"/>
      <c r="E80" s="145"/>
      <c r="F80" s="145"/>
      <c r="G80" s="145"/>
    </row>
    <row r="81" spans="1:7" x14ac:dyDescent="0.25">
      <c r="A81" s="148"/>
      <c r="B81" s="89"/>
      <c r="C81" s="144" t="s">
        <v>2134</v>
      </c>
      <c r="D81" s="145"/>
      <c r="E81" s="145"/>
      <c r="F81" s="145"/>
      <c r="G81" s="145"/>
    </row>
    <row r="82" spans="1:7" ht="5.0999999999999996" customHeight="1" x14ac:dyDescent="0.25">
      <c r="A82" s="148"/>
      <c r="B82" s="146"/>
      <c r="C82" s="146"/>
      <c r="D82" s="146"/>
      <c r="E82" s="146"/>
      <c r="F82" s="146"/>
      <c r="G82" s="3"/>
    </row>
    <row r="83" spans="1:7" ht="15" customHeight="1" x14ac:dyDescent="0.25">
      <c r="A83" s="148"/>
      <c r="B83" s="146" t="s">
        <v>5692</v>
      </c>
      <c r="C83" s="146"/>
      <c r="D83" s="146"/>
      <c r="E83" s="146"/>
      <c r="F83" s="146"/>
      <c r="G83" s="146"/>
    </row>
    <row r="84" spans="1:7" ht="5.0999999999999996" customHeight="1" x14ac:dyDescent="0.25">
      <c r="A84" s="12"/>
      <c r="B84" s="3"/>
      <c r="C84" s="3"/>
      <c r="D84" s="3"/>
      <c r="E84" s="3"/>
      <c r="F84" s="3"/>
      <c r="G84" s="3"/>
    </row>
    <row r="85" spans="1:7" x14ac:dyDescent="0.25">
      <c r="A85" s="12"/>
      <c r="B85" s="146"/>
      <c r="C85" s="146"/>
      <c r="D85" s="195" t="s">
        <v>5550</v>
      </c>
      <c r="E85" s="195"/>
      <c r="F85" s="195" t="s">
        <v>5549</v>
      </c>
      <c r="G85" s="195"/>
    </row>
    <row r="86" spans="1:7" ht="5.0999999999999996" customHeight="1" x14ac:dyDescent="0.25">
      <c r="A86" s="12"/>
      <c r="B86" s="3"/>
      <c r="C86" s="3"/>
      <c r="D86" s="3"/>
      <c r="E86" s="3"/>
      <c r="F86" s="3"/>
      <c r="G86" s="3"/>
    </row>
    <row r="87" spans="1:7" x14ac:dyDescent="0.25">
      <c r="A87" s="12" t="s">
        <v>5691</v>
      </c>
      <c r="B87" s="146" t="s">
        <v>5690</v>
      </c>
      <c r="C87" s="146"/>
      <c r="D87" s="193"/>
      <c r="E87" s="193"/>
      <c r="F87" s="193"/>
      <c r="G87" s="193"/>
    </row>
    <row r="88" spans="1:7" ht="5.0999999999999996" customHeight="1" x14ac:dyDescent="0.25">
      <c r="A88" s="12"/>
      <c r="B88" s="3"/>
      <c r="C88" s="3"/>
      <c r="D88" s="3"/>
      <c r="E88" s="3"/>
      <c r="F88" s="3"/>
      <c r="G88" s="3"/>
    </row>
    <row r="89" spans="1:7" x14ac:dyDescent="0.25">
      <c r="A89" s="12" t="s">
        <v>5689</v>
      </c>
      <c r="B89" s="146" t="s">
        <v>2064</v>
      </c>
      <c r="C89" s="146"/>
      <c r="D89" s="193"/>
      <c r="E89" s="193"/>
      <c r="F89" s="193"/>
      <c r="G89" s="193"/>
    </row>
    <row r="90" spans="1:7" ht="5.0999999999999996" customHeight="1" x14ac:dyDescent="0.25">
      <c r="A90" s="12"/>
      <c r="B90" s="3"/>
      <c r="C90" s="3"/>
      <c r="D90" s="3"/>
      <c r="E90" s="3"/>
      <c r="F90" s="3"/>
      <c r="G90" s="3"/>
    </row>
    <row r="91" spans="1:7" x14ac:dyDescent="0.25">
      <c r="A91" s="12" t="s">
        <v>5688</v>
      </c>
      <c r="B91" s="146" t="s">
        <v>2062</v>
      </c>
      <c r="C91" s="146"/>
      <c r="D91" s="193"/>
      <c r="E91" s="193"/>
      <c r="F91" s="193"/>
      <c r="G91" s="193"/>
    </row>
    <row r="92" spans="1:7" ht="5.0999999999999996" customHeight="1" x14ac:dyDescent="0.25">
      <c r="A92" s="12"/>
      <c r="B92" s="3"/>
      <c r="C92" s="3"/>
      <c r="D92" s="3"/>
      <c r="E92" s="3"/>
      <c r="F92" s="3"/>
      <c r="G92" s="3"/>
    </row>
    <row r="93" spans="1:7" x14ac:dyDescent="0.25">
      <c r="A93" s="148" t="s">
        <v>5687</v>
      </c>
      <c r="B93" s="146" t="s">
        <v>5686</v>
      </c>
      <c r="C93" s="146"/>
      <c r="D93" s="89"/>
      <c r="E93" s="110" t="s">
        <v>2135</v>
      </c>
      <c r="F93" s="89"/>
      <c r="G93" s="110" t="s">
        <v>2135</v>
      </c>
    </row>
    <row r="94" spans="1:7" x14ac:dyDescent="0.25">
      <c r="A94" s="148"/>
      <c r="B94" s="146"/>
      <c r="C94" s="146"/>
      <c r="D94" s="89"/>
      <c r="E94" s="110" t="s">
        <v>2134</v>
      </c>
      <c r="F94" s="89"/>
      <c r="G94" s="110" t="s">
        <v>2134</v>
      </c>
    </row>
    <row r="95" spans="1:7" ht="5.0999999999999996" customHeight="1" x14ac:dyDescent="0.25">
      <c r="A95" s="12"/>
      <c r="B95" s="3"/>
      <c r="C95" s="3"/>
      <c r="D95" s="3"/>
      <c r="E95" s="3"/>
      <c r="F95" s="3"/>
      <c r="G95" s="3"/>
    </row>
    <row r="96" spans="1:7" ht="30" customHeight="1" x14ac:dyDescent="0.25">
      <c r="A96" s="12" t="s">
        <v>5685</v>
      </c>
      <c r="B96" s="146" t="s">
        <v>5684</v>
      </c>
      <c r="C96" s="146"/>
      <c r="D96" s="193"/>
      <c r="E96" s="193"/>
      <c r="F96" s="193"/>
      <c r="G96" s="193"/>
    </row>
    <row r="97" spans="1:7" ht="5.0999999999999996" customHeight="1" x14ac:dyDescent="0.25">
      <c r="A97" s="12"/>
      <c r="B97" s="3"/>
      <c r="C97" s="3"/>
      <c r="D97" s="3"/>
      <c r="E97" s="3"/>
      <c r="F97" s="3"/>
      <c r="G97" s="3"/>
    </row>
    <row r="98" spans="1:7" ht="45" customHeight="1" x14ac:dyDescent="0.25">
      <c r="A98" s="12"/>
      <c r="B98" s="231" t="s">
        <v>5683</v>
      </c>
      <c r="C98" s="231"/>
      <c r="D98" s="231"/>
      <c r="E98" s="231"/>
      <c r="F98" s="231"/>
      <c r="G98" s="231"/>
    </row>
    <row r="99" spans="1:7" ht="5.0999999999999996" customHeight="1" x14ac:dyDescent="0.25">
      <c r="A99" s="12"/>
      <c r="B99" s="3"/>
      <c r="C99" s="3"/>
      <c r="D99" s="3"/>
      <c r="E99" s="3"/>
      <c r="F99" s="3"/>
      <c r="G99" s="3"/>
    </row>
    <row r="100" spans="1:7" x14ac:dyDescent="0.25">
      <c r="A100" s="12"/>
      <c r="B100" s="146"/>
      <c r="C100" s="146"/>
      <c r="D100" s="195" t="s">
        <v>5550</v>
      </c>
      <c r="E100" s="195"/>
      <c r="F100" s="195" t="s">
        <v>5549</v>
      </c>
      <c r="G100" s="195"/>
    </row>
    <row r="101" spans="1:7" ht="5.0999999999999996" customHeight="1" x14ac:dyDescent="0.25">
      <c r="A101" s="12"/>
      <c r="B101" s="3"/>
      <c r="C101" s="3"/>
      <c r="D101" s="3"/>
      <c r="E101" s="3"/>
      <c r="F101" s="3"/>
      <c r="G101" s="3"/>
    </row>
    <row r="102" spans="1:7" ht="30" customHeight="1" x14ac:dyDescent="0.25">
      <c r="A102" s="12" t="s">
        <v>5682</v>
      </c>
      <c r="B102" s="146" t="s">
        <v>5681</v>
      </c>
      <c r="C102" s="146"/>
      <c r="D102" s="193"/>
      <c r="E102" s="193"/>
      <c r="F102" s="193"/>
      <c r="G102" s="193"/>
    </row>
    <row r="103" spans="1:7" ht="5.0999999999999996" customHeight="1" x14ac:dyDescent="0.25">
      <c r="A103" s="12"/>
      <c r="B103" s="3"/>
      <c r="C103" s="3"/>
      <c r="D103" s="3"/>
      <c r="E103" s="3"/>
      <c r="F103" s="3"/>
      <c r="G103" s="3"/>
    </row>
    <row r="104" spans="1:7" x14ac:dyDescent="0.25">
      <c r="A104" s="12" t="s">
        <v>5680</v>
      </c>
      <c r="B104" s="146" t="s">
        <v>2064</v>
      </c>
      <c r="C104" s="146"/>
      <c r="D104" s="193"/>
      <c r="E104" s="193"/>
      <c r="F104" s="193"/>
      <c r="G104" s="193"/>
    </row>
    <row r="105" spans="1:7" ht="5.0999999999999996" customHeight="1" x14ac:dyDescent="0.25">
      <c r="A105" s="12"/>
      <c r="B105" s="3"/>
      <c r="C105" s="3"/>
      <c r="D105" s="3"/>
      <c r="E105" s="3"/>
      <c r="F105" s="3"/>
      <c r="G105" s="3"/>
    </row>
    <row r="106" spans="1:7" x14ac:dyDescent="0.25">
      <c r="A106" s="12" t="s">
        <v>5679</v>
      </c>
      <c r="B106" s="146" t="s">
        <v>2062</v>
      </c>
      <c r="C106" s="146"/>
      <c r="D106" s="193"/>
      <c r="E106" s="193"/>
      <c r="F106" s="193"/>
      <c r="G106" s="193"/>
    </row>
    <row r="107" spans="1:7" ht="5.0999999999999996" customHeight="1" x14ac:dyDescent="0.25">
      <c r="A107" s="12"/>
      <c r="B107" s="3"/>
      <c r="C107" s="3"/>
      <c r="D107" s="3"/>
      <c r="E107" s="3"/>
      <c r="F107" s="3"/>
      <c r="G107" s="3"/>
    </row>
    <row r="108" spans="1:7" x14ac:dyDescent="0.25">
      <c r="A108" s="12" t="s">
        <v>5678</v>
      </c>
      <c r="B108" s="146" t="s">
        <v>3066</v>
      </c>
      <c r="C108" s="146"/>
      <c r="D108" s="193"/>
      <c r="E108" s="193"/>
      <c r="F108" s="193"/>
      <c r="G108" s="193"/>
    </row>
    <row r="109" spans="1:7" ht="5.0999999999999996" customHeight="1" x14ac:dyDescent="0.25">
      <c r="A109" s="12"/>
      <c r="B109" s="3"/>
      <c r="C109" s="3"/>
      <c r="D109" s="3"/>
      <c r="E109" s="3"/>
      <c r="F109" s="3"/>
      <c r="G109" s="3"/>
    </row>
    <row r="110" spans="1:7" x14ac:dyDescent="0.25">
      <c r="A110" s="12" t="s">
        <v>5677</v>
      </c>
      <c r="B110" s="146" t="s">
        <v>2233</v>
      </c>
      <c r="C110" s="146"/>
      <c r="D110" s="193"/>
      <c r="E110" s="193"/>
      <c r="F110" s="193"/>
      <c r="G110" s="193"/>
    </row>
    <row r="111" spans="1:7" ht="5.0999999999999996" customHeight="1" x14ac:dyDescent="0.25">
      <c r="A111" s="12"/>
      <c r="B111" s="3"/>
      <c r="C111" s="3"/>
      <c r="D111" s="3"/>
      <c r="E111" s="3"/>
      <c r="F111" s="3"/>
      <c r="G111" s="3"/>
    </row>
    <row r="112" spans="1:7" x14ac:dyDescent="0.25">
      <c r="A112" s="12" t="s">
        <v>5676</v>
      </c>
      <c r="B112" s="146" t="s">
        <v>2231</v>
      </c>
      <c r="C112" s="146"/>
      <c r="D112" s="193"/>
      <c r="E112" s="193"/>
      <c r="F112" s="193"/>
      <c r="G112" s="193"/>
    </row>
    <row r="113" spans="1:7" ht="5.0999999999999996" customHeight="1" x14ac:dyDescent="0.25">
      <c r="A113" s="12"/>
      <c r="B113" s="3"/>
      <c r="C113" s="3"/>
      <c r="D113" s="3"/>
      <c r="E113" s="3"/>
      <c r="F113" s="3"/>
      <c r="G113" s="3"/>
    </row>
    <row r="114" spans="1:7" x14ac:dyDescent="0.25">
      <c r="A114" s="12" t="s">
        <v>5675</v>
      </c>
      <c r="B114" s="146" t="s">
        <v>7506</v>
      </c>
      <c r="C114" s="146"/>
      <c r="D114" s="193"/>
      <c r="E114" s="193"/>
      <c r="F114" s="193"/>
      <c r="G114" s="193"/>
    </row>
    <row r="115" spans="1:7" ht="5.0999999999999996" customHeight="1" x14ac:dyDescent="0.25">
      <c r="A115" s="12"/>
      <c r="B115" s="3"/>
      <c r="C115" s="3"/>
      <c r="D115" s="3"/>
      <c r="E115" s="3"/>
      <c r="F115" s="3"/>
      <c r="G115" s="3"/>
    </row>
    <row r="116" spans="1:7" ht="30" customHeight="1" x14ac:dyDescent="0.25">
      <c r="A116" s="12" t="s">
        <v>5674</v>
      </c>
      <c r="B116" s="146" t="s">
        <v>5673</v>
      </c>
      <c r="C116" s="146"/>
      <c r="D116" s="193"/>
      <c r="E116" s="193"/>
      <c r="F116" s="193"/>
      <c r="G116" s="193"/>
    </row>
    <row r="117" spans="1:7" ht="5.0999999999999996" customHeight="1" x14ac:dyDescent="0.25">
      <c r="A117" s="12"/>
      <c r="B117" s="3"/>
      <c r="C117" s="3"/>
      <c r="D117" s="3"/>
      <c r="E117" s="3"/>
      <c r="F117" s="3"/>
      <c r="G117" s="3"/>
    </row>
    <row r="118" spans="1:7" ht="15" customHeight="1" x14ac:dyDescent="0.25">
      <c r="A118" s="148" t="s">
        <v>5672</v>
      </c>
      <c r="B118" s="146" t="s">
        <v>5671</v>
      </c>
      <c r="C118" s="146"/>
      <c r="D118" s="89"/>
      <c r="E118" s="109" t="s">
        <v>2135</v>
      </c>
      <c r="F118" s="89"/>
      <c r="G118" s="109" t="s">
        <v>2135</v>
      </c>
    </row>
    <row r="119" spans="1:7" ht="15" customHeight="1" x14ac:dyDescent="0.25">
      <c r="A119" s="148"/>
      <c r="B119" s="146"/>
      <c r="C119" s="146"/>
      <c r="D119" s="89"/>
      <c r="E119" s="109" t="s">
        <v>2134</v>
      </c>
      <c r="F119" s="89"/>
      <c r="G119" s="109" t="s">
        <v>2134</v>
      </c>
    </row>
    <row r="120" spans="1:7" ht="5.0999999999999996" customHeight="1" x14ac:dyDescent="0.25">
      <c r="A120" s="12"/>
      <c r="B120" s="3"/>
      <c r="C120" s="3"/>
      <c r="D120" s="3"/>
      <c r="E120" s="3"/>
      <c r="F120" s="3"/>
      <c r="G120" s="3"/>
    </row>
    <row r="121" spans="1:7" x14ac:dyDescent="0.25">
      <c r="A121" s="12" t="s">
        <v>5670</v>
      </c>
      <c r="B121" s="146" t="s">
        <v>5669</v>
      </c>
      <c r="C121" s="146"/>
      <c r="D121" s="170"/>
      <c r="E121" s="170"/>
      <c r="F121" s="170"/>
      <c r="G121" s="170"/>
    </row>
    <row r="122" spans="1:7" ht="5.0999999999999996" customHeight="1" x14ac:dyDescent="0.25">
      <c r="A122" s="12"/>
      <c r="B122" s="3"/>
      <c r="C122" s="3"/>
      <c r="D122" s="3"/>
      <c r="E122" s="3"/>
      <c r="F122" s="3"/>
      <c r="G122" s="3"/>
    </row>
    <row r="123" spans="1:7" x14ac:dyDescent="0.25">
      <c r="A123" s="12" t="s">
        <v>5668</v>
      </c>
      <c r="B123" s="146" t="s">
        <v>4038</v>
      </c>
      <c r="C123" s="146"/>
      <c r="D123" s="170"/>
      <c r="E123" s="170"/>
      <c r="F123" s="170"/>
      <c r="G123" s="170"/>
    </row>
    <row r="124" spans="1:7" ht="5.0999999999999996" customHeight="1" x14ac:dyDescent="0.25">
      <c r="A124" s="12"/>
      <c r="B124" s="3"/>
      <c r="C124" s="3"/>
      <c r="D124" s="3"/>
      <c r="E124" s="3"/>
      <c r="F124" s="3"/>
      <c r="G124" s="3"/>
    </row>
    <row r="125" spans="1:7" ht="15" customHeight="1" x14ac:dyDescent="0.25">
      <c r="A125" s="148" t="s">
        <v>5667</v>
      </c>
      <c r="B125" s="146" t="s">
        <v>5666</v>
      </c>
      <c r="C125" s="146"/>
      <c r="D125" s="89"/>
      <c r="E125" s="109" t="s">
        <v>2135</v>
      </c>
      <c r="F125" s="89"/>
      <c r="G125" s="109" t="s">
        <v>2135</v>
      </c>
    </row>
    <row r="126" spans="1:7" ht="15" customHeight="1" x14ac:dyDescent="0.25">
      <c r="A126" s="148"/>
      <c r="B126" s="146"/>
      <c r="C126" s="146"/>
      <c r="D126" s="89"/>
      <c r="E126" s="109" t="s">
        <v>2134</v>
      </c>
      <c r="F126" s="89"/>
      <c r="G126" s="109" t="s">
        <v>2134</v>
      </c>
    </row>
    <row r="127" spans="1:7" ht="5.0999999999999996" customHeight="1" x14ac:dyDescent="0.25">
      <c r="A127" s="12"/>
      <c r="B127" s="3"/>
      <c r="C127" s="3"/>
      <c r="D127" s="3"/>
      <c r="E127" s="3"/>
      <c r="F127" s="3"/>
      <c r="G127" s="3"/>
    </row>
    <row r="128" spans="1:7" ht="15" customHeight="1" x14ac:dyDescent="0.25">
      <c r="A128" s="148" t="s">
        <v>5665</v>
      </c>
      <c r="B128" s="146" t="s">
        <v>5664</v>
      </c>
      <c r="C128" s="146"/>
      <c r="D128" s="89"/>
      <c r="E128" s="109" t="s">
        <v>2135</v>
      </c>
      <c r="F128" s="89"/>
      <c r="G128" s="109" t="s">
        <v>2135</v>
      </c>
    </row>
    <row r="129" spans="1:7" ht="15" customHeight="1" x14ac:dyDescent="0.25">
      <c r="A129" s="148"/>
      <c r="B129" s="146"/>
      <c r="C129" s="146"/>
      <c r="D129" s="89"/>
      <c r="E129" s="109" t="s">
        <v>2134</v>
      </c>
      <c r="F129" s="89"/>
      <c r="G129" s="109" t="s">
        <v>2134</v>
      </c>
    </row>
    <row r="130" spans="1:7" ht="15" customHeight="1" x14ac:dyDescent="0.25">
      <c r="A130" s="148"/>
      <c r="B130" s="146"/>
      <c r="C130" s="146"/>
      <c r="D130" s="58"/>
      <c r="E130" s="3"/>
      <c r="F130" s="58"/>
      <c r="G130" s="3"/>
    </row>
    <row r="131" spans="1:7" ht="5.0999999999999996" customHeight="1" x14ac:dyDescent="0.25">
      <c r="A131" s="148"/>
      <c r="B131" s="3"/>
      <c r="C131" s="3"/>
      <c r="D131" s="27"/>
      <c r="E131" s="27"/>
      <c r="F131" s="27"/>
      <c r="G131" s="27"/>
    </row>
    <row r="132" spans="1:7" ht="15" customHeight="1" x14ac:dyDescent="0.25">
      <c r="A132" s="148"/>
      <c r="B132" s="146" t="s">
        <v>5663</v>
      </c>
      <c r="C132" s="146"/>
      <c r="D132" s="146"/>
      <c r="E132" s="146"/>
      <c r="F132" s="146"/>
      <c r="G132" s="146"/>
    </row>
    <row r="133" spans="1:7" ht="5.0999999999999996" customHeight="1" x14ac:dyDescent="0.25">
      <c r="A133" s="12"/>
      <c r="B133" s="3"/>
      <c r="C133" s="3"/>
      <c r="D133" s="3"/>
      <c r="E133" s="3"/>
      <c r="F133" s="3"/>
      <c r="G133" s="3"/>
    </row>
    <row r="134" spans="1:7" x14ac:dyDescent="0.25">
      <c r="A134" s="12" t="s">
        <v>5662</v>
      </c>
      <c r="B134" s="146" t="s">
        <v>5661</v>
      </c>
      <c r="C134" s="146"/>
      <c r="D134" s="193"/>
      <c r="E134" s="193"/>
      <c r="F134" s="193"/>
      <c r="G134" s="193"/>
    </row>
    <row r="135" spans="1:7" ht="5.0999999999999996" customHeight="1" x14ac:dyDescent="0.25">
      <c r="A135" s="12"/>
      <c r="B135" s="3"/>
      <c r="C135" s="3"/>
      <c r="D135" s="3"/>
      <c r="E135" s="3"/>
      <c r="F135" s="3"/>
      <c r="G135" s="3"/>
    </row>
    <row r="136" spans="1:7" x14ac:dyDescent="0.25">
      <c r="A136" s="12" t="s">
        <v>5660</v>
      </c>
      <c r="B136" s="146" t="s">
        <v>2315</v>
      </c>
      <c r="C136" s="146"/>
      <c r="D136" s="193"/>
      <c r="E136" s="193"/>
      <c r="F136" s="193"/>
      <c r="G136" s="193"/>
    </row>
    <row r="137" spans="1:7" ht="5.0999999999999996" customHeight="1" x14ac:dyDescent="0.25">
      <c r="A137" s="12"/>
      <c r="B137" s="3"/>
      <c r="C137" s="3"/>
      <c r="D137" s="3"/>
      <c r="E137" s="3"/>
      <c r="F137" s="3"/>
      <c r="G137" s="3"/>
    </row>
    <row r="138" spans="1:7" ht="30" customHeight="1" x14ac:dyDescent="0.25">
      <c r="A138" s="148" t="s">
        <v>5659</v>
      </c>
      <c r="B138" s="146" t="s">
        <v>5658</v>
      </c>
      <c r="C138" s="146"/>
      <c r="D138" s="146"/>
      <c r="E138" s="146"/>
      <c r="F138" s="146"/>
      <c r="G138" s="146"/>
    </row>
    <row r="139" spans="1:7" x14ac:dyDescent="0.25">
      <c r="A139" s="148"/>
      <c r="B139" s="89"/>
      <c r="C139" s="144" t="s">
        <v>2135</v>
      </c>
      <c r="D139" s="145"/>
      <c r="E139" s="145"/>
      <c r="F139" s="145"/>
      <c r="G139" s="145"/>
    </row>
    <row r="140" spans="1:7" x14ac:dyDescent="0.25">
      <c r="A140" s="148"/>
      <c r="B140" s="89"/>
      <c r="C140" s="144" t="s">
        <v>2134</v>
      </c>
      <c r="D140" s="145"/>
      <c r="E140" s="145"/>
      <c r="F140" s="145"/>
      <c r="G140" s="145"/>
    </row>
    <row r="141" spans="1:7" ht="5.0999999999999996" customHeight="1" x14ac:dyDescent="0.25">
      <c r="A141" s="148"/>
      <c r="B141" s="146"/>
      <c r="C141" s="146"/>
      <c r="D141" s="146"/>
      <c r="E141" s="146"/>
      <c r="F141" s="146"/>
      <c r="G141" s="3"/>
    </row>
    <row r="142" spans="1:7" ht="15" customHeight="1" x14ac:dyDescent="0.25">
      <c r="A142" s="148"/>
      <c r="B142" s="146" t="s">
        <v>5657</v>
      </c>
      <c r="C142" s="146"/>
      <c r="D142" s="146"/>
      <c r="E142" s="146"/>
      <c r="F142" s="146"/>
      <c r="G142" s="146"/>
    </row>
    <row r="143" spans="1:7" ht="5.0999999999999996" customHeight="1" x14ac:dyDescent="0.25">
      <c r="A143" s="12"/>
      <c r="B143" s="3"/>
      <c r="C143" s="3"/>
      <c r="D143" s="3"/>
      <c r="E143" s="3"/>
      <c r="F143" s="3"/>
      <c r="G143" s="3"/>
    </row>
    <row r="144" spans="1:7" ht="30" customHeight="1" x14ac:dyDescent="0.25">
      <c r="A144" s="148" t="s">
        <v>5656</v>
      </c>
      <c r="B144" s="146" t="s">
        <v>7260</v>
      </c>
      <c r="C144" s="146"/>
      <c r="D144" s="193"/>
      <c r="E144" s="193"/>
      <c r="F144" s="193"/>
      <c r="G144" s="193"/>
    </row>
    <row r="145" spans="1:7" ht="30" customHeight="1" x14ac:dyDescent="0.25">
      <c r="A145" s="148"/>
      <c r="B145" s="146" t="s">
        <v>7261</v>
      </c>
      <c r="C145" s="146"/>
      <c r="D145" s="193"/>
      <c r="E145" s="193"/>
      <c r="F145" s="193"/>
      <c r="G145" s="193"/>
    </row>
    <row r="146" spans="1:7" ht="15" customHeight="1" x14ac:dyDescent="0.25">
      <c r="A146" s="148"/>
      <c r="B146" s="146" t="s">
        <v>7259</v>
      </c>
      <c r="C146" s="146"/>
      <c r="D146" s="146"/>
      <c r="E146" s="146"/>
      <c r="F146" s="146"/>
      <c r="G146" s="146"/>
    </row>
    <row r="147" spans="1:7" ht="5.0999999999999996" customHeight="1" x14ac:dyDescent="0.25">
      <c r="A147" s="12"/>
      <c r="B147" s="3"/>
      <c r="C147" s="3"/>
      <c r="D147" s="3"/>
      <c r="E147" s="3"/>
      <c r="F147" s="3"/>
      <c r="G147" s="3"/>
    </row>
    <row r="148" spans="1:7" ht="30" customHeight="1" x14ac:dyDescent="0.25">
      <c r="A148" s="12"/>
      <c r="B148" s="172" t="s">
        <v>5655</v>
      </c>
      <c r="C148" s="172"/>
      <c r="D148" s="172"/>
      <c r="E148" s="172"/>
      <c r="F148" s="172"/>
      <c r="G148" s="172"/>
    </row>
    <row r="149" spans="1:7" ht="5.0999999999999996" customHeight="1" x14ac:dyDescent="0.25">
      <c r="A149" s="12"/>
      <c r="B149" s="3"/>
      <c r="C149" s="3"/>
      <c r="D149" s="3"/>
      <c r="E149" s="3"/>
      <c r="F149" s="3"/>
      <c r="G149" s="3"/>
    </row>
    <row r="150" spans="1:7" x14ac:dyDescent="0.25">
      <c r="A150" s="12"/>
      <c r="B150" s="146"/>
      <c r="C150" s="146"/>
      <c r="D150" s="195" t="s">
        <v>2242</v>
      </c>
      <c r="E150" s="195"/>
      <c r="F150" s="195" t="s">
        <v>2241</v>
      </c>
      <c r="G150" s="195"/>
    </row>
    <row r="151" spans="1:7" ht="5.0999999999999996" customHeight="1" x14ac:dyDescent="0.25">
      <c r="A151" s="12"/>
      <c r="B151" s="3"/>
      <c r="C151" s="3"/>
      <c r="D151" s="3"/>
      <c r="E151" s="3"/>
      <c r="F151" s="3"/>
      <c r="G151" s="3"/>
    </row>
    <row r="152" spans="1:7" x14ac:dyDescent="0.25">
      <c r="A152" s="12" t="s">
        <v>5654</v>
      </c>
      <c r="B152" s="146" t="s">
        <v>2239</v>
      </c>
      <c r="C152" s="146"/>
      <c r="D152" s="193"/>
      <c r="E152" s="193"/>
      <c r="F152" s="193"/>
      <c r="G152" s="193"/>
    </row>
    <row r="153" spans="1:7" ht="5.0999999999999996" customHeight="1" x14ac:dyDescent="0.25">
      <c r="A153" s="12"/>
      <c r="B153" s="3"/>
      <c r="C153" s="3"/>
      <c r="D153" s="3"/>
      <c r="E153" s="3"/>
      <c r="F153" s="3"/>
      <c r="G153" s="3"/>
    </row>
    <row r="154" spans="1:7" x14ac:dyDescent="0.25">
      <c r="A154" s="12" t="s">
        <v>5653</v>
      </c>
      <c r="B154" s="146" t="s">
        <v>2064</v>
      </c>
      <c r="C154" s="146"/>
      <c r="D154" s="193"/>
      <c r="E154" s="193"/>
      <c r="F154" s="193"/>
      <c r="G154" s="193"/>
    </row>
    <row r="155" spans="1:7" ht="5.0999999999999996" customHeight="1" x14ac:dyDescent="0.25">
      <c r="A155" s="12"/>
      <c r="B155" s="3"/>
      <c r="C155" s="3"/>
      <c r="D155" s="3"/>
      <c r="E155" s="3"/>
      <c r="F155" s="3"/>
      <c r="G155" s="3"/>
    </row>
    <row r="156" spans="1:7" x14ac:dyDescent="0.25">
      <c r="A156" s="12" t="s">
        <v>5652</v>
      </c>
      <c r="B156" s="146" t="s">
        <v>2062</v>
      </c>
      <c r="C156" s="146"/>
      <c r="D156" s="193"/>
      <c r="E156" s="193"/>
      <c r="F156" s="193"/>
      <c r="G156" s="193"/>
    </row>
    <row r="157" spans="1:7" ht="5.0999999999999996" customHeight="1" x14ac:dyDescent="0.25">
      <c r="A157" s="12"/>
      <c r="B157" s="3"/>
      <c r="C157" s="3"/>
      <c r="D157" s="3"/>
      <c r="E157" s="3"/>
      <c r="F157" s="3"/>
      <c r="G157" s="3"/>
    </row>
    <row r="158" spans="1:7" x14ac:dyDescent="0.25">
      <c r="A158" s="12" t="s">
        <v>5651</v>
      </c>
      <c r="B158" s="146" t="s">
        <v>2233</v>
      </c>
      <c r="C158" s="146"/>
      <c r="D158" s="193"/>
      <c r="E158" s="193"/>
      <c r="F158" s="193"/>
      <c r="G158" s="193"/>
    </row>
    <row r="159" spans="1:7" ht="5.0999999999999996" customHeight="1" x14ac:dyDescent="0.25">
      <c r="A159" s="12"/>
      <c r="B159" s="3"/>
      <c r="C159" s="3"/>
      <c r="D159" s="3"/>
      <c r="E159" s="3"/>
      <c r="F159" s="3"/>
      <c r="G159" s="3"/>
    </row>
    <row r="160" spans="1:7" x14ac:dyDescent="0.25">
      <c r="A160" s="12" t="s">
        <v>5650</v>
      </c>
      <c r="B160" s="146" t="s">
        <v>2231</v>
      </c>
      <c r="C160" s="146"/>
      <c r="D160" s="193"/>
      <c r="E160" s="193"/>
      <c r="F160" s="193"/>
      <c r="G160" s="193"/>
    </row>
    <row r="161" spans="1:7" ht="5.0999999999999996" customHeight="1" x14ac:dyDescent="0.25">
      <c r="A161" s="12"/>
      <c r="B161" s="3"/>
      <c r="C161" s="3"/>
      <c r="D161" s="3"/>
      <c r="E161" s="3"/>
      <c r="F161" s="3"/>
      <c r="G161" s="3"/>
    </row>
    <row r="162" spans="1:7" x14ac:dyDescent="0.25">
      <c r="A162" s="12" t="s">
        <v>5649</v>
      </c>
      <c r="B162" s="146" t="s">
        <v>2315</v>
      </c>
      <c r="C162" s="146"/>
      <c r="D162" s="193"/>
      <c r="E162" s="193"/>
      <c r="F162" s="193"/>
      <c r="G162" s="193"/>
    </row>
    <row r="163" spans="1:7" ht="5.0999999999999996" customHeight="1" x14ac:dyDescent="0.25">
      <c r="A163" s="12"/>
      <c r="B163" s="3"/>
      <c r="C163" s="3"/>
      <c r="D163" s="3"/>
      <c r="E163" s="3"/>
      <c r="F163" s="3"/>
      <c r="G163" s="3"/>
    </row>
    <row r="164" spans="1:7" x14ac:dyDescent="0.25">
      <c r="A164" s="12" t="s">
        <v>5648</v>
      </c>
      <c r="B164" s="146" t="s">
        <v>5647</v>
      </c>
      <c r="C164" s="146"/>
      <c r="D164" s="170"/>
      <c r="E164" s="170"/>
      <c r="F164" s="170"/>
      <c r="G164" s="170"/>
    </row>
    <row r="165" spans="1:7" ht="5.0999999999999996" customHeight="1" x14ac:dyDescent="0.25">
      <c r="A165" s="12"/>
      <c r="B165" s="3"/>
      <c r="C165" s="3"/>
      <c r="D165" s="3"/>
      <c r="E165" s="3"/>
      <c r="F165" s="3"/>
      <c r="G165" s="3"/>
    </row>
    <row r="166" spans="1:7" x14ac:dyDescent="0.25">
      <c r="A166" s="12" t="s">
        <v>5646</v>
      </c>
      <c r="B166" s="146" t="s">
        <v>4038</v>
      </c>
      <c r="C166" s="146"/>
      <c r="D166" s="170"/>
      <c r="E166" s="170"/>
      <c r="F166" s="170"/>
      <c r="G166" s="170"/>
    </row>
    <row r="167" spans="1:7" ht="5.0999999999999996" customHeight="1" x14ac:dyDescent="0.25">
      <c r="A167" s="12"/>
      <c r="B167" s="3"/>
      <c r="C167" s="3"/>
      <c r="D167" s="3"/>
      <c r="E167" s="3"/>
      <c r="F167" s="3"/>
      <c r="G167" s="3"/>
    </row>
    <row r="168" spans="1:7" ht="60" customHeight="1" x14ac:dyDescent="0.25">
      <c r="A168" s="12" t="s">
        <v>5645</v>
      </c>
      <c r="B168" s="146" t="s">
        <v>5644</v>
      </c>
      <c r="C168" s="146"/>
      <c r="D168" s="193"/>
      <c r="E168" s="193"/>
      <c r="F168" s="193"/>
      <c r="G168" s="193"/>
    </row>
    <row r="169" spans="1:7" ht="5.0999999999999996" customHeight="1" x14ac:dyDescent="0.25">
      <c r="A169" s="12"/>
      <c r="B169" s="3"/>
      <c r="C169" s="3"/>
      <c r="D169" s="3"/>
      <c r="E169" s="3"/>
      <c r="F169" s="3"/>
      <c r="G169" s="3"/>
    </row>
    <row r="170" spans="1:7" ht="60" customHeight="1" x14ac:dyDescent="0.25">
      <c r="A170" s="12" t="s">
        <v>5643</v>
      </c>
      <c r="B170" s="146" t="s">
        <v>5642</v>
      </c>
      <c r="C170" s="146"/>
      <c r="D170" s="193"/>
      <c r="E170" s="193"/>
      <c r="F170" s="193"/>
      <c r="G170" s="193"/>
    </row>
    <row r="171" spans="1:7" ht="5.0999999999999996" customHeight="1" x14ac:dyDescent="0.25">
      <c r="A171" s="12"/>
      <c r="B171" s="3"/>
      <c r="C171" s="3"/>
      <c r="D171" s="3"/>
      <c r="E171" s="3"/>
      <c r="F171" s="3"/>
      <c r="G171" s="3"/>
    </row>
    <row r="172" spans="1:7" ht="30" customHeight="1" x14ac:dyDescent="0.25">
      <c r="A172" s="148" t="s">
        <v>5641</v>
      </c>
      <c r="B172" s="146" t="s">
        <v>5640</v>
      </c>
      <c r="C172" s="146"/>
      <c r="D172" s="146"/>
      <c r="E172" s="146"/>
      <c r="F172" s="146"/>
      <c r="G172" s="146"/>
    </row>
    <row r="173" spans="1:7" x14ac:dyDescent="0.25">
      <c r="A173" s="148"/>
      <c r="B173" s="89"/>
      <c r="C173" s="144" t="s">
        <v>2135</v>
      </c>
      <c r="D173" s="145"/>
      <c r="E173" s="145"/>
      <c r="F173" s="145"/>
      <c r="G173" s="145"/>
    </row>
    <row r="174" spans="1:7" x14ac:dyDescent="0.25">
      <c r="A174" s="148"/>
      <c r="B174" s="89"/>
      <c r="C174" s="144" t="s">
        <v>2134</v>
      </c>
      <c r="D174" s="145"/>
      <c r="E174" s="145"/>
      <c r="F174" s="145"/>
      <c r="G174" s="145"/>
    </row>
    <row r="175" spans="1:7" ht="5.0999999999999996" customHeight="1" x14ac:dyDescent="0.25">
      <c r="A175" s="148"/>
      <c r="B175" s="146"/>
      <c r="C175" s="146"/>
      <c r="D175" s="146"/>
      <c r="E175" s="146"/>
      <c r="F175" s="146"/>
      <c r="G175" s="3"/>
    </row>
    <row r="176" spans="1:7" ht="15" customHeight="1" x14ac:dyDescent="0.25">
      <c r="A176" s="148"/>
      <c r="B176" s="146" t="s">
        <v>5639</v>
      </c>
      <c r="C176" s="146"/>
      <c r="D176" s="146"/>
      <c r="E176" s="146"/>
      <c r="F176" s="146"/>
      <c r="G176" s="146"/>
    </row>
    <row r="177" spans="1:7" ht="5.0999999999999996" customHeight="1" x14ac:dyDescent="0.25">
      <c r="A177" s="12"/>
      <c r="B177" s="3"/>
      <c r="C177" s="3"/>
      <c r="D177" s="3"/>
      <c r="E177" s="3"/>
      <c r="F177" s="3"/>
      <c r="G177" s="3"/>
    </row>
    <row r="178" spans="1:7" ht="15" customHeight="1" x14ac:dyDescent="0.25">
      <c r="A178" s="12"/>
      <c r="B178" s="167" t="s">
        <v>5638</v>
      </c>
      <c r="C178" s="167"/>
      <c r="D178" s="167" t="s">
        <v>5637</v>
      </c>
      <c r="E178" s="167"/>
      <c r="F178" s="167" t="s">
        <v>5636</v>
      </c>
      <c r="G178" s="167"/>
    </row>
    <row r="179" spans="1:7" ht="5.0999999999999996" customHeight="1" x14ac:dyDescent="0.25">
      <c r="A179" s="12"/>
      <c r="B179" s="3"/>
      <c r="C179" s="3"/>
      <c r="D179" s="3"/>
      <c r="E179" s="3"/>
      <c r="F179" s="3"/>
      <c r="G179" s="3"/>
    </row>
    <row r="180" spans="1:7" x14ac:dyDescent="0.25">
      <c r="A180" s="148" t="s">
        <v>5635</v>
      </c>
      <c r="B180" s="146" t="s">
        <v>5634</v>
      </c>
      <c r="C180" s="146"/>
      <c r="D180" s="89"/>
      <c r="E180" s="109" t="s">
        <v>2135</v>
      </c>
      <c r="F180" s="193"/>
      <c r="G180" s="193"/>
    </row>
    <row r="181" spans="1:7" x14ac:dyDescent="0.25">
      <c r="A181" s="148"/>
      <c r="B181" s="146"/>
      <c r="C181" s="146"/>
      <c r="D181" s="89"/>
      <c r="E181" s="109" t="s">
        <v>2134</v>
      </c>
      <c r="F181" s="193"/>
      <c r="G181" s="193"/>
    </row>
    <row r="182" spans="1:7" ht="5.0999999999999996" customHeight="1" x14ac:dyDescent="0.25">
      <c r="A182" s="12"/>
      <c r="B182" s="3"/>
      <c r="C182" s="3"/>
      <c r="D182" s="3"/>
      <c r="E182" s="3"/>
      <c r="F182" s="3"/>
      <c r="G182" s="3"/>
    </row>
    <row r="183" spans="1:7" x14ac:dyDescent="0.25">
      <c r="A183" s="148" t="s">
        <v>5633</v>
      </c>
      <c r="B183" s="146" t="s">
        <v>5632</v>
      </c>
      <c r="C183" s="146"/>
      <c r="D183" s="89"/>
      <c r="E183" s="109" t="s">
        <v>2135</v>
      </c>
      <c r="F183" s="193"/>
      <c r="G183" s="193"/>
    </row>
    <row r="184" spans="1:7" x14ac:dyDescent="0.25">
      <c r="A184" s="148"/>
      <c r="B184" s="146"/>
      <c r="C184" s="146"/>
      <c r="D184" s="89"/>
      <c r="E184" s="109" t="s">
        <v>2134</v>
      </c>
      <c r="F184" s="193"/>
      <c r="G184" s="193"/>
    </row>
    <row r="185" spans="1:7" ht="5.0999999999999996" customHeight="1" x14ac:dyDescent="0.25">
      <c r="A185" s="12"/>
      <c r="B185" s="3"/>
      <c r="C185" s="3"/>
      <c r="D185" s="3"/>
      <c r="E185" s="3"/>
      <c r="F185" s="3"/>
      <c r="G185" s="3"/>
    </row>
    <row r="186" spans="1:7" x14ac:dyDescent="0.25">
      <c r="A186" s="148" t="s">
        <v>5631</v>
      </c>
      <c r="B186" s="146" t="s">
        <v>5630</v>
      </c>
      <c r="C186" s="146"/>
      <c r="D186" s="89"/>
      <c r="E186" s="109" t="s">
        <v>2135</v>
      </c>
      <c r="F186" s="193"/>
      <c r="G186" s="193"/>
    </row>
    <row r="187" spans="1:7" x14ac:dyDescent="0.25">
      <c r="A187" s="148"/>
      <c r="B187" s="146"/>
      <c r="C187" s="146"/>
      <c r="D187" s="89"/>
      <c r="E187" s="109" t="s">
        <v>2134</v>
      </c>
      <c r="F187" s="193"/>
      <c r="G187" s="193"/>
    </row>
    <row r="188" spans="1:7" ht="5.0999999999999996" customHeight="1" x14ac:dyDescent="0.25">
      <c r="A188" s="12"/>
      <c r="B188" s="3"/>
      <c r="C188" s="3"/>
      <c r="D188" s="3"/>
      <c r="E188" s="3"/>
      <c r="F188" s="3"/>
      <c r="G188" s="3"/>
    </row>
    <row r="189" spans="1:7" x14ac:dyDescent="0.25">
      <c r="A189" s="148" t="s">
        <v>5629</v>
      </c>
      <c r="B189" s="146" t="s">
        <v>5628</v>
      </c>
      <c r="C189" s="146"/>
      <c r="D189" s="89"/>
      <c r="E189" s="109" t="s">
        <v>2135</v>
      </c>
      <c r="F189" s="193"/>
      <c r="G189" s="193"/>
    </row>
    <row r="190" spans="1:7" x14ac:dyDescent="0.25">
      <c r="A190" s="148"/>
      <c r="B190" s="146"/>
      <c r="C190" s="146"/>
      <c r="D190" s="89"/>
      <c r="E190" s="109" t="s">
        <v>2134</v>
      </c>
      <c r="F190" s="193"/>
      <c r="G190" s="193"/>
    </row>
    <row r="191" spans="1:7" ht="5.0999999999999996" customHeight="1" x14ac:dyDescent="0.25">
      <c r="A191" s="12"/>
      <c r="B191" s="3"/>
      <c r="C191" s="3"/>
      <c r="D191" s="3"/>
      <c r="E191" s="3"/>
      <c r="F191" s="3"/>
      <c r="G191" s="3"/>
    </row>
    <row r="192" spans="1:7" x14ac:dyDescent="0.25">
      <c r="A192" s="148" t="s">
        <v>5627</v>
      </c>
      <c r="B192" s="146" t="s">
        <v>5626</v>
      </c>
      <c r="C192" s="146"/>
      <c r="D192" s="89"/>
      <c r="E192" s="109" t="s">
        <v>2135</v>
      </c>
      <c r="F192" s="193"/>
      <c r="G192" s="193"/>
    </row>
    <row r="193" spans="1:7" x14ac:dyDescent="0.25">
      <c r="A193" s="148"/>
      <c r="B193" s="146"/>
      <c r="C193" s="146"/>
      <c r="D193" s="89"/>
      <c r="E193" s="109" t="s">
        <v>2134</v>
      </c>
      <c r="F193" s="193"/>
      <c r="G193" s="193"/>
    </row>
    <row r="194" spans="1:7" ht="5.0999999999999996" customHeight="1" x14ac:dyDescent="0.25">
      <c r="A194" s="12"/>
      <c r="B194" s="3"/>
      <c r="C194" s="3"/>
      <c r="D194" s="3"/>
      <c r="E194" s="3"/>
      <c r="F194" s="3"/>
      <c r="G194" s="3"/>
    </row>
    <row r="195" spans="1:7" x14ac:dyDescent="0.25">
      <c r="A195" s="148" t="s">
        <v>5625</v>
      </c>
      <c r="B195" s="146" t="s">
        <v>5624</v>
      </c>
      <c r="C195" s="146"/>
      <c r="D195" s="89"/>
      <c r="E195" s="109" t="s">
        <v>2135</v>
      </c>
      <c r="F195" s="193"/>
      <c r="G195" s="193"/>
    </row>
    <row r="196" spans="1:7" x14ac:dyDescent="0.25">
      <c r="A196" s="148"/>
      <c r="B196" s="146"/>
      <c r="C196" s="146"/>
      <c r="D196" s="89"/>
      <c r="E196" s="109" t="s">
        <v>2134</v>
      </c>
      <c r="F196" s="193"/>
      <c r="G196" s="193"/>
    </row>
    <row r="197" spans="1:7" ht="5.0999999999999996" customHeight="1" x14ac:dyDescent="0.25">
      <c r="A197" s="12"/>
      <c r="B197" s="3"/>
      <c r="C197" s="3"/>
      <c r="D197" s="3"/>
      <c r="E197" s="3"/>
      <c r="F197" s="3"/>
      <c r="G197" s="3"/>
    </row>
    <row r="198" spans="1:7" x14ac:dyDescent="0.25">
      <c r="A198" s="148" t="s">
        <v>5623</v>
      </c>
      <c r="B198" s="146" t="s">
        <v>5622</v>
      </c>
      <c r="C198" s="146"/>
      <c r="D198" s="89"/>
      <c r="E198" s="109" t="s">
        <v>2135</v>
      </c>
      <c r="F198" s="193"/>
      <c r="G198" s="193"/>
    </row>
    <row r="199" spans="1:7" x14ac:dyDescent="0.25">
      <c r="A199" s="148"/>
      <c r="B199" s="146"/>
      <c r="C199" s="146"/>
      <c r="D199" s="89"/>
      <c r="E199" s="109" t="s">
        <v>2134</v>
      </c>
      <c r="F199" s="193"/>
      <c r="G199" s="193"/>
    </row>
    <row r="200" spans="1:7" ht="5.0999999999999996" customHeight="1" x14ac:dyDescent="0.25">
      <c r="A200" s="12"/>
      <c r="B200" s="3"/>
      <c r="C200" s="3"/>
      <c r="D200" s="3"/>
      <c r="E200" s="3"/>
      <c r="F200" s="3"/>
      <c r="G200" s="3"/>
    </row>
    <row r="201" spans="1:7" ht="15" customHeight="1" x14ac:dyDescent="0.25">
      <c r="A201" s="148" t="s">
        <v>5621</v>
      </c>
      <c r="B201" s="146" t="s">
        <v>5620</v>
      </c>
      <c r="C201" s="146"/>
      <c r="D201" s="89"/>
      <c r="E201" s="109" t="s">
        <v>2135</v>
      </c>
      <c r="F201" s="193"/>
      <c r="G201" s="193"/>
    </row>
    <row r="202" spans="1:7" x14ac:dyDescent="0.25">
      <c r="A202" s="148"/>
      <c r="B202" s="146"/>
      <c r="C202" s="146"/>
      <c r="D202" s="89"/>
      <c r="E202" s="109" t="s">
        <v>2134</v>
      </c>
      <c r="F202" s="193"/>
      <c r="G202" s="193"/>
    </row>
    <row r="203" spans="1:7" ht="5.0999999999999996" customHeight="1" x14ac:dyDescent="0.25">
      <c r="A203" s="12"/>
      <c r="B203" s="3"/>
      <c r="C203" s="3"/>
      <c r="D203" s="3"/>
      <c r="E203" s="3"/>
      <c r="F203" s="3"/>
      <c r="G203" s="3"/>
    </row>
    <row r="204" spans="1:7" x14ac:dyDescent="0.25">
      <c r="A204" s="148" t="s">
        <v>5619</v>
      </c>
      <c r="B204" s="146" t="s">
        <v>5618</v>
      </c>
      <c r="C204" s="146"/>
      <c r="D204" s="89"/>
      <c r="E204" s="109" t="s">
        <v>2135</v>
      </c>
      <c r="F204" s="193"/>
      <c r="G204" s="193"/>
    </row>
    <row r="205" spans="1:7" x14ac:dyDescent="0.25">
      <c r="A205" s="148"/>
      <c r="B205" s="146"/>
      <c r="C205" s="146"/>
      <c r="D205" s="89"/>
      <c r="E205" s="109" t="s">
        <v>2134</v>
      </c>
      <c r="F205" s="193"/>
      <c r="G205" s="193"/>
    </row>
    <row r="206" spans="1:7" ht="5.0999999999999996" customHeight="1" x14ac:dyDescent="0.25">
      <c r="A206" s="12"/>
      <c r="B206" s="3"/>
      <c r="C206" s="3"/>
      <c r="D206" s="3"/>
      <c r="E206" s="3"/>
      <c r="F206" s="3"/>
      <c r="G206" s="3"/>
    </row>
    <row r="207" spans="1:7" ht="15" customHeight="1" x14ac:dyDescent="0.25">
      <c r="A207" s="148" t="s">
        <v>5617</v>
      </c>
      <c r="B207" s="146" t="s">
        <v>5616</v>
      </c>
      <c r="C207" s="146"/>
      <c r="D207" s="89"/>
      <c r="E207" s="109" t="s">
        <v>2135</v>
      </c>
      <c r="F207" s="193"/>
      <c r="G207" s="193"/>
    </row>
    <row r="208" spans="1:7" x14ac:dyDescent="0.25">
      <c r="A208" s="148"/>
      <c r="B208" s="146"/>
      <c r="C208" s="146"/>
      <c r="D208" s="89"/>
      <c r="E208" s="109" t="s">
        <v>2134</v>
      </c>
      <c r="F208" s="193"/>
      <c r="G208" s="193"/>
    </row>
    <row r="209" spans="1:7" ht="5.0999999999999996" customHeight="1" x14ac:dyDescent="0.25">
      <c r="A209" s="12"/>
      <c r="B209" s="3"/>
      <c r="C209" s="3"/>
      <c r="D209" s="3"/>
      <c r="E209" s="3"/>
      <c r="F209" s="3"/>
      <c r="G209" s="3"/>
    </row>
    <row r="210" spans="1:7" ht="15" customHeight="1" x14ac:dyDescent="0.25">
      <c r="A210" s="148" t="s">
        <v>5615</v>
      </c>
      <c r="B210" s="146" t="s">
        <v>5614</v>
      </c>
      <c r="C210" s="146"/>
      <c r="D210" s="89"/>
      <c r="E210" s="109" t="s">
        <v>2135</v>
      </c>
      <c r="F210" s="193"/>
      <c r="G210" s="193"/>
    </row>
    <row r="211" spans="1:7" ht="15" customHeight="1" x14ac:dyDescent="0.25">
      <c r="A211" s="148"/>
      <c r="B211" s="146"/>
      <c r="C211" s="146"/>
      <c r="D211" s="89"/>
      <c r="E211" s="109" t="s">
        <v>2134</v>
      </c>
      <c r="F211" s="193"/>
      <c r="G211" s="193"/>
    </row>
    <row r="212" spans="1:7" ht="5.0999999999999996" customHeight="1" x14ac:dyDescent="0.25">
      <c r="A212" s="12"/>
      <c r="B212" s="3"/>
      <c r="C212" s="3"/>
      <c r="D212" s="3"/>
      <c r="E212" s="3"/>
      <c r="F212" s="3"/>
      <c r="G212" s="3"/>
    </row>
    <row r="213" spans="1:7" x14ac:dyDescent="0.25">
      <c r="A213" s="148" t="s">
        <v>5613</v>
      </c>
      <c r="B213" s="146" t="s">
        <v>5612</v>
      </c>
      <c r="C213" s="146"/>
      <c r="D213" s="146"/>
      <c r="E213" s="146"/>
      <c r="F213" s="146"/>
      <c r="G213" s="146"/>
    </row>
    <row r="214" spans="1:7" ht="5.0999999999999996" customHeight="1" x14ac:dyDescent="0.25">
      <c r="A214" s="148"/>
      <c r="B214" s="3"/>
      <c r="C214" s="3"/>
      <c r="D214" s="3"/>
      <c r="E214" s="3"/>
      <c r="F214" s="3"/>
      <c r="G214" s="3"/>
    </row>
    <row r="215" spans="1:7" x14ac:dyDescent="0.25">
      <c r="A215" s="148"/>
      <c r="B215" s="193"/>
      <c r="C215" s="193"/>
      <c r="D215" s="111"/>
      <c r="E215" s="109" t="s">
        <v>2135</v>
      </c>
      <c r="F215" s="193"/>
      <c r="G215" s="193"/>
    </row>
    <row r="216" spans="1:7" x14ac:dyDescent="0.25">
      <c r="A216" s="148"/>
      <c r="B216" s="193"/>
      <c r="C216" s="193"/>
      <c r="D216" s="111"/>
      <c r="E216" s="109" t="s">
        <v>2134</v>
      </c>
      <c r="F216" s="193"/>
      <c r="G216" s="193"/>
    </row>
    <row r="217" spans="1:7" x14ac:dyDescent="0.25">
      <c r="A217" s="148"/>
      <c r="B217" s="193"/>
      <c r="C217" s="193"/>
      <c r="D217" s="58"/>
      <c r="E217" s="109"/>
      <c r="F217" s="193"/>
      <c r="G217" s="193"/>
    </row>
    <row r="218" spans="1:7" ht="5.0999999999999996" customHeight="1" x14ac:dyDescent="0.25">
      <c r="A218" s="148"/>
      <c r="B218" s="3"/>
      <c r="C218" s="3"/>
      <c r="D218" s="3"/>
      <c r="E218" s="3"/>
      <c r="F218" s="3"/>
      <c r="G218" s="3"/>
    </row>
    <row r="219" spans="1:7" x14ac:dyDescent="0.25">
      <c r="A219" s="148"/>
      <c r="B219" s="193"/>
      <c r="C219" s="193"/>
      <c r="D219" s="111"/>
      <c r="E219" s="109" t="s">
        <v>2135</v>
      </c>
      <c r="F219" s="193"/>
      <c r="G219" s="193"/>
    </row>
    <row r="220" spans="1:7" x14ac:dyDescent="0.25">
      <c r="A220" s="148"/>
      <c r="B220" s="193"/>
      <c r="C220" s="193"/>
      <c r="D220" s="111"/>
      <c r="E220" s="109" t="s">
        <v>2134</v>
      </c>
      <c r="F220" s="193"/>
      <c r="G220" s="193"/>
    </row>
    <row r="221" spans="1:7" x14ac:dyDescent="0.25">
      <c r="A221" s="148"/>
      <c r="B221" s="193"/>
      <c r="C221" s="193"/>
      <c r="D221" s="58"/>
      <c r="E221" s="109"/>
      <c r="F221" s="193"/>
      <c r="G221" s="193"/>
    </row>
    <row r="222" spans="1:7" ht="5.0999999999999996" customHeight="1" x14ac:dyDescent="0.25">
      <c r="A222" s="12"/>
      <c r="B222" s="3"/>
      <c r="C222" s="3"/>
      <c r="D222" s="3"/>
      <c r="E222" s="3"/>
      <c r="F222" s="3"/>
      <c r="G222" s="3"/>
    </row>
    <row r="223" spans="1:7" ht="15" customHeight="1" x14ac:dyDescent="0.25">
      <c r="A223" s="148" t="s">
        <v>5611</v>
      </c>
      <c r="B223" s="146" t="s">
        <v>5610</v>
      </c>
      <c r="C223" s="146"/>
      <c r="D223" s="146"/>
      <c r="E223" s="146"/>
      <c r="F223" s="146"/>
      <c r="G223" s="146"/>
    </row>
    <row r="224" spans="1:7" x14ac:dyDescent="0.25">
      <c r="A224" s="148"/>
      <c r="B224" s="89"/>
      <c r="C224" s="144" t="s">
        <v>2135</v>
      </c>
      <c r="D224" s="145"/>
      <c r="E224" s="145"/>
      <c r="F224" s="145"/>
      <c r="G224" s="145"/>
    </row>
    <row r="225" spans="1:7" x14ac:dyDescent="0.25">
      <c r="A225" s="148"/>
      <c r="B225" s="89"/>
      <c r="C225" s="144" t="s">
        <v>2134</v>
      </c>
      <c r="D225" s="145"/>
      <c r="E225" s="145"/>
      <c r="F225" s="145"/>
      <c r="G225" s="145"/>
    </row>
    <row r="226" spans="1:7" ht="5.0999999999999996" customHeight="1" x14ac:dyDescent="0.25">
      <c r="A226" s="148"/>
      <c r="B226" s="146"/>
      <c r="C226" s="146"/>
      <c r="D226" s="146"/>
      <c r="E226" s="146"/>
      <c r="F226" s="146"/>
      <c r="G226" s="3"/>
    </row>
    <row r="227" spans="1:7" ht="15" customHeight="1" x14ac:dyDescent="0.25">
      <c r="A227" s="148"/>
      <c r="B227" s="146" t="s">
        <v>5609</v>
      </c>
      <c r="C227" s="146"/>
      <c r="D227" s="146"/>
      <c r="E227" s="146"/>
      <c r="F227" s="146"/>
      <c r="G227" s="146"/>
    </row>
    <row r="228" spans="1:7" ht="5.0999999999999996" customHeight="1" x14ac:dyDescent="0.25">
      <c r="A228" s="12"/>
      <c r="B228" s="3"/>
      <c r="C228" s="3"/>
      <c r="D228" s="3"/>
      <c r="E228" s="3"/>
      <c r="F228" s="3"/>
      <c r="G228" s="3"/>
    </row>
    <row r="229" spans="1:7" ht="15" customHeight="1" x14ac:dyDescent="0.25">
      <c r="A229" s="12" t="s">
        <v>5608</v>
      </c>
      <c r="B229" s="146" t="s">
        <v>5607</v>
      </c>
      <c r="C229" s="146"/>
      <c r="D229" s="193"/>
      <c r="E229" s="193"/>
      <c r="F229" s="193"/>
      <c r="G229" s="193"/>
    </row>
    <row r="230" spans="1:7" ht="5.0999999999999996" customHeight="1" x14ac:dyDescent="0.25">
      <c r="A230" s="12"/>
      <c r="B230" s="3"/>
      <c r="C230" s="3"/>
      <c r="D230" s="3"/>
      <c r="E230" s="3"/>
      <c r="F230" s="3"/>
      <c r="G230" s="3"/>
    </row>
    <row r="231" spans="1:7" x14ac:dyDescent="0.25">
      <c r="A231" s="12" t="s">
        <v>5606</v>
      </c>
      <c r="B231" s="146" t="s">
        <v>3066</v>
      </c>
      <c r="C231" s="146"/>
      <c r="D231" s="193"/>
      <c r="E231" s="193"/>
      <c r="F231" s="193"/>
      <c r="G231" s="193"/>
    </row>
    <row r="232" spans="1:7" ht="5.0999999999999996" customHeight="1" x14ac:dyDescent="0.25">
      <c r="A232" s="12"/>
      <c r="B232" s="3"/>
      <c r="C232" s="3"/>
      <c r="D232" s="3"/>
      <c r="E232" s="3"/>
      <c r="F232" s="3"/>
      <c r="G232" s="3"/>
    </row>
    <row r="233" spans="1:7" x14ac:dyDescent="0.25">
      <c r="A233" s="12" t="s">
        <v>5605</v>
      </c>
      <c r="B233" s="146" t="s">
        <v>2064</v>
      </c>
      <c r="C233" s="146"/>
      <c r="D233" s="193"/>
      <c r="E233" s="193"/>
      <c r="F233" s="193"/>
      <c r="G233" s="193"/>
    </row>
    <row r="234" spans="1:7" ht="5.0999999999999996" customHeight="1" x14ac:dyDescent="0.25">
      <c r="A234" s="12"/>
      <c r="B234" s="3"/>
      <c r="C234" s="3"/>
      <c r="D234" s="3"/>
      <c r="E234" s="3"/>
      <c r="F234" s="3"/>
      <c r="G234" s="3"/>
    </row>
    <row r="235" spans="1:7" x14ac:dyDescent="0.25">
      <c r="A235" s="12" t="s">
        <v>5604</v>
      </c>
      <c r="B235" s="146" t="s">
        <v>2062</v>
      </c>
      <c r="C235" s="146"/>
      <c r="D235" s="193"/>
      <c r="E235" s="193"/>
      <c r="F235" s="193"/>
      <c r="G235" s="193"/>
    </row>
    <row r="236" spans="1:7" ht="5.0999999999999996" customHeight="1" x14ac:dyDescent="0.25">
      <c r="A236" s="12"/>
      <c r="B236" s="3"/>
      <c r="C236" s="3"/>
      <c r="D236" s="3"/>
      <c r="E236" s="3"/>
      <c r="F236" s="3"/>
      <c r="G236" s="3"/>
    </row>
    <row r="237" spans="1:7" x14ac:dyDescent="0.25">
      <c r="A237" s="12" t="s">
        <v>5603</v>
      </c>
      <c r="B237" s="146" t="s">
        <v>2233</v>
      </c>
      <c r="C237" s="146"/>
      <c r="D237" s="193"/>
      <c r="E237" s="193"/>
      <c r="F237" s="193"/>
      <c r="G237" s="193"/>
    </row>
    <row r="238" spans="1:7" ht="5.0999999999999996" customHeight="1" x14ac:dyDescent="0.25">
      <c r="A238" s="12"/>
      <c r="B238" s="3"/>
      <c r="C238" s="3"/>
      <c r="D238" s="3"/>
      <c r="E238" s="3"/>
      <c r="F238" s="3"/>
      <c r="G238" s="3"/>
    </row>
    <row r="239" spans="1:7" x14ac:dyDescent="0.25">
      <c r="A239" s="12" t="s">
        <v>5602</v>
      </c>
      <c r="B239" s="146" t="s">
        <v>2231</v>
      </c>
      <c r="C239" s="146"/>
      <c r="D239" s="193"/>
      <c r="E239" s="193"/>
      <c r="F239" s="193"/>
      <c r="G239" s="193"/>
    </row>
    <row r="240" spans="1:7" ht="5.0999999999999996" customHeight="1" x14ac:dyDescent="0.25">
      <c r="A240" s="12"/>
      <c r="B240" s="3"/>
      <c r="C240" s="3"/>
      <c r="D240" s="3"/>
      <c r="E240" s="3"/>
      <c r="F240" s="3"/>
      <c r="G240" s="3"/>
    </row>
    <row r="241" spans="1:7" x14ac:dyDescent="0.25">
      <c r="A241" s="12" t="s">
        <v>5601</v>
      </c>
      <c r="B241" s="146" t="s">
        <v>7506</v>
      </c>
      <c r="C241" s="146"/>
      <c r="D241" s="193"/>
      <c r="E241" s="193"/>
      <c r="F241" s="193"/>
      <c r="G241" s="193"/>
    </row>
    <row r="242" spans="1:7" ht="5.0999999999999996" customHeight="1" x14ac:dyDescent="0.25">
      <c r="A242" s="12"/>
      <c r="B242" s="3"/>
      <c r="C242" s="3"/>
      <c r="D242" s="3"/>
      <c r="E242" s="3"/>
      <c r="F242" s="3"/>
      <c r="G242" s="3"/>
    </row>
    <row r="243" spans="1:7" x14ac:dyDescent="0.25">
      <c r="A243" s="12" t="s">
        <v>5600</v>
      </c>
      <c r="B243" s="146" t="s">
        <v>5599</v>
      </c>
      <c r="C243" s="146"/>
      <c r="D243" s="193"/>
      <c r="E243" s="193"/>
      <c r="F243" s="193"/>
      <c r="G243" s="193"/>
    </row>
    <row r="244" spans="1:7" ht="5.0999999999999996" customHeight="1" x14ac:dyDescent="0.25">
      <c r="A244" s="12"/>
      <c r="B244" s="3"/>
      <c r="C244" s="3"/>
      <c r="D244" s="3"/>
      <c r="E244" s="3"/>
      <c r="F244" s="3"/>
      <c r="G244" s="3"/>
    </row>
    <row r="245" spans="1:7" ht="15" customHeight="1" x14ac:dyDescent="0.25">
      <c r="A245" s="12" t="s">
        <v>5598</v>
      </c>
      <c r="B245" s="146" t="s">
        <v>5597</v>
      </c>
      <c r="C245" s="146"/>
      <c r="D245" s="193"/>
      <c r="E245" s="193"/>
      <c r="F245" s="193"/>
      <c r="G245" s="193"/>
    </row>
    <row r="246" spans="1:7" ht="5.0999999999999996" customHeight="1" x14ac:dyDescent="0.25">
      <c r="A246" s="12"/>
      <c r="B246" s="3"/>
      <c r="C246" s="3"/>
      <c r="D246" s="3"/>
      <c r="E246" s="3"/>
      <c r="F246" s="3"/>
      <c r="G246" s="3"/>
    </row>
    <row r="247" spans="1:7" ht="15" customHeight="1" x14ac:dyDescent="0.25">
      <c r="A247" s="148" t="s">
        <v>5596</v>
      </c>
      <c r="B247" s="146" t="s">
        <v>5595</v>
      </c>
      <c r="C247" s="146"/>
      <c r="D247" s="146"/>
      <c r="E247" s="146"/>
      <c r="F247" s="146"/>
      <c r="G247" s="146"/>
    </row>
    <row r="248" spans="1:7" x14ac:dyDescent="0.25">
      <c r="A248" s="148"/>
      <c r="B248" s="89"/>
      <c r="C248" s="144" t="s">
        <v>2135</v>
      </c>
      <c r="D248" s="145"/>
      <c r="E248" s="145"/>
      <c r="F248" s="145"/>
      <c r="G248" s="145"/>
    </row>
    <row r="249" spans="1:7" x14ac:dyDescent="0.25">
      <c r="A249" s="148"/>
      <c r="B249" s="89"/>
      <c r="C249" s="144" t="s">
        <v>2134</v>
      </c>
      <c r="D249" s="145"/>
      <c r="E249" s="145"/>
      <c r="F249" s="145"/>
      <c r="G249" s="145"/>
    </row>
    <row r="250" spans="1:7" ht="5.0999999999999996" customHeight="1" x14ac:dyDescent="0.25">
      <c r="A250" s="148"/>
      <c r="B250" s="146"/>
      <c r="C250" s="146"/>
      <c r="D250" s="146"/>
      <c r="E250" s="146"/>
      <c r="F250" s="146"/>
      <c r="G250" s="3"/>
    </row>
    <row r="251" spans="1:7" ht="15" customHeight="1" x14ac:dyDescent="0.25">
      <c r="A251" s="148"/>
      <c r="B251" s="146" t="s">
        <v>5594</v>
      </c>
      <c r="C251" s="146"/>
      <c r="D251" s="146"/>
      <c r="E251" s="146"/>
      <c r="F251" s="146"/>
      <c r="G251" s="146"/>
    </row>
    <row r="252" spans="1:7" ht="5.0999999999999996" customHeight="1" x14ac:dyDescent="0.25">
      <c r="A252" s="12"/>
      <c r="B252" s="3"/>
      <c r="C252" s="3"/>
      <c r="D252" s="3"/>
      <c r="E252" s="3"/>
      <c r="F252" s="3"/>
      <c r="G252" s="3"/>
    </row>
    <row r="253" spans="1:7" ht="30" customHeight="1" x14ac:dyDescent="0.25">
      <c r="A253" s="12"/>
      <c r="B253" s="172" t="s">
        <v>5593</v>
      </c>
      <c r="C253" s="172"/>
      <c r="D253" s="172"/>
      <c r="E253" s="172"/>
      <c r="F253" s="172"/>
      <c r="G253" s="172"/>
    </row>
    <row r="254" spans="1:7" ht="5.0999999999999996" customHeight="1" x14ac:dyDescent="0.25">
      <c r="A254" s="12"/>
      <c r="B254" s="3"/>
      <c r="C254" s="3"/>
      <c r="D254" s="3"/>
      <c r="E254" s="3"/>
      <c r="F254" s="3"/>
      <c r="G254" s="3"/>
    </row>
    <row r="255" spans="1:7" x14ac:dyDescent="0.25">
      <c r="A255" s="12"/>
      <c r="B255" s="146"/>
      <c r="C255" s="146"/>
      <c r="D255" s="195" t="s">
        <v>5550</v>
      </c>
      <c r="E255" s="195"/>
      <c r="F255" s="195" t="s">
        <v>5549</v>
      </c>
      <c r="G255" s="195"/>
    </row>
    <row r="256" spans="1:7" ht="5.0999999999999996" customHeight="1" x14ac:dyDescent="0.25">
      <c r="A256" s="12"/>
      <c r="B256" s="3"/>
      <c r="C256" s="3"/>
      <c r="D256" s="3"/>
      <c r="E256" s="3"/>
      <c r="F256" s="3"/>
      <c r="G256" s="3"/>
    </row>
    <row r="257" spans="1:7" x14ac:dyDescent="0.25">
      <c r="A257" s="12" t="s">
        <v>5592</v>
      </c>
      <c r="B257" s="146" t="s">
        <v>5591</v>
      </c>
      <c r="C257" s="146"/>
      <c r="D257" s="162"/>
      <c r="E257" s="163"/>
      <c r="F257" s="193"/>
      <c r="G257" s="193"/>
    </row>
    <row r="258" spans="1:7" ht="5.0999999999999996" customHeight="1" x14ac:dyDescent="0.25">
      <c r="A258" s="12"/>
      <c r="B258" s="3"/>
      <c r="C258" s="3"/>
      <c r="D258" s="3"/>
      <c r="E258" s="3"/>
      <c r="F258" s="3"/>
      <c r="G258" s="3"/>
    </row>
    <row r="259" spans="1:7" x14ac:dyDescent="0.25">
      <c r="A259" s="12" t="s">
        <v>5590</v>
      </c>
      <c r="B259" s="146" t="s">
        <v>3781</v>
      </c>
      <c r="C259" s="146"/>
      <c r="D259" s="162"/>
      <c r="E259" s="163"/>
      <c r="F259" s="193"/>
      <c r="G259" s="193"/>
    </row>
    <row r="260" spans="1:7" ht="5.0999999999999996" customHeight="1" x14ac:dyDescent="0.25">
      <c r="A260" s="12"/>
      <c r="B260" s="3"/>
      <c r="C260" s="3"/>
      <c r="D260" s="3"/>
      <c r="E260" s="3"/>
      <c r="F260" s="3"/>
      <c r="G260" s="3"/>
    </row>
    <row r="261" spans="1:7" x14ac:dyDescent="0.25">
      <c r="A261" s="12" t="s">
        <v>5589</v>
      </c>
      <c r="B261" s="146" t="s">
        <v>3066</v>
      </c>
      <c r="C261" s="146"/>
      <c r="D261" s="162"/>
      <c r="E261" s="163"/>
      <c r="F261" s="193"/>
      <c r="G261" s="193"/>
    </row>
    <row r="262" spans="1:7" ht="5.0999999999999996" customHeight="1" x14ac:dyDescent="0.25">
      <c r="A262" s="12"/>
      <c r="B262" s="3"/>
      <c r="C262" s="3"/>
      <c r="D262" s="3"/>
      <c r="E262" s="3"/>
      <c r="F262" s="3"/>
      <c r="G262" s="3"/>
    </row>
    <row r="263" spans="1:7" x14ac:dyDescent="0.25">
      <c r="A263" s="12" t="s">
        <v>5588</v>
      </c>
      <c r="B263" s="146" t="s">
        <v>2064</v>
      </c>
      <c r="C263" s="146"/>
      <c r="D263" s="162"/>
      <c r="E263" s="163"/>
      <c r="F263" s="193"/>
      <c r="G263" s="193"/>
    </row>
    <row r="264" spans="1:7" ht="5.0999999999999996" customHeight="1" x14ac:dyDescent="0.25">
      <c r="A264" s="12"/>
      <c r="B264" s="3"/>
      <c r="C264" s="3"/>
      <c r="D264" s="3"/>
      <c r="E264" s="3"/>
      <c r="F264" s="3"/>
      <c r="G264" s="3"/>
    </row>
    <row r="265" spans="1:7" x14ac:dyDescent="0.25">
      <c r="A265" s="12" t="s">
        <v>5587</v>
      </c>
      <c r="B265" s="146" t="s">
        <v>2062</v>
      </c>
      <c r="C265" s="146"/>
      <c r="D265" s="162"/>
      <c r="E265" s="163"/>
      <c r="F265" s="193"/>
      <c r="G265" s="193"/>
    </row>
    <row r="266" spans="1:7" ht="5.0999999999999996" customHeight="1" x14ac:dyDescent="0.25">
      <c r="A266" s="12"/>
      <c r="B266" s="3"/>
      <c r="C266" s="3"/>
      <c r="D266" s="3"/>
      <c r="E266" s="3"/>
      <c r="F266" s="3"/>
      <c r="G266" s="3"/>
    </row>
    <row r="267" spans="1:7" x14ac:dyDescent="0.25">
      <c r="A267" s="12" t="s">
        <v>5586</v>
      </c>
      <c r="B267" s="146" t="s">
        <v>2233</v>
      </c>
      <c r="C267" s="146"/>
      <c r="D267" s="162"/>
      <c r="E267" s="163"/>
      <c r="F267" s="193"/>
      <c r="G267" s="193"/>
    </row>
    <row r="268" spans="1:7" ht="5.0999999999999996" customHeight="1" x14ac:dyDescent="0.25">
      <c r="A268" s="12"/>
      <c r="B268" s="3"/>
      <c r="C268" s="3"/>
      <c r="D268" s="3"/>
      <c r="E268" s="3"/>
      <c r="F268" s="3"/>
      <c r="G268" s="3"/>
    </row>
    <row r="269" spans="1:7" x14ac:dyDescent="0.25">
      <c r="A269" s="12" t="s">
        <v>5585</v>
      </c>
      <c r="B269" s="146" t="s">
        <v>2231</v>
      </c>
      <c r="C269" s="146"/>
      <c r="D269" s="162"/>
      <c r="E269" s="163"/>
      <c r="F269" s="193"/>
      <c r="G269" s="193"/>
    </row>
    <row r="270" spans="1:7" ht="5.0999999999999996" customHeight="1" x14ac:dyDescent="0.25">
      <c r="A270" s="12"/>
      <c r="B270" s="3"/>
      <c r="C270" s="3"/>
      <c r="D270" s="3"/>
      <c r="E270" s="3"/>
      <c r="F270" s="3"/>
      <c r="G270" s="3"/>
    </row>
    <row r="271" spans="1:7" x14ac:dyDescent="0.25">
      <c r="A271" s="12" t="s">
        <v>5584</v>
      </c>
      <c r="B271" s="146" t="s">
        <v>7506</v>
      </c>
      <c r="C271" s="146"/>
      <c r="D271" s="162"/>
      <c r="E271" s="163"/>
      <c r="F271" s="193"/>
      <c r="G271" s="193"/>
    </row>
    <row r="272" spans="1:7" ht="5.0999999999999996" customHeight="1" x14ac:dyDescent="0.25">
      <c r="A272" s="12"/>
      <c r="B272" s="3"/>
      <c r="C272" s="3"/>
      <c r="D272" s="3"/>
      <c r="E272" s="3"/>
      <c r="F272" s="3"/>
      <c r="G272" s="3"/>
    </row>
    <row r="273" spans="1:7" x14ac:dyDescent="0.25">
      <c r="A273" s="148" t="s">
        <v>5583</v>
      </c>
      <c r="B273" s="146" t="s">
        <v>4270</v>
      </c>
      <c r="C273" s="146"/>
      <c r="D273" s="89"/>
      <c r="E273" s="109" t="s">
        <v>7237</v>
      </c>
      <c r="F273" s="89"/>
      <c r="G273" s="109" t="s">
        <v>7237</v>
      </c>
    </row>
    <row r="274" spans="1:7" x14ac:dyDescent="0.25">
      <c r="A274" s="148"/>
      <c r="B274" s="146"/>
      <c r="C274" s="146"/>
      <c r="D274" s="89"/>
      <c r="E274" s="109" t="s">
        <v>7236</v>
      </c>
      <c r="F274" s="89"/>
      <c r="G274" s="109" t="s">
        <v>7236</v>
      </c>
    </row>
    <row r="275" spans="1:7" ht="5.0999999999999996" customHeight="1" x14ac:dyDescent="0.25">
      <c r="A275" s="12"/>
      <c r="B275" s="3"/>
      <c r="C275" s="3"/>
      <c r="D275" s="3"/>
      <c r="E275" s="3"/>
      <c r="F275" s="3"/>
      <c r="G275" s="3"/>
    </row>
    <row r="276" spans="1:7" x14ac:dyDescent="0.25">
      <c r="A276" s="12" t="s">
        <v>5582</v>
      </c>
      <c r="B276" s="146" t="s">
        <v>5436</v>
      </c>
      <c r="C276" s="146"/>
      <c r="D276" s="227"/>
      <c r="E276" s="228"/>
      <c r="F276" s="170"/>
      <c r="G276" s="170"/>
    </row>
    <row r="277" spans="1:7" ht="5.0999999999999996" customHeight="1" x14ac:dyDescent="0.25">
      <c r="A277" s="12"/>
      <c r="B277" s="3"/>
      <c r="C277" s="3"/>
      <c r="D277" s="3"/>
      <c r="E277" s="3"/>
      <c r="F277" s="3"/>
      <c r="G277" s="3"/>
    </row>
    <row r="278" spans="1:7" ht="15" customHeight="1" x14ac:dyDescent="0.25">
      <c r="A278" s="12" t="s">
        <v>5581</v>
      </c>
      <c r="B278" s="146" t="s">
        <v>5506</v>
      </c>
      <c r="C278" s="146"/>
      <c r="D278" s="162"/>
      <c r="E278" s="163"/>
      <c r="F278" s="193"/>
      <c r="G278" s="193"/>
    </row>
    <row r="279" spans="1:7" ht="5.0999999999999996" customHeight="1" x14ac:dyDescent="0.25">
      <c r="A279" s="12"/>
      <c r="B279" s="3"/>
      <c r="C279" s="3"/>
      <c r="D279" s="3"/>
      <c r="E279" s="3"/>
      <c r="F279" s="3"/>
      <c r="G279" s="3"/>
    </row>
    <row r="280" spans="1:7" x14ac:dyDescent="0.25">
      <c r="A280" s="148" t="s">
        <v>5580</v>
      </c>
      <c r="B280" s="146" t="s">
        <v>5504</v>
      </c>
      <c r="C280" s="146"/>
      <c r="D280" s="89"/>
      <c r="E280" s="109" t="s">
        <v>2135</v>
      </c>
      <c r="F280" s="89"/>
      <c r="G280" s="109" t="s">
        <v>2135</v>
      </c>
    </row>
    <row r="281" spans="1:7" x14ac:dyDescent="0.25">
      <c r="A281" s="148"/>
      <c r="B281" s="146"/>
      <c r="C281" s="146"/>
      <c r="D281" s="89"/>
      <c r="E281" s="109" t="s">
        <v>2134</v>
      </c>
      <c r="F281" s="89"/>
      <c r="G281" s="109" t="s">
        <v>2134</v>
      </c>
    </row>
    <row r="282" spans="1:7" ht="5.0999999999999996" customHeight="1" x14ac:dyDescent="0.25">
      <c r="A282" s="12"/>
      <c r="B282" s="3"/>
      <c r="C282" s="3"/>
      <c r="D282" s="3"/>
      <c r="E282" s="3"/>
      <c r="F282" s="3"/>
      <c r="G282" s="3"/>
    </row>
    <row r="283" spans="1:7" x14ac:dyDescent="0.25">
      <c r="A283" s="148" t="s">
        <v>5579</v>
      </c>
      <c r="B283" s="146" t="s">
        <v>5502</v>
      </c>
      <c r="C283" s="146"/>
      <c r="D283" s="89"/>
      <c r="E283" s="109" t="s">
        <v>2135</v>
      </c>
      <c r="F283" s="89"/>
      <c r="G283" s="109" t="s">
        <v>2135</v>
      </c>
    </row>
    <row r="284" spans="1:7" x14ac:dyDescent="0.25">
      <c r="A284" s="148"/>
      <c r="B284" s="146"/>
      <c r="C284" s="146"/>
      <c r="D284" s="89"/>
      <c r="E284" s="109" t="s">
        <v>2134</v>
      </c>
      <c r="F284" s="89"/>
      <c r="G284" s="109" t="s">
        <v>2134</v>
      </c>
    </row>
    <row r="285" spans="1:7" ht="5.0999999999999996" customHeight="1" x14ac:dyDescent="0.25">
      <c r="A285" s="12"/>
      <c r="B285" s="3"/>
      <c r="C285" s="3"/>
      <c r="D285" s="3"/>
      <c r="E285" s="3"/>
      <c r="F285" s="3"/>
      <c r="G285" s="3"/>
    </row>
    <row r="286" spans="1:7" ht="45" customHeight="1" x14ac:dyDescent="0.25">
      <c r="A286" s="12" t="s">
        <v>5578</v>
      </c>
      <c r="B286" s="146" t="s">
        <v>5577</v>
      </c>
      <c r="C286" s="146"/>
      <c r="D286" s="227"/>
      <c r="E286" s="228"/>
      <c r="F286" s="170"/>
      <c r="G286" s="170"/>
    </row>
    <row r="287" spans="1:7" ht="5.0999999999999996" customHeight="1" x14ac:dyDescent="0.25">
      <c r="A287" s="12"/>
      <c r="B287" s="3"/>
      <c r="C287" s="3"/>
      <c r="D287" s="3"/>
      <c r="E287" s="3"/>
      <c r="F287" s="3"/>
      <c r="G287" s="3"/>
    </row>
    <row r="288" spans="1:7" ht="15" customHeight="1" x14ac:dyDescent="0.25">
      <c r="A288" s="148" t="s">
        <v>5576</v>
      </c>
      <c r="B288" s="146" t="s">
        <v>5535</v>
      </c>
      <c r="C288" s="146"/>
      <c r="D288" s="89"/>
      <c r="E288" s="109" t="s">
        <v>2135</v>
      </c>
      <c r="F288" s="89"/>
      <c r="G288" s="109" t="s">
        <v>2135</v>
      </c>
    </row>
    <row r="289" spans="1:7" ht="15" customHeight="1" x14ac:dyDescent="0.25">
      <c r="A289" s="148"/>
      <c r="B289" s="146"/>
      <c r="C289" s="146"/>
      <c r="D289" s="89"/>
      <c r="E289" s="109" t="s">
        <v>2134</v>
      </c>
      <c r="F289" s="89"/>
      <c r="G289" s="109" t="s">
        <v>2134</v>
      </c>
    </row>
    <row r="290" spans="1:7" ht="15" customHeight="1" x14ac:dyDescent="0.25">
      <c r="A290" s="148"/>
      <c r="B290" s="168" t="s">
        <v>7167</v>
      </c>
      <c r="C290" s="168"/>
      <c r="D290" s="114"/>
      <c r="E290" s="114"/>
      <c r="F290" s="27"/>
      <c r="G290" s="27"/>
    </row>
    <row r="291" spans="1:7" ht="5.0999999999999996" customHeight="1" x14ac:dyDescent="0.25">
      <c r="A291" s="12"/>
      <c r="B291" s="3"/>
      <c r="C291" s="3"/>
      <c r="D291" s="3"/>
      <c r="E291" s="3"/>
      <c r="F291" s="3"/>
      <c r="G291" s="3"/>
    </row>
    <row r="292" spans="1:7" x14ac:dyDescent="0.25">
      <c r="A292" s="12" t="s">
        <v>5575</v>
      </c>
      <c r="B292" s="146" t="s">
        <v>5533</v>
      </c>
      <c r="C292" s="146"/>
      <c r="D292" s="227"/>
      <c r="E292" s="228"/>
      <c r="F292" s="170"/>
      <c r="G292" s="170"/>
    </row>
    <row r="293" spans="1:7" ht="5.0999999999999996" customHeight="1" x14ac:dyDescent="0.25">
      <c r="A293" s="12"/>
      <c r="B293" s="3"/>
      <c r="C293" s="3"/>
      <c r="D293" s="3"/>
      <c r="E293" s="3"/>
      <c r="F293" s="3"/>
      <c r="G293" s="3"/>
    </row>
    <row r="294" spans="1:7" ht="15" customHeight="1" x14ac:dyDescent="0.25">
      <c r="A294" s="12" t="s">
        <v>5574</v>
      </c>
      <c r="B294" s="146" t="s">
        <v>5531</v>
      </c>
      <c r="C294" s="146"/>
      <c r="D294" s="227"/>
      <c r="E294" s="228"/>
      <c r="F294" s="170"/>
      <c r="G294" s="170"/>
    </row>
    <row r="295" spans="1:7" ht="5.0999999999999996" customHeight="1" x14ac:dyDescent="0.25">
      <c r="A295" s="12"/>
      <c r="B295" s="3"/>
      <c r="C295" s="3"/>
      <c r="D295" s="3"/>
      <c r="E295" s="3"/>
      <c r="F295" s="3"/>
      <c r="G295" s="3"/>
    </row>
    <row r="296" spans="1:7" ht="30" customHeight="1" x14ac:dyDescent="0.25">
      <c r="A296" s="12" t="s">
        <v>5573</v>
      </c>
      <c r="B296" s="146" t="s">
        <v>5572</v>
      </c>
      <c r="C296" s="146"/>
      <c r="D296" s="229" t="str">
        <f>IF(OR(mil19.81decedent="",mil19.82decedent=""),"",mil19.81decedent-mil19.82decedent)</f>
        <v/>
      </c>
      <c r="E296" s="230"/>
      <c r="F296" s="169" t="str">
        <f>IF(OR(mil19.81spouse="",mil19.82spouse=""),"",mil19.81spouse-mil19.82spouse)</f>
        <v/>
      </c>
      <c r="G296" s="169"/>
    </row>
    <row r="297" spans="1:7" ht="5.0999999999999996" customHeight="1" x14ac:dyDescent="0.25">
      <c r="A297" s="12"/>
      <c r="B297" s="3"/>
      <c r="C297" s="3"/>
      <c r="D297" s="3"/>
      <c r="E297" s="3"/>
      <c r="F297" s="3"/>
      <c r="G297" s="3"/>
    </row>
    <row r="298" spans="1:7" ht="15" customHeight="1" x14ac:dyDescent="0.25">
      <c r="A298" s="148" t="s">
        <v>5571</v>
      </c>
      <c r="B298" s="146" t="s">
        <v>5570</v>
      </c>
      <c r="C298" s="146"/>
      <c r="D298" s="89"/>
      <c r="E298" s="109" t="s">
        <v>2135</v>
      </c>
      <c r="F298" s="89"/>
      <c r="G298" s="109" t="s">
        <v>2135</v>
      </c>
    </row>
    <row r="299" spans="1:7" ht="15" customHeight="1" x14ac:dyDescent="0.25">
      <c r="A299" s="148"/>
      <c r="B299" s="146"/>
      <c r="C299" s="146"/>
      <c r="D299" s="89"/>
      <c r="E299" s="109" t="s">
        <v>2134</v>
      </c>
      <c r="F299" s="89"/>
      <c r="G299" s="109" t="s">
        <v>2134</v>
      </c>
    </row>
    <row r="300" spans="1:7" ht="5.0999999999999996" customHeight="1" x14ac:dyDescent="0.25">
      <c r="A300" s="148"/>
      <c r="B300" s="3"/>
      <c r="C300" s="3"/>
      <c r="D300" s="3"/>
      <c r="E300" s="3"/>
      <c r="F300" s="3"/>
      <c r="G300" s="3"/>
    </row>
    <row r="301" spans="1:7" ht="30" customHeight="1" x14ac:dyDescent="0.25">
      <c r="A301" s="148"/>
      <c r="B301" s="146" t="s">
        <v>5509</v>
      </c>
      <c r="C301" s="146"/>
      <c r="D301" s="162"/>
      <c r="E301" s="163"/>
      <c r="F301" s="193"/>
      <c r="G301" s="193"/>
    </row>
    <row r="302" spans="1:7" ht="5.0999999999999996" customHeight="1" x14ac:dyDescent="0.25">
      <c r="A302" s="12"/>
      <c r="B302" s="3"/>
      <c r="C302" s="3"/>
      <c r="D302" s="3"/>
      <c r="E302" s="3"/>
      <c r="F302" s="3"/>
      <c r="G302" s="3"/>
    </row>
    <row r="303" spans="1:7" x14ac:dyDescent="0.25">
      <c r="A303" s="12" t="s">
        <v>5569</v>
      </c>
      <c r="B303" s="146" t="s">
        <v>3538</v>
      </c>
      <c r="C303" s="146"/>
      <c r="D303" s="227"/>
      <c r="E303" s="228"/>
      <c r="F303" s="170"/>
      <c r="G303" s="170"/>
    </row>
    <row r="304" spans="1:7" ht="5.0999999999999996" customHeight="1" x14ac:dyDescent="0.25">
      <c r="A304" s="12"/>
      <c r="B304" s="3"/>
      <c r="C304" s="3"/>
      <c r="D304" s="3"/>
      <c r="E304" s="3"/>
      <c r="F304" s="3"/>
      <c r="G304" s="3"/>
    </row>
    <row r="305" spans="1:7" x14ac:dyDescent="0.25">
      <c r="A305" s="12" t="s">
        <v>5568</v>
      </c>
      <c r="B305" s="146" t="s">
        <v>949</v>
      </c>
      <c r="C305" s="146"/>
      <c r="D305" s="146"/>
      <c r="E305" s="146"/>
      <c r="F305" s="146"/>
      <c r="G305" s="146"/>
    </row>
    <row r="306" spans="1:7" ht="5.0999999999999996" customHeight="1" x14ac:dyDescent="0.25">
      <c r="A306" s="12"/>
      <c r="B306" s="3"/>
      <c r="C306" s="3"/>
      <c r="D306" s="3"/>
      <c r="E306" s="3"/>
      <c r="F306" s="3"/>
      <c r="G306" s="3"/>
    </row>
    <row r="307" spans="1:7" x14ac:dyDescent="0.25">
      <c r="A307" s="12" t="s">
        <v>5567</v>
      </c>
      <c r="B307" s="146" t="s">
        <v>949</v>
      </c>
      <c r="C307" s="146"/>
      <c r="D307" s="146"/>
      <c r="E307" s="146"/>
      <c r="F307" s="146"/>
      <c r="G307" s="146"/>
    </row>
    <row r="308" spans="1:7" ht="5.0999999999999996" customHeight="1" x14ac:dyDescent="0.25">
      <c r="A308" s="12"/>
      <c r="B308" s="3"/>
      <c r="C308" s="3"/>
      <c r="D308" s="3"/>
      <c r="E308" s="3"/>
      <c r="F308" s="3"/>
      <c r="G308" s="3"/>
    </row>
    <row r="309" spans="1:7" x14ac:dyDescent="0.25">
      <c r="A309" s="12" t="s">
        <v>5566</v>
      </c>
      <c r="B309" s="146" t="s">
        <v>949</v>
      </c>
      <c r="C309" s="146"/>
      <c r="D309" s="146"/>
      <c r="E309" s="146"/>
      <c r="F309" s="146"/>
      <c r="G309" s="146"/>
    </row>
    <row r="310" spans="1:7" ht="5.0999999999999996" customHeight="1" x14ac:dyDescent="0.25">
      <c r="A310" s="12"/>
      <c r="B310" s="3"/>
      <c r="C310" s="3"/>
      <c r="D310" s="3"/>
      <c r="E310" s="3"/>
      <c r="F310" s="3"/>
      <c r="G310" s="3"/>
    </row>
    <row r="311" spans="1:7" x14ac:dyDescent="0.25">
      <c r="A311" s="12" t="s">
        <v>5565</v>
      </c>
      <c r="B311" s="146" t="s">
        <v>949</v>
      </c>
      <c r="C311" s="146"/>
      <c r="D311" s="146"/>
      <c r="E311" s="146"/>
      <c r="F311" s="146"/>
      <c r="G311" s="146"/>
    </row>
    <row r="312" spans="1:7" ht="5.0999999999999996" customHeight="1" x14ac:dyDescent="0.25">
      <c r="A312" s="12"/>
      <c r="B312" s="3"/>
      <c r="C312" s="3"/>
      <c r="D312" s="3"/>
      <c r="E312" s="3"/>
      <c r="F312" s="3"/>
      <c r="G312" s="3"/>
    </row>
    <row r="313" spans="1:7" x14ac:dyDescent="0.25">
      <c r="A313" s="12" t="s">
        <v>5564</v>
      </c>
      <c r="B313" s="146" t="s">
        <v>949</v>
      </c>
      <c r="C313" s="146"/>
      <c r="D313" s="146"/>
      <c r="E313" s="146"/>
      <c r="F313" s="146"/>
      <c r="G313" s="146"/>
    </row>
    <row r="314" spans="1:7" ht="5.0999999999999996" customHeight="1" x14ac:dyDescent="0.25">
      <c r="A314" s="12"/>
      <c r="B314" s="3"/>
      <c r="C314" s="3"/>
      <c r="D314" s="3"/>
      <c r="E314" s="3"/>
      <c r="F314" s="3"/>
      <c r="G314" s="3"/>
    </row>
    <row r="315" spans="1:7" x14ac:dyDescent="0.25">
      <c r="A315" s="12" t="s">
        <v>5563</v>
      </c>
      <c r="B315" s="146" t="s">
        <v>949</v>
      </c>
      <c r="C315" s="146"/>
      <c r="D315" s="146"/>
      <c r="E315" s="146"/>
      <c r="F315" s="146"/>
      <c r="G315" s="146"/>
    </row>
    <row r="316" spans="1:7" ht="5.0999999999999996" customHeight="1" x14ac:dyDescent="0.25">
      <c r="A316" s="12"/>
      <c r="B316" s="3"/>
      <c r="C316" s="3"/>
      <c r="D316" s="3"/>
      <c r="E316" s="3"/>
      <c r="F316" s="3"/>
      <c r="G316" s="3"/>
    </row>
    <row r="317" spans="1:7" x14ac:dyDescent="0.25">
      <c r="A317" s="12" t="s">
        <v>5562</v>
      </c>
      <c r="B317" s="146" t="s">
        <v>949</v>
      </c>
      <c r="C317" s="146"/>
      <c r="D317" s="146"/>
      <c r="E317" s="146"/>
      <c r="F317" s="146"/>
      <c r="G317" s="146"/>
    </row>
    <row r="318" spans="1:7" ht="5.0999999999999996" customHeight="1" x14ac:dyDescent="0.25">
      <c r="A318" s="12"/>
      <c r="B318" s="3"/>
      <c r="C318" s="3"/>
      <c r="D318" s="3"/>
      <c r="E318" s="3"/>
      <c r="F318" s="3"/>
      <c r="G318" s="3"/>
    </row>
    <row r="319" spans="1:7" x14ac:dyDescent="0.25">
      <c r="A319" s="12" t="s">
        <v>5561</v>
      </c>
      <c r="B319" s="146" t="s">
        <v>949</v>
      </c>
      <c r="C319" s="146"/>
      <c r="D319" s="146"/>
      <c r="E319" s="146"/>
      <c r="F319" s="146"/>
      <c r="G319" s="146"/>
    </row>
    <row r="320" spans="1:7" ht="5.0999999999999996" customHeight="1" x14ac:dyDescent="0.25">
      <c r="A320" s="12"/>
      <c r="B320" s="3"/>
      <c r="C320" s="3"/>
      <c r="D320" s="3"/>
      <c r="E320" s="3"/>
      <c r="F320" s="3"/>
      <c r="G320" s="3"/>
    </row>
    <row r="321" spans="1:7" x14ac:dyDescent="0.25">
      <c r="A321" s="12" t="s">
        <v>5560</v>
      </c>
      <c r="B321" s="146" t="s">
        <v>949</v>
      </c>
      <c r="C321" s="146"/>
      <c r="D321" s="146"/>
      <c r="E321" s="146"/>
      <c r="F321" s="146"/>
      <c r="G321" s="146"/>
    </row>
    <row r="322" spans="1:7" ht="5.0999999999999996" customHeight="1" x14ac:dyDescent="0.25">
      <c r="A322" s="12"/>
      <c r="B322" s="3"/>
      <c r="C322" s="3"/>
      <c r="D322" s="3"/>
      <c r="E322" s="3"/>
      <c r="F322" s="3"/>
      <c r="G322" s="3"/>
    </row>
    <row r="323" spans="1:7" x14ac:dyDescent="0.25">
      <c r="A323" s="12" t="s">
        <v>5559</v>
      </c>
      <c r="B323" s="146" t="s">
        <v>949</v>
      </c>
      <c r="C323" s="146"/>
      <c r="D323" s="146"/>
      <c r="E323" s="146"/>
      <c r="F323" s="146"/>
      <c r="G323" s="146"/>
    </row>
    <row r="324" spans="1:7" ht="5.0999999999999996" customHeight="1" x14ac:dyDescent="0.25">
      <c r="A324" s="12"/>
      <c r="B324" s="3"/>
      <c r="C324" s="3"/>
      <c r="D324" s="3"/>
      <c r="E324" s="3"/>
      <c r="F324" s="3"/>
      <c r="G324" s="3"/>
    </row>
    <row r="325" spans="1:7" x14ac:dyDescent="0.25">
      <c r="A325" s="12" t="s">
        <v>5558</v>
      </c>
      <c r="B325" s="146" t="s">
        <v>949</v>
      </c>
      <c r="C325" s="146"/>
      <c r="D325" s="146"/>
      <c r="E325" s="146"/>
      <c r="F325" s="146"/>
      <c r="G325" s="146"/>
    </row>
    <row r="326" spans="1:7" ht="5.0999999999999996" customHeight="1" x14ac:dyDescent="0.25">
      <c r="A326" s="12"/>
      <c r="B326" s="3"/>
      <c r="C326" s="3"/>
      <c r="D326" s="3"/>
      <c r="E326" s="3"/>
      <c r="F326" s="3"/>
      <c r="G326" s="3"/>
    </row>
    <row r="327" spans="1:7" x14ac:dyDescent="0.25">
      <c r="A327" s="12" t="s">
        <v>5557</v>
      </c>
      <c r="B327" s="146" t="s">
        <v>949</v>
      </c>
      <c r="C327" s="146"/>
      <c r="D327" s="146"/>
      <c r="E327" s="146"/>
      <c r="F327" s="146"/>
      <c r="G327" s="146"/>
    </row>
    <row r="328" spans="1:7" ht="5.0999999999999996" customHeight="1" x14ac:dyDescent="0.25">
      <c r="A328" s="12"/>
      <c r="B328" s="3"/>
      <c r="C328" s="3"/>
      <c r="D328" s="3"/>
      <c r="E328" s="3"/>
      <c r="F328" s="3"/>
      <c r="G328" s="3"/>
    </row>
    <row r="329" spans="1:7" x14ac:dyDescent="0.25">
      <c r="A329" s="12" t="s">
        <v>5556</v>
      </c>
      <c r="B329" s="146" t="s">
        <v>949</v>
      </c>
      <c r="C329" s="146"/>
      <c r="D329" s="146"/>
      <c r="E329" s="146"/>
      <c r="F329" s="146"/>
      <c r="G329" s="146"/>
    </row>
    <row r="330" spans="1:7" ht="5.0999999999999996" customHeight="1" x14ac:dyDescent="0.25">
      <c r="A330" s="12"/>
      <c r="B330" s="3"/>
      <c r="C330" s="3"/>
      <c r="D330" s="3"/>
      <c r="E330" s="3"/>
      <c r="F330" s="3"/>
      <c r="G330" s="3"/>
    </row>
    <row r="331" spans="1:7" x14ac:dyDescent="0.25">
      <c r="A331" s="12" t="s">
        <v>5555</v>
      </c>
      <c r="B331" s="146" t="s">
        <v>949</v>
      </c>
      <c r="C331" s="146"/>
      <c r="D331" s="146"/>
      <c r="E331" s="146"/>
      <c r="F331" s="146"/>
      <c r="G331" s="146"/>
    </row>
    <row r="332" spans="1:7" ht="5.0999999999999996" customHeight="1" x14ac:dyDescent="0.25">
      <c r="A332" s="12"/>
      <c r="B332" s="3"/>
      <c r="C332" s="3"/>
      <c r="D332" s="3"/>
      <c r="E332" s="3"/>
      <c r="F332" s="3"/>
      <c r="G332" s="3"/>
    </row>
    <row r="333" spans="1:7" ht="15" customHeight="1" x14ac:dyDescent="0.25">
      <c r="A333" s="148" t="s">
        <v>5554</v>
      </c>
      <c r="B333" s="146" t="s">
        <v>5553</v>
      </c>
      <c r="C333" s="146"/>
      <c r="D333" s="146"/>
      <c r="E333" s="146"/>
      <c r="F333" s="146"/>
      <c r="G333" s="146"/>
    </row>
    <row r="334" spans="1:7" x14ac:dyDescent="0.25">
      <c r="A334" s="148"/>
      <c r="B334" s="89"/>
      <c r="C334" s="144" t="s">
        <v>2135</v>
      </c>
      <c r="D334" s="145"/>
      <c r="E334" s="145"/>
      <c r="F334" s="145"/>
      <c r="G334" s="145"/>
    </row>
    <row r="335" spans="1:7" x14ac:dyDescent="0.25">
      <c r="A335" s="148"/>
      <c r="B335" s="89"/>
      <c r="C335" s="144" t="s">
        <v>2134</v>
      </c>
      <c r="D335" s="145"/>
      <c r="E335" s="145"/>
      <c r="F335" s="145"/>
      <c r="G335" s="145"/>
    </row>
    <row r="336" spans="1:7" ht="5.0999999999999996" customHeight="1" x14ac:dyDescent="0.25">
      <c r="A336" s="148"/>
      <c r="B336" s="146"/>
      <c r="C336" s="146"/>
      <c r="D336" s="146"/>
      <c r="E336" s="146"/>
      <c r="F336" s="146"/>
      <c r="G336" s="3"/>
    </row>
    <row r="337" spans="1:7" ht="15" customHeight="1" x14ac:dyDescent="0.25">
      <c r="A337" s="148"/>
      <c r="B337" s="146" t="s">
        <v>5552</v>
      </c>
      <c r="C337" s="146"/>
      <c r="D337" s="146"/>
      <c r="E337" s="146"/>
      <c r="F337" s="146"/>
      <c r="G337" s="146"/>
    </row>
    <row r="338" spans="1:7" ht="5.0999999999999996" customHeight="1" x14ac:dyDescent="0.25">
      <c r="A338" s="12"/>
      <c r="B338" s="3"/>
      <c r="C338" s="3"/>
      <c r="D338" s="3"/>
      <c r="E338" s="3"/>
      <c r="F338" s="3"/>
      <c r="G338" s="3"/>
    </row>
    <row r="339" spans="1:7" ht="30" customHeight="1" x14ac:dyDescent="0.25">
      <c r="A339" s="12"/>
      <c r="B339" s="172" t="s">
        <v>5551</v>
      </c>
      <c r="C339" s="172"/>
      <c r="D339" s="172"/>
      <c r="E339" s="172"/>
      <c r="F339" s="172"/>
      <c r="G339" s="172"/>
    </row>
    <row r="340" spans="1:7" ht="5.0999999999999996" customHeight="1" x14ac:dyDescent="0.25">
      <c r="A340" s="12"/>
      <c r="B340" s="3"/>
      <c r="C340" s="3"/>
      <c r="D340" s="3"/>
      <c r="E340" s="3"/>
      <c r="F340" s="3"/>
      <c r="G340" s="3"/>
    </row>
    <row r="341" spans="1:7" x14ac:dyDescent="0.25">
      <c r="A341" s="12"/>
      <c r="B341" s="146"/>
      <c r="C341" s="146"/>
      <c r="D341" s="195" t="s">
        <v>5550</v>
      </c>
      <c r="E341" s="195"/>
      <c r="F341" s="195" t="s">
        <v>5549</v>
      </c>
      <c r="G341" s="195"/>
    </row>
    <row r="342" spans="1:7" ht="5.0999999999999996" customHeight="1" x14ac:dyDescent="0.25">
      <c r="A342" s="12"/>
      <c r="B342" s="3"/>
      <c r="C342" s="3"/>
      <c r="D342" s="3"/>
      <c r="E342" s="3"/>
      <c r="F342" s="3"/>
      <c r="G342" s="3"/>
    </row>
    <row r="343" spans="1:7" x14ac:dyDescent="0.25">
      <c r="A343" s="12" t="s">
        <v>5548</v>
      </c>
      <c r="B343" s="146" t="s">
        <v>5547</v>
      </c>
      <c r="C343" s="146"/>
      <c r="D343" s="162"/>
      <c r="E343" s="163"/>
      <c r="F343" s="193"/>
      <c r="G343" s="193"/>
    </row>
    <row r="344" spans="1:7" ht="5.0999999999999996" customHeight="1" x14ac:dyDescent="0.25">
      <c r="A344" s="12"/>
      <c r="B344" s="3"/>
      <c r="C344" s="3"/>
      <c r="D344" s="3"/>
      <c r="E344" s="3"/>
      <c r="F344" s="3"/>
      <c r="G344" s="3"/>
    </row>
    <row r="345" spans="1:7" x14ac:dyDescent="0.25">
      <c r="A345" s="12" t="s">
        <v>5546</v>
      </c>
      <c r="B345" s="146" t="s">
        <v>5436</v>
      </c>
      <c r="C345" s="146"/>
      <c r="D345" s="227"/>
      <c r="E345" s="228"/>
      <c r="F345" s="170"/>
      <c r="G345" s="170"/>
    </row>
    <row r="346" spans="1:7" ht="5.0999999999999996" customHeight="1" x14ac:dyDescent="0.25">
      <c r="A346" s="12"/>
      <c r="B346" s="3"/>
      <c r="C346" s="3"/>
      <c r="D346" s="3"/>
      <c r="E346" s="3"/>
      <c r="F346" s="3"/>
      <c r="G346" s="3"/>
    </row>
    <row r="347" spans="1:7" ht="15" customHeight="1" x14ac:dyDescent="0.25">
      <c r="A347" s="12" t="s">
        <v>5545</v>
      </c>
      <c r="B347" s="146" t="s">
        <v>5506</v>
      </c>
      <c r="C347" s="146"/>
      <c r="D347" s="162"/>
      <c r="E347" s="163"/>
      <c r="F347" s="193"/>
      <c r="G347" s="193"/>
    </row>
    <row r="348" spans="1:7" ht="5.0999999999999996" customHeight="1" x14ac:dyDescent="0.25">
      <c r="A348" s="12"/>
      <c r="B348" s="3"/>
      <c r="C348" s="3"/>
      <c r="D348" s="3"/>
      <c r="E348" s="3"/>
      <c r="F348" s="3"/>
      <c r="G348" s="3"/>
    </row>
    <row r="349" spans="1:7" x14ac:dyDescent="0.25">
      <c r="A349" s="148" t="s">
        <v>5544</v>
      </c>
      <c r="B349" s="146" t="s">
        <v>5504</v>
      </c>
      <c r="C349" s="146"/>
      <c r="D349" s="89"/>
      <c r="E349" s="109" t="s">
        <v>2135</v>
      </c>
      <c r="F349" s="89"/>
      <c r="G349" s="109" t="s">
        <v>2135</v>
      </c>
    </row>
    <row r="350" spans="1:7" x14ac:dyDescent="0.25">
      <c r="A350" s="148"/>
      <c r="B350" s="146"/>
      <c r="C350" s="146"/>
      <c r="D350" s="89"/>
      <c r="E350" s="109" t="s">
        <v>2134</v>
      </c>
      <c r="F350" s="89"/>
      <c r="G350" s="109" t="s">
        <v>2134</v>
      </c>
    </row>
    <row r="351" spans="1:7" ht="5.0999999999999996" customHeight="1" x14ac:dyDescent="0.25">
      <c r="A351" s="12"/>
      <c r="B351" s="3"/>
      <c r="C351" s="3"/>
      <c r="D351" s="3"/>
      <c r="E351" s="3"/>
      <c r="F351" s="3"/>
      <c r="G351" s="3"/>
    </row>
    <row r="352" spans="1:7" x14ac:dyDescent="0.25">
      <c r="A352" s="148" t="s">
        <v>5543</v>
      </c>
      <c r="B352" s="146" t="s">
        <v>5502</v>
      </c>
      <c r="C352" s="146"/>
      <c r="D352" s="89"/>
      <c r="E352" s="109" t="s">
        <v>2135</v>
      </c>
      <c r="F352" s="89"/>
      <c r="G352" s="109" t="s">
        <v>2135</v>
      </c>
    </row>
    <row r="353" spans="1:7" x14ac:dyDescent="0.25">
      <c r="A353" s="148"/>
      <c r="B353" s="146"/>
      <c r="C353" s="146"/>
      <c r="D353" s="89"/>
      <c r="E353" s="109" t="s">
        <v>2134</v>
      </c>
      <c r="F353" s="89"/>
      <c r="G353" s="109" t="s">
        <v>2134</v>
      </c>
    </row>
    <row r="354" spans="1:7" ht="5.0999999999999996" customHeight="1" x14ac:dyDescent="0.25">
      <c r="A354" s="12"/>
      <c r="B354" s="3"/>
      <c r="C354" s="3"/>
      <c r="D354" s="3"/>
      <c r="E354" s="3"/>
      <c r="F354" s="3"/>
      <c r="G354" s="3"/>
    </row>
    <row r="355" spans="1:7" ht="45" customHeight="1" x14ac:dyDescent="0.25">
      <c r="A355" s="12" t="s">
        <v>5542</v>
      </c>
      <c r="B355" s="146" t="s">
        <v>5541</v>
      </c>
      <c r="C355" s="146"/>
      <c r="D355" s="227"/>
      <c r="E355" s="228"/>
      <c r="F355" s="170"/>
      <c r="G355" s="170"/>
    </row>
    <row r="356" spans="1:7" ht="5.0999999999999996" customHeight="1" x14ac:dyDescent="0.25">
      <c r="A356" s="12"/>
      <c r="B356" s="3"/>
      <c r="C356" s="3"/>
      <c r="D356" s="3"/>
      <c r="E356" s="3"/>
      <c r="F356" s="3"/>
      <c r="G356" s="3"/>
    </row>
    <row r="357" spans="1:7" ht="30" customHeight="1" x14ac:dyDescent="0.25">
      <c r="A357" s="12" t="s">
        <v>5540</v>
      </c>
      <c r="B357" s="146" t="s">
        <v>5539</v>
      </c>
      <c r="C357" s="146"/>
      <c r="D357" s="227"/>
      <c r="E357" s="228"/>
      <c r="F357" s="170"/>
      <c r="G357" s="170"/>
    </row>
    <row r="358" spans="1:7" ht="5.0999999999999996" customHeight="1" x14ac:dyDescent="0.25">
      <c r="A358" s="12"/>
      <c r="B358" s="3"/>
      <c r="C358" s="3"/>
      <c r="D358" s="3"/>
      <c r="E358" s="3"/>
      <c r="F358" s="3"/>
      <c r="G358" s="3"/>
    </row>
    <row r="359" spans="1:7" x14ac:dyDescent="0.25">
      <c r="A359" s="12" t="s">
        <v>5538</v>
      </c>
      <c r="B359" s="146" t="s">
        <v>5537</v>
      </c>
      <c r="C359" s="146"/>
      <c r="D359" s="227"/>
      <c r="E359" s="228"/>
      <c r="F359" s="170"/>
      <c r="G359" s="170"/>
    </row>
    <row r="360" spans="1:7" ht="5.0999999999999996" customHeight="1" x14ac:dyDescent="0.25">
      <c r="A360" s="12"/>
      <c r="B360" s="3"/>
      <c r="C360" s="3"/>
      <c r="D360" s="3"/>
      <c r="E360" s="3"/>
      <c r="F360" s="3"/>
      <c r="G360" s="3"/>
    </row>
    <row r="361" spans="1:7" ht="15" customHeight="1" x14ac:dyDescent="0.25">
      <c r="A361" s="148" t="s">
        <v>5536</v>
      </c>
      <c r="B361" s="146" t="s">
        <v>5535</v>
      </c>
      <c r="C361" s="146"/>
      <c r="D361" s="89"/>
      <c r="E361" s="109" t="s">
        <v>2135</v>
      </c>
      <c r="F361" s="89"/>
      <c r="G361" s="109" t="s">
        <v>2135</v>
      </c>
    </row>
    <row r="362" spans="1:7" ht="15" customHeight="1" x14ac:dyDescent="0.25">
      <c r="A362" s="148"/>
      <c r="B362" s="146"/>
      <c r="C362" s="146"/>
      <c r="D362" s="89"/>
      <c r="E362" s="109" t="s">
        <v>2134</v>
      </c>
      <c r="F362" s="89"/>
      <c r="G362" s="109" t="s">
        <v>2134</v>
      </c>
    </row>
    <row r="363" spans="1:7" ht="15" customHeight="1" x14ac:dyDescent="0.25">
      <c r="A363" s="148"/>
      <c r="B363" s="168" t="s">
        <v>7167</v>
      </c>
      <c r="C363" s="168"/>
      <c r="D363" s="114"/>
      <c r="E363" s="114"/>
      <c r="F363" s="27"/>
      <c r="G363" s="27"/>
    </row>
    <row r="364" spans="1:7" ht="5.0999999999999996" customHeight="1" x14ac:dyDescent="0.25">
      <c r="A364" s="12"/>
      <c r="B364" s="3"/>
      <c r="C364" s="3"/>
      <c r="D364" s="3"/>
      <c r="E364" s="3"/>
      <c r="F364" s="3"/>
      <c r="G364" s="3"/>
    </row>
    <row r="365" spans="1:7" x14ac:dyDescent="0.25">
      <c r="A365" s="12" t="s">
        <v>5534</v>
      </c>
      <c r="B365" s="146" t="s">
        <v>5533</v>
      </c>
      <c r="C365" s="146"/>
      <c r="D365" s="227"/>
      <c r="E365" s="228"/>
      <c r="F365" s="170"/>
      <c r="G365" s="170"/>
    </row>
    <row r="366" spans="1:7" ht="5.0999999999999996" customHeight="1" x14ac:dyDescent="0.25">
      <c r="A366" s="12"/>
      <c r="B366" s="3"/>
      <c r="C366" s="3"/>
      <c r="D366" s="3"/>
      <c r="E366" s="3"/>
      <c r="F366" s="3"/>
      <c r="G366" s="3"/>
    </row>
    <row r="367" spans="1:7" ht="15" customHeight="1" x14ac:dyDescent="0.25">
      <c r="A367" s="12" t="s">
        <v>5532</v>
      </c>
      <c r="B367" s="146" t="s">
        <v>5531</v>
      </c>
      <c r="C367" s="146"/>
      <c r="D367" s="227"/>
      <c r="E367" s="228"/>
      <c r="F367" s="170"/>
      <c r="G367" s="170"/>
    </row>
    <row r="368" spans="1:7" ht="5.0999999999999996" customHeight="1" x14ac:dyDescent="0.25">
      <c r="A368" s="12"/>
      <c r="B368" s="3"/>
      <c r="C368" s="3"/>
      <c r="D368" s="3"/>
      <c r="E368" s="3"/>
      <c r="F368" s="3"/>
      <c r="G368" s="3"/>
    </row>
    <row r="369" spans="1:7" ht="30" customHeight="1" x14ac:dyDescent="0.25">
      <c r="A369" s="12" t="s">
        <v>5530</v>
      </c>
      <c r="B369" s="146" t="s">
        <v>5529</v>
      </c>
      <c r="C369" s="146"/>
      <c r="D369" s="229" t="str">
        <f>IF(OR(mil19.110decedent="",mil19.111decedent=""),"",mil19.110decedent-mil19.111decedent)</f>
        <v/>
      </c>
      <c r="E369" s="230"/>
      <c r="F369" s="169" t="str">
        <f>IF(OR(mil19.110spouse="",mil19.111spouse=""),"",mil19.110spouse-mil19.111spouse)</f>
        <v/>
      </c>
      <c r="G369" s="169"/>
    </row>
    <row r="370" spans="1:7" ht="5.0999999999999996" customHeight="1" x14ac:dyDescent="0.25">
      <c r="A370" s="12"/>
      <c r="B370" s="3"/>
      <c r="C370" s="3"/>
      <c r="D370" s="3"/>
      <c r="E370" s="3"/>
      <c r="F370" s="3"/>
      <c r="G370" s="3"/>
    </row>
    <row r="371" spans="1:7" x14ac:dyDescent="0.25">
      <c r="A371" s="12" t="s">
        <v>5528</v>
      </c>
      <c r="B371" s="146" t="s">
        <v>3538</v>
      </c>
      <c r="C371" s="146"/>
      <c r="D371" s="227"/>
      <c r="E371" s="228"/>
      <c r="F371" s="170"/>
      <c r="G371" s="170"/>
    </row>
    <row r="372" spans="1:7" ht="5.0999999999999996" customHeight="1" x14ac:dyDescent="0.25">
      <c r="A372" s="12"/>
      <c r="B372" s="3"/>
      <c r="C372" s="3"/>
      <c r="D372" s="3"/>
      <c r="E372" s="3"/>
      <c r="F372" s="3"/>
      <c r="G372" s="3"/>
    </row>
    <row r="373" spans="1:7" ht="15" customHeight="1" x14ac:dyDescent="0.25">
      <c r="A373" s="148" t="s">
        <v>5527</v>
      </c>
      <c r="B373" s="146" t="s">
        <v>5526</v>
      </c>
      <c r="C373" s="146"/>
      <c r="D373" s="89"/>
      <c r="E373" s="109" t="s">
        <v>2135</v>
      </c>
      <c r="F373" s="89"/>
      <c r="G373" s="109" t="s">
        <v>2135</v>
      </c>
    </row>
    <row r="374" spans="1:7" ht="15" customHeight="1" x14ac:dyDescent="0.25">
      <c r="A374" s="148"/>
      <c r="B374" s="146"/>
      <c r="C374" s="146"/>
      <c r="D374" s="89"/>
      <c r="E374" s="109" t="s">
        <v>2134</v>
      </c>
      <c r="F374" s="89"/>
      <c r="G374" s="109" t="s">
        <v>2134</v>
      </c>
    </row>
    <row r="375" spans="1:7" ht="5.0999999999999996" customHeight="1" x14ac:dyDescent="0.25">
      <c r="A375" s="12"/>
      <c r="B375" s="3"/>
      <c r="C375" s="3"/>
      <c r="D375" s="3"/>
      <c r="E375" s="3"/>
      <c r="F375" s="3"/>
      <c r="G375" s="3"/>
    </row>
    <row r="376" spans="1:7" x14ac:dyDescent="0.25">
      <c r="A376" s="12" t="s">
        <v>5525</v>
      </c>
      <c r="B376" s="146" t="s">
        <v>949</v>
      </c>
      <c r="C376" s="146"/>
      <c r="D376" s="146"/>
      <c r="E376" s="146"/>
      <c r="F376" s="146"/>
      <c r="G376" s="146"/>
    </row>
    <row r="377" spans="1:7" ht="5.0999999999999996" customHeight="1" x14ac:dyDescent="0.25">
      <c r="A377" s="12"/>
      <c r="B377" s="3"/>
      <c r="C377" s="3"/>
      <c r="D377" s="3"/>
      <c r="E377" s="3"/>
      <c r="F377" s="3"/>
      <c r="G377" s="3"/>
    </row>
    <row r="378" spans="1:7" x14ac:dyDescent="0.25">
      <c r="A378" s="12" t="s">
        <v>5524</v>
      </c>
      <c r="B378" s="146" t="s">
        <v>949</v>
      </c>
      <c r="C378" s="146"/>
      <c r="D378" s="146"/>
      <c r="E378" s="146"/>
      <c r="F378" s="146"/>
      <c r="G378" s="146"/>
    </row>
    <row r="379" spans="1:7" ht="5.0999999999999996" customHeight="1" x14ac:dyDescent="0.25">
      <c r="A379" s="12"/>
      <c r="B379" s="3"/>
      <c r="C379" s="3"/>
      <c r="D379" s="3"/>
      <c r="E379" s="3"/>
      <c r="F379" s="3"/>
      <c r="G379" s="3"/>
    </row>
    <row r="380" spans="1:7" x14ac:dyDescent="0.25">
      <c r="A380" s="12" t="s">
        <v>5523</v>
      </c>
      <c r="B380" s="146" t="s">
        <v>949</v>
      </c>
      <c r="C380" s="146"/>
      <c r="D380" s="146"/>
      <c r="E380" s="146"/>
      <c r="F380" s="146"/>
      <c r="G380" s="146"/>
    </row>
    <row r="381" spans="1:7" ht="5.0999999999999996" customHeight="1" x14ac:dyDescent="0.25">
      <c r="A381" s="12"/>
      <c r="B381" s="3"/>
      <c r="C381" s="3"/>
      <c r="D381" s="3"/>
      <c r="E381" s="3"/>
      <c r="F381" s="3"/>
      <c r="G381" s="3"/>
    </row>
    <row r="382" spans="1:7" x14ac:dyDescent="0.25">
      <c r="A382" s="12" t="s">
        <v>5522</v>
      </c>
      <c r="B382" s="146" t="s">
        <v>949</v>
      </c>
      <c r="C382" s="146"/>
      <c r="D382" s="146"/>
      <c r="E382" s="146"/>
      <c r="F382" s="146"/>
      <c r="G382" s="146"/>
    </row>
    <row r="383" spans="1:7" ht="5.0999999999999996" customHeight="1" x14ac:dyDescent="0.25">
      <c r="A383" s="12"/>
      <c r="B383" s="3"/>
      <c r="C383" s="3"/>
      <c r="D383" s="3"/>
      <c r="E383" s="3"/>
      <c r="F383" s="3"/>
      <c r="G383" s="3"/>
    </row>
    <row r="384" spans="1:7" x14ac:dyDescent="0.25">
      <c r="A384" s="12" t="s">
        <v>5521</v>
      </c>
      <c r="B384" s="146" t="s">
        <v>949</v>
      </c>
      <c r="C384" s="146"/>
      <c r="D384" s="146"/>
      <c r="E384" s="146"/>
      <c r="F384" s="146"/>
      <c r="G384" s="146"/>
    </row>
    <row r="385" spans="1:7" ht="5.0999999999999996" customHeight="1" x14ac:dyDescent="0.25">
      <c r="A385" s="12"/>
      <c r="B385" s="3"/>
      <c r="C385" s="3"/>
      <c r="D385" s="3"/>
      <c r="E385" s="3"/>
      <c r="F385" s="3"/>
      <c r="G385" s="3"/>
    </row>
    <row r="386" spans="1:7" x14ac:dyDescent="0.25">
      <c r="A386" s="12" t="s">
        <v>5520</v>
      </c>
      <c r="B386" s="146" t="s">
        <v>949</v>
      </c>
      <c r="C386" s="146"/>
      <c r="D386" s="146"/>
      <c r="E386" s="146"/>
      <c r="F386" s="146"/>
      <c r="G386" s="146"/>
    </row>
    <row r="387" spans="1:7" ht="5.0999999999999996" customHeight="1" x14ac:dyDescent="0.25">
      <c r="A387" s="12"/>
      <c r="B387" s="3"/>
      <c r="C387" s="3"/>
      <c r="D387" s="3"/>
      <c r="E387" s="3"/>
      <c r="F387" s="3"/>
      <c r="G387" s="3"/>
    </row>
    <row r="388" spans="1:7" x14ac:dyDescent="0.25">
      <c r="A388" s="12" t="s">
        <v>5519</v>
      </c>
      <c r="B388" s="146" t="s">
        <v>949</v>
      </c>
      <c r="C388" s="146"/>
      <c r="D388" s="146"/>
      <c r="E388" s="146"/>
      <c r="F388" s="146"/>
      <c r="G388" s="146"/>
    </row>
    <row r="389" spans="1:7" ht="5.0999999999999996" customHeight="1" x14ac:dyDescent="0.25">
      <c r="A389" s="12"/>
      <c r="B389" s="3"/>
      <c r="C389" s="3"/>
      <c r="D389" s="3"/>
      <c r="E389" s="3"/>
      <c r="F389" s="3"/>
      <c r="G389" s="3"/>
    </row>
    <row r="390" spans="1:7" x14ac:dyDescent="0.25">
      <c r="A390" s="12" t="s">
        <v>5518</v>
      </c>
      <c r="B390" s="146" t="s">
        <v>949</v>
      </c>
      <c r="C390" s="146"/>
      <c r="D390" s="146"/>
      <c r="E390" s="146"/>
      <c r="F390" s="146"/>
      <c r="G390" s="146"/>
    </row>
    <row r="391" spans="1:7" ht="5.0999999999999996" customHeight="1" x14ac:dyDescent="0.25">
      <c r="A391" s="12"/>
      <c r="B391" s="3"/>
      <c r="C391" s="3"/>
      <c r="D391" s="3"/>
      <c r="E391" s="3"/>
      <c r="F391" s="3"/>
      <c r="G391" s="3"/>
    </row>
    <row r="392" spans="1:7" x14ac:dyDescent="0.25">
      <c r="A392" s="12" t="s">
        <v>5517</v>
      </c>
      <c r="B392" s="146" t="s">
        <v>949</v>
      </c>
      <c r="C392" s="146"/>
      <c r="D392" s="146"/>
      <c r="E392" s="146"/>
      <c r="F392" s="146"/>
      <c r="G392" s="146"/>
    </row>
    <row r="393" spans="1:7" ht="5.0999999999999996" customHeight="1" x14ac:dyDescent="0.25">
      <c r="A393" s="12"/>
      <c r="B393" s="3"/>
      <c r="C393" s="3"/>
      <c r="D393" s="3"/>
      <c r="E393" s="3"/>
      <c r="F393" s="3"/>
      <c r="G393" s="3"/>
    </row>
    <row r="394" spans="1:7" x14ac:dyDescent="0.25">
      <c r="A394" s="12" t="s">
        <v>5516</v>
      </c>
      <c r="B394" s="146" t="s">
        <v>949</v>
      </c>
      <c r="C394" s="146"/>
      <c r="D394" s="146"/>
      <c r="E394" s="146"/>
      <c r="F394" s="146"/>
      <c r="G394" s="146"/>
    </row>
    <row r="395" spans="1:7" ht="5.0999999999999996" customHeight="1" x14ac:dyDescent="0.25">
      <c r="A395" s="12"/>
      <c r="B395" s="3"/>
      <c r="C395" s="3"/>
      <c r="D395" s="3"/>
      <c r="E395" s="3"/>
      <c r="F395" s="3"/>
      <c r="G395" s="3"/>
    </row>
    <row r="396" spans="1:7" x14ac:dyDescent="0.25">
      <c r="A396" s="12" t="s">
        <v>5515</v>
      </c>
      <c r="B396" s="146" t="s">
        <v>949</v>
      </c>
      <c r="C396" s="146"/>
      <c r="D396" s="146"/>
      <c r="E396" s="146"/>
      <c r="F396" s="146"/>
      <c r="G396" s="146"/>
    </row>
    <row r="397" spans="1:7" ht="5.0999999999999996" customHeight="1" x14ac:dyDescent="0.25">
      <c r="A397" s="12"/>
      <c r="B397" s="3"/>
      <c r="C397" s="3"/>
      <c r="D397" s="3"/>
      <c r="E397" s="3"/>
      <c r="F397" s="3"/>
      <c r="G397" s="3"/>
    </row>
    <row r="398" spans="1:7" ht="15" customHeight="1" x14ac:dyDescent="0.25">
      <c r="A398" s="148" t="s">
        <v>5514</v>
      </c>
      <c r="B398" s="146" t="s">
        <v>5513</v>
      </c>
      <c r="C398" s="146"/>
      <c r="D398" s="146"/>
      <c r="E398" s="146"/>
      <c r="F398" s="146"/>
      <c r="G398" s="146"/>
    </row>
    <row r="399" spans="1:7" x14ac:dyDescent="0.25">
      <c r="A399" s="148"/>
      <c r="B399" s="89"/>
      <c r="C399" s="144" t="s">
        <v>2135</v>
      </c>
      <c r="D399" s="145"/>
      <c r="E399" s="145"/>
      <c r="F399" s="145"/>
      <c r="G399" s="145"/>
    </row>
    <row r="400" spans="1:7" x14ac:dyDescent="0.25">
      <c r="A400" s="148"/>
      <c r="B400" s="89"/>
      <c r="C400" s="144" t="s">
        <v>2134</v>
      </c>
      <c r="D400" s="145"/>
      <c r="E400" s="145"/>
      <c r="F400" s="145"/>
      <c r="G400" s="145"/>
    </row>
    <row r="401" spans="1:7" ht="5.0999999999999996" customHeight="1" x14ac:dyDescent="0.25">
      <c r="A401" s="148"/>
      <c r="B401" s="3"/>
      <c r="C401" s="3"/>
      <c r="D401" s="3"/>
      <c r="E401" s="3"/>
      <c r="F401" s="3"/>
      <c r="G401" s="3"/>
    </row>
    <row r="402" spans="1:7" ht="15" customHeight="1" x14ac:dyDescent="0.25">
      <c r="A402" s="148"/>
      <c r="B402" s="146" t="s">
        <v>5512</v>
      </c>
      <c r="C402" s="146"/>
      <c r="D402" s="193"/>
      <c r="E402" s="193"/>
      <c r="F402" s="193"/>
      <c r="G402" s="193"/>
    </row>
    <row r="403" spans="1:7" ht="5.0999999999999996" customHeight="1" x14ac:dyDescent="0.25">
      <c r="A403" s="12"/>
      <c r="B403" s="3"/>
      <c r="C403" s="3"/>
      <c r="D403" s="3"/>
      <c r="E403" s="3"/>
      <c r="F403" s="3"/>
      <c r="G403" s="3"/>
    </row>
    <row r="404" spans="1:7" x14ac:dyDescent="0.25">
      <c r="A404" s="148" t="s">
        <v>5511</v>
      </c>
      <c r="B404" s="146" t="s">
        <v>7246</v>
      </c>
      <c r="C404" s="146"/>
      <c r="D404" s="89"/>
      <c r="E404" s="109" t="s">
        <v>2135</v>
      </c>
      <c r="F404" s="89"/>
      <c r="G404" s="109" t="s">
        <v>2135</v>
      </c>
    </row>
    <row r="405" spans="1:7" x14ac:dyDescent="0.25">
      <c r="A405" s="148"/>
      <c r="B405" s="146"/>
      <c r="C405" s="146"/>
      <c r="D405" s="89"/>
      <c r="E405" s="109" t="s">
        <v>2134</v>
      </c>
      <c r="F405" s="89"/>
      <c r="G405" s="109" t="s">
        <v>2134</v>
      </c>
    </row>
    <row r="406" spans="1:7" ht="5.0999999999999996" customHeight="1" x14ac:dyDescent="0.25">
      <c r="A406" s="12"/>
      <c r="B406" s="3"/>
      <c r="C406" s="3"/>
      <c r="D406" s="3"/>
      <c r="E406" s="3"/>
      <c r="F406" s="3"/>
      <c r="G406" s="3"/>
    </row>
    <row r="407" spans="1:7" ht="30" customHeight="1" x14ac:dyDescent="0.25">
      <c r="A407" s="12" t="s">
        <v>5510</v>
      </c>
      <c r="B407" s="146" t="s">
        <v>5509</v>
      </c>
      <c r="C407" s="146"/>
      <c r="D407" s="162"/>
      <c r="E407" s="163"/>
      <c r="F407" s="193"/>
      <c r="G407" s="193"/>
    </row>
    <row r="408" spans="1:7" ht="5.0999999999999996" customHeight="1" x14ac:dyDescent="0.25">
      <c r="A408" s="12"/>
      <c r="B408" s="3"/>
      <c r="C408" s="3"/>
      <c r="D408" s="3"/>
      <c r="E408" s="3"/>
      <c r="F408" s="3"/>
      <c r="G408" s="3"/>
    </row>
    <row r="409" spans="1:7" x14ac:dyDescent="0.25">
      <c r="A409" s="12" t="s">
        <v>5508</v>
      </c>
      <c r="B409" s="146" t="s">
        <v>5436</v>
      </c>
      <c r="C409" s="146"/>
      <c r="D409" s="227"/>
      <c r="E409" s="228"/>
      <c r="F409" s="170"/>
      <c r="G409" s="170"/>
    </row>
    <row r="410" spans="1:7" ht="5.0999999999999996" customHeight="1" x14ac:dyDescent="0.25">
      <c r="A410" s="12"/>
      <c r="B410" s="3"/>
      <c r="C410" s="3"/>
      <c r="D410" s="3"/>
      <c r="E410" s="3"/>
      <c r="F410" s="3"/>
      <c r="G410" s="3"/>
    </row>
    <row r="411" spans="1:7" ht="15" customHeight="1" x14ac:dyDescent="0.25">
      <c r="A411" s="12" t="s">
        <v>5507</v>
      </c>
      <c r="B411" s="146" t="s">
        <v>5506</v>
      </c>
      <c r="C411" s="146"/>
      <c r="D411" s="162"/>
      <c r="E411" s="163"/>
      <c r="F411" s="193"/>
      <c r="G411" s="193"/>
    </row>
    <row r="412" spans="1:7" ht="5.0999999999999996" customHeight="1" x14ac:dyDescent="0.25">
      <c r="A412" s="12"/>
      <c r="B412" s="3"/>
      <c r="C412" s="3"/>
      <c r="D412" s="3"/>
      <c r="E412" s="3"/>
      <c r="F412" s="3"/>
      <c r="G412" s="3"/>
    </row>
    <row r="413" spans="1:7" x14ac:dyDescent="0.25">
      <c r="A413" s="148" t="s">
        <v>5505</v>
      </c>
      <c r="B413" s="146" t="s">
        <v>5504</v>
      </c>
      <c r="C413" s="146"/>
      <c r="D413" s="89"/>
      <c r="E413" s="109" t="s">
        <v>2135</v>
      </c>
      <c r="F413" s="89"/>
      <c r="G413" s="109" t="s">
        <v>2135</v>
      </c>
    </row>
    <row r="414" spans="1:7" x14ac:dyDescent="0.25">
      <c r="A414" s="148"/>
      <c r="B414" s="146"/>
      <c r="C414" s="146"/>
      <c r="D414" s="89"/>
      <c r="E414" s="109" t="s">
        <v>2134</v>
      </c>
      <c r="F414" s="89"/>
      <c r="G414" s="109" t="s">
        <v>2134</v>
      </c>
    </row>
    <row r="415" spans="1:7" ht="5.0999999999999996" customHeight="1" x14ac:dyDescent="0.25">
      <c r="A415" s="12"/>
      <c r="B415" s="3"/>
      <c r="C415" s="3"/>
      <c r="D415" s="3"/>
      <c r="E415" s="3"/>
      <c r="F415" s="3"/>
      <c r="G415" s="3"/>
    </row>
    <row r="416" spans="1:7" x14ac:dyDescent="0.25">
      <c r="A416" s="148" t="s">
        <v>5503</v>
      </c>
      <c r="B416" s="146" t="s">
        <v>5502</v>
      </c>
      <c r="C416" s="146"/>
      <c r="D416" s="89"/>
      <c r="E416" s="109" t="s">
        <v>2135</v>
      </c>
      <c r="F416" s="89"/>
      <c r="G416" s="109" t="s">
        <v>2135</v>
      </c>
    </row>
    <row r="417" spans="1:7" x14ac:dyDescent="0.25">
      <c r="A417" s="148"/>
      <c r="B417" s="146"/>
      <c r="C417" s="146"/>
      <c r="D417" s="89"/>
      <c r="E417" s="109" t="s">
        <v>2134</v>
      </c>
      <c r="F417" s="89"/>
      <c r="G417" s="109" t="s">
        <v>2134</v>
      </c>
    </row>
    <row r="418" spans="1:7" ht="5.0999999999999996" customHeight="1" x14ac:dyDescent="0.25">
      <c r="A418" s="12"/>
      <c r="B418" s="3"/>
      <c r="C418" s="3"/>
      <c r="D418" s="3"/>
      <c r="E418" s="3"/>
      <c r="F418" s="3"/>
      <c r="G418" s="3"/>
    </row>
    <row r="419" spans="1:7" x14ac:dyDescent="0.25">
      <c r="A419" s="12" t="s">
        <v>5501</v>
      </c>
      <c r="B419" s="146" t="s">
        <v>3538</v>
      </c>
      <c r="C419" s="146"/>
      <c r="D419" s="227"/>
      <c r="E419" s="228"/>
      <c r="F419" s="170"/>
      <c r="G419" s="170"/>
    </row>
    <row r="420" spans="1:7" ht="5.0999999999999996" customHeight="1" x14ac:dyDescent="0.25">
      <c r="A420" s="12"/>
      <c r="B420" s="3"/>
      <c r="C420" s="3"/>
      <c r="D420" s="3"/>
      <c r="E420" s="3"/>
      <c r="F420" s="3"/>
      <c r="G420" s="3"/>
    </row>
    <row r="421" spans="1:7" x14ac:dyDescent="0.25">
      <c r="A421" s="12" t="s">
        <v>5500</v>
      </c>
      <c r="B421" s="146" t="s">
        <v>949</v>
      </c>
      <c r="C421" s="146"/>
      <c r="D421" s="146"/>
      <c r="E421" s="146"/>
      <c r="F421" s="146"/>
      <c r="G421" s="146"/>
    </row>
    <row r="422" spans="1:7" ht="5.0999999999999996" customHeight="1" x14ac:dyDescent="0.25">
      <c r="A422" s="12"/>
      <c r="B422" s="3"/>
      <c r="C422" s="3"/>
      <c r="D422" s="3"/>
      <c r="E422" s="3"/>
      <c r="F422" s="3"/>
      <c r="G422" s="3"/>
    </row>
    <row r="423" spans="1:7" x14ac:dyDescent="0.25">
      <c r="A423" s="12" t="s">
        <v>5499</v>
      </c>
      <c r="B423" s="146" t="s">
        <v>949</v>
      </c>
      <c r="C423" s="146"/>
      <c r="D423" s="146"/>
      <c r="E423" s="146"/>
      <c r="F423" s="146"/>
      <c r="G423" s="146"/>
    </row>
    <row r="424" spans="1:7" ht="5.0999999999999996" customHeight="1" x14ac:dyDescent="0.25">
      <c r="A424" s="12"/>
      <c r="B424" s="3"/>
      <c r="C424" s="3"/>
      <c r="D424" s="3"/>
      <c r="E424" s="3"/>
      <c r="F424" s="3"/>
      <c r="G424" s="3"/>
    </row>
    <row r="425" spans="1:7" x14ac:dyDescent="0.25">
      <c r="A425" s="12" t="s">
        <v>5498</v>
      </c>
      <c r="B425" s="146" t="s">
        <v>949</v>
      </c>
      <c r="C425" s="146"/>
      <c r="D425" s="146"/>
      <c r="E425" s="146"/>
      <c r="F425" s="146"/>
      <c r="G425" s="146"/>
    </row>
    <row r="426" spans="1:7" ht="5.0999999999999996" customHeight="1" x14ac:dyDescent="0.25">
      <c r="A426" s="12"/>
      <c r="B426" s="3"/>
      <c r="C426" s="3"/>
      <c r="D426" s="3"/>
      <c r="E426" s="3"/>
      <c r="F426" s="3"/>
      <c r="G426" s="3"/>
    </row>
    <row r="427" spans="1:7" x14ac:dyDescent="0.25">
      <c r="A427" s="12" t="s">
        <v>5497</v>
      </c>
      <c r="B427" s="146" t="s">
        <v>949</v>
      </c>
      <c r="C427" s="146"/>
      <c r="D427" s="146"/>
      <c r="E427" s="146"/>
      <c r="F427" s="146"/>
      <c r="G427" s="146"/>
    </row>
    <row r="428" spans="1:7" ht="5.0999999999999996" customHeight="1" x14ac:dyDescent="0.25">
      <c r="A428" s="12"/>
      <c r="B428" s="3"/>
      <c r="C428" s="3"/>
      <c r="D428" s="3"/>
      <c r="E428" s="3"/>
      <c r="F428" s="3"/>
      <c r="G428" s="3"/>
    </row>
    <row r="429" spans="1:7" x14ac:dyDescent="0.25">
      <c r="A429" s="12" t="s">
        <v>5496</v>
      </c>
      <c r="B429" s="146" t="s">
        <v>949</v>
      </c>
      <c r="C429" s="146"/>
      <c r="D429" s="146"/>
      <c r="E429" s="146"/>
      <c r="F429" s="146"/>
      <c r="G429" s="146"/>
    </row>
    <row r="430" spans="1:7" ht="5.0999999999999996" customHeight="1" x14ac:dyDescent="0.25">
      <c r="A430" s="12"/>
      <c r="B430" s="3"/>
      <c r="C430" s="3"/>
      <c r="D430" s="3"/>
      <c r="E430" s="3"/>
      <c r="F430" s="3"/>
      <c r="G430" s="3"/>
    </row>
    <row r="431" spans="1:7" x14ac:dyDescent="0.25">
      <c r="A431" s="12" t="s">
        <v>5495</v>
      </c>
      <c r="B431" s="146" t="s">
        <v>949</v>
      </c>
      <c r="C431" s="146"/>
      <c r="D431" s="146"/>
      <c r="E431" s="146"/>
      <c r="F431" s="146"/>
      <c r="G431" s="146"/>
    </row>
    <row r="432" spans="1:7" ht="5.0999999999999996" customHeight="1" x14ac:dyDescent="0.25">
      <c r="A432" s="12"/>
      <c r="B432" s="3"/>
      <c r="C432" s="3"/>
      <c r="D432" s="3"/>
      <c r="E432" s="3"/>
      <c r="F432" s="3"/>
      <c r="G432" s="3"/>
    </row>
    <row r="433" spans="1:7" ht="15" customHeight="1" x14ac:dyDescent="0.25">
      <c r="A433" s="148" t="s">
        <v>5494</v>
      </c>
      <c r="B433" s="146" t="s">
        <v>5493</v>
      </c>
      <c r="C433" s="146"/>
      <c r="D433" s="146"/>
      <c r="E433" s="146"/>
      <c r="F433" s="146"/>
      <c r="G433" s="146"/>
    </row>
    <row r="434" spans="1:7" x14ac:dyDescent="0.25">
      <c r="A434" s="148"/>
      <c r="B434" s="89"/>
      <c r="C434" s="144" t="s">
        <v>2135</v>
      </c>
      <c r="D434" s="145"/>
      <c r="E434" s="145"/>
      <c r="F434" s="145"/>
      <c r="G434" s="145"/>
    </row>
    <row r="435" spans="1:7" x14ac:dyDescent="0.25">
      <c r="A435" s="148"/>
      <c r="B435" s="89"/>
      <c r="C435" s="144" t="s">
        <v>2134</v>
      </c>
      <c r="D435" s="145"/>
      <c r="E435" s="145"/>
      <c r="F435" s="145"/>
      <c r="G435" s="145"/>
    </row>
    <row r="436" spans="1:7" ht="5.0999999999999996" customHeight="1" x14ac:dyDescent="0.25">
      <c r="A436" s="148"/>
      <c r="B436" s="3"/>
      <c r="C436" s="3"/>
      <c r="D436" s="3"/>
      <c r="E436" s="3"/>
      <c r="F436" s="3"/>
      <c r="G436" s="3"/>
    </row>
    <row r="437" spans="1:7" x14ac:dyDescent="0.25">
      <c r="A437" s="148"/>
      <c r="B437" s="146" t="s">
        <v>2281</v>
      </c>
      <c r="C437" s="146"/>
      <c r="D437" s="193"/>
      <c r="E437" s="193"/>
      <c r="F437" s="193"/>
      <c r="G437" s="193"/>
    </row>
    <row r="438" spans="1:7" ht="5.0999999999999996" customHeight="1" x14ac:dyDescent="0.25">
      <c r="A438" s="12"/>
      <c r="B438" s="3"/>
      <c r="C438" s="3"/>
      <c r="D438" s="3"/>
      <c r="E438" s="3"/>
      <c r="F438" s="3"/>
      <c r="G438" s="3"/>
    </row>
    <row r="439" spans="1:7" x14ac:dyDescent="0.25">
      <c r="A439" s="12" t="s">
        <v>5492</v>
      </c>
      <c r="B439" s="146" t="s">
        <v>5436</v>
      </c>
      <c r="C439" s="146"/>
      <c r="D439" s="170"/>
      <c r="E439" s="170"/>
      <c r="F439" s="170"/>
      <c r="G439" s="170"/>
    </row>
    <row r="440" spans="1:7" ht="5.0999999999999996" customHeight="1" x14ac:dyDescent="0.25">
      <c r="A440" s="12"/>
      <c r="B440" s="3"/>
      <c r="C440" s="3"/>
      <c r="D440" s="3"/>
      <c r="E440" s="3"/>
      <c r="F440" s="3"/>
      <c r="G440" s="3"/>
    </row>
    <row r="441" spans="1:7" x14ac:dyDescent="0.25">
      <c r="A441" s="12" t="s">
        <v>5491</v>
      </c>
      <c r="B441" s="146" t="s">
        <v>3538</v>
      </c>
      <c r="C441" s="146"/>
      <c r="D441" s="170"/>
      <c r="E441" s="170"/>
      <c r="F441" s="170"/>
      <c r="G441" s="170"/>
    </row>
    <row r="442" spans="1:7" ht="5.0999999999999996" customHeight="1" x14ac:dyDescent="0.25">
      <c r="A442" s="12"/>
      <c r="B442" s="3"/>
      <c r="C442" s="3"/>
      <c r="D442" s="3"/>
      <c r="E442" s="3"/>
      <c r="F442" s="3"/>
      <c r="G442" s="3"/>
    </row>
    <row r="443" spans="1:7" x14ac:dyDescent="0.25">
      <c r="A443" s="12" t="s">
        <v>5490</v>
      </c>
      <c r="B443" s="146" t="s">
        <v>949</v>
      </c>
      <c r="C443" s="146"/>
      <c r="D443" s="146"/>
      <c r="E443" s="146"/>
      <c r="F443" s="146"/>
      <c r="G443" s="146"/>
    </row>
    <row r="444" spans="1:7" ht="5.0999999999999996" customHeight="1" x14ac:dyDescent="0.25">
      <c r="A444" s="12"/>
      <c r="B444" s="3"/>
      <c r="C444" s="3"/>
      <c r="D444" s="3"/>
      <c r="E444" s="3"/>
      <c r="F444" s="3"/>
      <c r="G444" s="3"/>
    </row>
    <row r="445" spans="1:7" x14ac:dyDescent="0.25">
      <c r="A445" s="12" t="s">
        <v>5489</v>
      </c>
      <c r="B445" s="146" t="s">
        <v>949</v>
      </c>
      <c r="C445" s="146"/>
      <c r="D445" s="146"/>
      <c r="E445" s="146"/>
      <c r="F445" s="146"/>
      <c r="G445" s="146"/>
    </row>
    <row r="446" spans="1:7" ht="5.0999999999999996" customHeight="1" x14ac:dyDescent="0.25">
      <c r="A446" s="12"/>
      <c r="B446" s="3"/>
      <c r="C446" s="3"/>
      <c r="D446" s="3"/>
      <c r="E446" s="3"/>
      <c r="F446" s="3"/>
      <c r="G446" s="3"/>
    </row>
    <row r="447" spans="1:7" x14ac:dyDescent="0.25">
      <c r="A447" s="12" t="s">
        <v>5488</v>
      </c>
      <c r="B447" s="146" t="s">
        <v>949</v>
      </c>
      <c r="C447" s="146"/>
      <c r="D447" s="146"/>
      <c r="E447" s="146"/>
      <c r="F447" s="146"/>
      <c r="G447" s="146"/>
    </row>
    <row r="448" spans="1:7" ht="5.0999999999999996" customHeight="1" x14ac:dyDescent="0.25">
      <c r="A448" s="12"/>
      <c r="B448" s="3"/>
      <c r="C448" s="3"/>
      <c r="D448" s="3"/>
      <c r="E448" s="3"/>
      <c r="F448" s="3"/>
      <c r="G448" s="3"/>
    </row>
    <row r="449" spans="1:7" x14ac:dyDescent="0.25">
      <c r="A449" s="12" t="s">
        <v>5487</v>
      </c>
      <c r="B449" s="146" t="s">
        <v>949</v>
      </c>
      <c r="C449" s="146"/>
      <c r="D449" s="146"/>
      <c r="E449" s="146"/>
      <c r="F449" s="146"/>
      <c r="G449" s="146"/>
    </row>
    <row r="450" spans="1:7" ht="5.0999999999999996" customHeight="1" x14ac:dyDescent="0.25">
      <c r="A450" s="12"/>
      <c r="B450" s="3"/>
      <c r="C450" s="3"/>
      <c r="D450" s="3"/>
      <c r="E450" s="3"/>
      <c r="F450" s="3"/>
      <c r="G450" s="3"/>
    </row>
    <row r="451" spans="1:7" x14ac:dyDescent="0.25">
      <c r="A451" s="12" t="s">
        <v>5486</v>
      </c>
      <c r="B451" s="146" t="s">
        <v>949</v>
      </c>
      <c r="C451" s="146"/>
      <c r="D451" s="146"/>
      <c r="E451" s="146"/>
      <c r="F451" s="146"/>
      <c r="G451" s="146"/>
    </row>
    <row r="452" spans="1:7" ht="5.0999999999999996" customHeight="1" x14ac:dyDescent="0.25">
      <c r="A452" s="12"/>
      <c r="B452" s="3"/>
      <c r="C452" s="3"/>
      <c r="D452" s="3"/>
      <c r="E452" s="3"/>
      <c r="F452" s="3"/>
      <c r="G452" s="3"/>
    </row>
    <row r="453" spans="1:7" x14ac:dyDescent="0.25">
      <c r="A453" s="12" t="s">
        <v>5485</v>
      </c>
      <c r="B453" s="146" t="s">
        <v>949</v>
      </c>
      <c r="C453" s="146"/>
      <c r="D453" s="146"/>
      <c r="E453" s="146"/>
      <c r="F453" s="146"/>
      <c r="G453" s="146"/>
    </row>
    <row r="454" spans="1:7" ht="5.0999999999999996" customHeight="1" x14ac:dyDescent="0.25">
      <c r="A454" s="12"/>
      <c r="B454" s="3"/>
      <c r="C454" s="3"/>
      <c r="D454" s="3"/>
      <c r="E454" s="3"/>
      <c r="F454" s="3"/>
      <c r="G454" s="3"/>
    </row>
    <row r="455" spans="1:7" x14ac:dyDescent="0.25">
      <c r="A455" s="12" t="s">
        <v>5484</v>
      </c>
      <c r="B455" s="146" t="s">
        <v>949</v>
      </c>
      <c r="C455" s="146"/>
      <c r="D455" s="146"/>
      <c r="E455" s="146"/>
      <c r="F455" s="146"/>
      <c r="G455" s="146"/>
    </row>
    <row r="456" spans="1:7" ht="5.0999999999999996" customHeight="1" x14ac:dyDescent="0.25">
      <c r="A456" s="12"/>
      <c r="B456" s="3"/>
      <c r="C456" s="3"/>
      <c r="D456" s="3"/>
      <c r="E456" s="3"/>
      <c r="F456" s="3"/>
      <c r="G456" s="3"/>
    </row>
    <row r="457" spans="1:7" ht="15" customHeight="1" x14ac:dyDescent="0.25">
      <c r="A457" s="148" t="s">
        <v>5483</v>
      </c>
      <c r="B457" s="146" t="s">
        <v>5482</v>
      </c>
      <c r="C457" s="146"/>
      <c r="D457" s="146"/>
      <c r="E457" s="146"/>
      <c r="F457" s="146"/>
      <c r="G457" s="146"/>
    </row>
    <row r="458" spans="1:7" x14ac:dyDescent="0.25">
      <c r="A458" s="148"/>
      <c r="B458" s="89"/>
      <c r="C458" s="144" t="s">
        <v>2135</v>
      </c>
      <c r="D458" s="145"/>
      <c r="E458" s="145"/>
      <c r="F458" s="145"/>
      <c r="G458" s="145"/>
    </row>
    <row r="459" spans="1:7" x14ac:dyDescent="0.25">
      <c r="A459" s="148"/>
      <c r="B459" s="89"/>
      <c r="C459" s="144" t="s">
        <v>2134</v>
      </c>
      <c r="D459" s="145"/>
      <c r="E459" s="145"/>
      <c r="F459" s="145"/>
      <c r="G459" s="145"/>
    </row>
    <row r="460" spans="1:7" ht="5.0999999999999996" customHeight="1" x14ac:dyDescent="0.25">
      <c r="A460" s="148"/>
      <c r="B460" s="3"/>
      <c r="C460" s="3"/>
      <c r="D460" s="3"/>
      <c r="E460" s="3"/>
      <c r="F460" s="3"/>
      <c r="G460" s="3"/>
    </row>
    <row r="461" spans="1:7" x14ac:dyDescent="0.25">
      <c r="A461" s="148"/>
      <c r="B461" s="146" t="s">
        <v>2281</v>
      </c>
      <c r="C461" s="146"/>
      <c r="D461" s="193"/>
      <c r="E461" s="193"/>
      <c r="F461" s="193"/>
      <c r="G461" s="193"/>
    </row>
    <row r="462" spans="1:7" ht="5.0999999999999996" customHeight="1" x14ac:dyDescent="0.25">
      <c r="A462" s="12"/>
      <c r="B462" s="3"/>
      <c r="C462" s="3"/>
      <c r="D462" s="3"/>
      <c r="E462" s="3"/>
      <c r="F462" s="3"/>
      <c r="G462" s="3"/>
    </row>
    <row r="463" spans="1:7" x14ac:dyDescent="0.25">
      <c r="A463" s="12" t="s">
        <v>5481</v>
      </c>
      <c r="B463" s="146" t="s">
        <v>5436</v>
      </c>
      <c r="C463" s="146"/>
      <c r="D463" s="170"/>
      <c r="E463" s="170"/>
      <c r="F463" s="170"/>
      <c r="G463" s="170"/>
    </row>
    <row r="464" spans="1:7" ht="5.0999999999999996" customHeight="1" x14ac:dyDescent="0.25">
      <c r="A464" s="12"/>
      <c r="B464" s="3"/>
      <c r="C464" s="3"/>
      <c r="D464" s="3"/>
      <c r="E464" s="3"/>
      <c r="F464" s="3"/>
      <c r="G464" s="3"/>
    </row>
    <row r="465" spans="1:7" x14ac:dyDescent="0.25">
      <c r="A465" s="12" t="s">
        <v>5480</v>
      </c>
      <c r="B465" s="146" t="s">
        <v>3538</v>
      </c>
      <c r="C465" s="146"/>
      <c r="D465" s="170"/>
      <c r="E465" s="170"/>
      <c r="F465" s="170"/>
      <c r="G465" s="170"/>
    </row>
    <row r="466" spans="1:7" ht="5.0999999999999996" customHeight="1" x14ac:dyDescent="0.25">
      <c r="A466" s="12"/>
      <c r="B466" s="3"/>
      <c r="C466" s="3"/>
      <c r="D466" s="3"/>
      <c r="E466" s="3"/>
      <c r="F466" s="3"/>
      <c r="G466" s="3"/>
    </row>
    <row r="467" spans="1:7" x14ac:dyDescent="0.25">
      <c r="A467" s="12" t="s">
        <v>5479</v>
      </c>
      <c r="B467" s="146" t="s">
        <v>949</v>
      </c>
      <c r="C467" s="146"/>
      <c r="D467" s="146"/>
      <c r="E467" s="146"/>
      <c r="F467" s="146"/>
      <c r="G467" s="146"/>
    </row>
    <row r="468" spans="1:7" ht="5.0999999999999996" customHeight="1" x14ac:dyDescent="0.25">
      <c r="A468" s="12"/>
      <c r="B468" s="3"/>
      <c r="C468" s="3"/>
      <c r="D468" s="3"/>
      <c r="E468" s="3"/>
      <c r="F468" s="3"/>
      <c r="G468" s="3"/>
    </row>
    <row r="469" spans="1:7" x14ac:dyDescent="0.25">
      <c r="A469" s="12" t="s">
        <v>5478</v>
      </c>
      <c r="B469" s="146" t="s">
        <v>949</v>
      </c>
      <c r="C469" s="146"/>
      <c r="D469" s="146"/>
      <c r="E469" s="146"/>
      <c r="F469" s="146"/>
      <c r="G469" s="146"/>
    </row>
    <row r="470" spans="1:7" ht="5.0999999999999996" customHeight="1" x14ac:dyDescent="0.25">
      <c r="A470" s="12"/>
      <c r="B470" s="3"/>
      <c r="C470" s="3"/>
      <c r="D470" s="3"/>
      <c r="E470" s="3"/>
      <c r="F470" s="3"/>
      <c r="G470" s="3"/>
    </row>
    <row r="471" spans="1:7" x14ac:dyDescent="0.25">
      <c r="A471" s="12" t="s">
        <v>5477</v>
      </c>
      <c r="B471" s="146" t="s">
        <v>949</v>
      </c>
      <c r="C471" s="146"/>
      <c r="D471" s="146"/>
      <c r="E471" s="146"/>
      <c r="F471" s="146"/>
      <c r="G471" s="146"/>
    </row>
    <row r="472" spans="1:7" ht="5.0999999999999996" customHeight="1" x14ac:dyDescent="0.25">
      <c r="A472" s="12"/>
      <c r="B472" s="3"/>
      <c r="C472" s="3"/>
      <c r="D472" s="3"/>
      <c r="E472" s="3"/>
      <c r="F472" s="3"/>
      <c r="G472" s="3"/>
    </row>
    <row r="473" spans="1:7" x14ac:dyDescent="0.25">
      <c r="A473" s="12" t="s">
        <v>5476</v>
      </c>
      <c r="B473" s="146" t="s">
        <v>949</v>
      </c>
      <c r="C473" s="146"/>
      <c r="D473" s="146"/>
      <c r="E473" s="146"/>
      <c r="F473" s="146"/>
      <c r="G473" s="146"/>
    </row>
    <row r="474" spans="1:7" ht="5.0999999999999996" customHeight="1" x14ac:dyDescent="0.25">
      <c r="A474" s="12"/>
      <c r="B474" s="3"/>
      <c r="C474" s="3"/>
      <c r="D474" s="3"/>
      <c r="E474" s="3"/>
      <c r="F474" s="3"/>
      <c r="G474" s="3"/>
    </row>
    <row r="475" spans="1:7" x14ac:dyDescent="0.25">
      <c r="A475" s="12" t="s">
        <v>5475</v>
      </c>
      <c r="B475" s="146" t="s">
        <v>949</v>
      </c>
      <c r="C475" s="146"/>
      <c r="D475" s="146"/>
      <c r="E475" s="146"/>
      <c r="F475" s="146"/>
      <c r="G475" s="146"/>
    </row>
    <row r="476" spans="1:7" ht="5.0999999999999996" customHeight="1" x14ac:dyDescent="0.25">
      <c r="A476" s="12"/>
      <c r="B476" s="3"/>
      <c r="C476" s="3"/>
      <c r="D476" s="3"/>
      <c r="E476" s="3"/>
      <c r="F476" s="3"/>
      <c r="G476" s="3"/>
    </row>
    <row r="477" spans="1:7" x14ac:dyDescent="0.25">
      <c r="A477" s="12" t="s">
        <v>5474</v>
      </c>
      <c r="B477" s="146" t="s">
        <v>949</v>
      </c>
      <c r="C477" s="146"/>
      <c r="D477" s="146"/>
      <c r="E477" s="146"/>
      <c r="F477" s="146"/>
      <c r="G477" s="146"/>
    </row>
    <row r="478" spans="1:7" ht="5.0999999999999996" customHeight="1" x14ac:dyDescent="0.25">
      <c r="A478" s="12"/>
      <c r="B478" s="3"/>
      <c r="C478" s="3"/>
      <c r="D478" s="3"/>
      <c r="E478" s="3"/>
      <c r="F478" s="3"/>
      <c r="G478" s="3"/>
    </row>
    <row r="479" spans="1:7" x14ac:dyDescent="0.25">
      <c r="A479" s="12" t="s">
        <v>5473</v>
      </c>
      <c r="B479" s="146" t="s">
        <v>949</v>
      </c>
      <c r="C479" s="146"/>
      <c r="D479" s="146"/>
      <c r="E479" s="146"/>
      <c r="F479" s="146"/>
      <c r="G479" s="146"/>
    </row>
    <row r="480" spans="1:7" ht="5.0999999999999996" customHeight="1" x14ac:dyDescent="0.25">
      <c r="A480" s="12"/>
      <c r="B480" s="3"/>
      <c r="C480" s="3"/>
      <c r="D480" s="3"/>
      <c r="E480" s="3"/>
      <c r="F480" s="3"/>
      <c r="G480" s="3"/>
    </row>
    <row r="481" spans="1:7" ht="15" customHeight="1" x14ac:dyDescent="0.25">
      <c r="A481" s="148" t="s">
        <v>5472</v>
      </c>
      <c r="B481" s="146" t="s">
        <v>5471</v>
      </c>
      <c r="C481" s="146"/>
      <c r="D481" s="146"/>
      <c r="E481" s="146"/>
      <c r="F481" s="146"/>
      <c r="G481" s="146"/>
    </row>
    <row r="482" spans="1:7" x14ac:dyDescent="0.25">
      <c r="A482" s="148"/>
      <c r="B482" s="89"/>
      <c r="C482" s="144" t="s">
        <v>2135</v>
      </c>
      <c r="D482" s="145"/>
      <c r="E482" s="145"/>
      <c r="F482" s="145"/>
      <c r="G482" s="145"/>
    </row>
    <row r="483" spans="1:7" x14ac:dyDescent="0.25">
      <c r="A483" s="148"/>
      <c r="B483" s="89"/>
      <c r="C483" s="144" t="s">
        <v>2134</v>
      </c>
      <c r="D483" s="145"/>
      <c r="E483" s="145"/>
      <c r="F483" s="145"/>
      <c r="G483" s="145"/>
    </row>
    <row r="484" spans="1:7" ht="5.0999999999999996" customHeight="1" x14ac:dyDescent="0.25">
      <c r="A484" s="148"/>
      <c r="B484" s="3"/>
      <c r="C484" s="3"/>
      <c r="D484" s="3"/>
      <c r="E484" s="3"/>
      <c r="F484" s="3"/>
      <c r="G484" s="3"/>
    </row>
    <row r="485" spans="1:7" x14ac:dyDescent="0.25">
      <c r="A485" s="148"/>
      <c r="B485" s="146" t="s">
        <v>2281</v>
      </c>
      <c r="C485" s="146"/>
      <c r="D485" s="193"/>
      <c r="E485" s="193"/>
      <c r="F485" s="193"/>
      <c r="G485" s="193"/>
    </row>
    <row r="486" spans="1:7" ht="5.0999999999999996" customHeight="1" x14ac:dyDescent="0.25">
      <c r="A486" s="12"/>
      <c r="B486" s="3"/>
      <c r="C486" s="3"/>
      <c r="D486" s="3"/>
      <c r="E486" s="3"/>
      <c r="F486" s="3"/>
      <c r="G486" s="3"/>
    </row>
    <row r="487" spans="1:7" x14ac:dyDescent="0.25">
      <c r="A487" s="12" t="s">
        <v>5470</v>
      </c>
      <c r="B487" s="146" t="s">
        <v>5436</v>
      </c>
      <c r="C487" s="146"/>
      <c r="D487" s="170"/>
      <c r="E487" s="170"/>
      <c r="F487" s="170"/>
      <c r="G487" s="170"/>
    </row>
    <row r="488" spans="1:7" ht="5.0999999999999996" customHeight="1" x14ac:dyDescent="0.25">
      <c r="A488" s="12"/>
      <c r="B488" s="3"/>
      <c r="C488" s="3"/>
      <c r="D488" s="3"/>
      <c r="E488" s="3"/>
      <c r="F488" s="3"/>
      <c r="G488" s="3"/>
    </row>
    <row r="489" spans="1:7" x14ac:dyDescent="0.25">
      <c r="A489" s="12" t="s">
        <v>5469</v>
      </c>
      <c r="B489" s="146" t="s">
        <v>3538</v>
      </c>
      <c r="C489" s="146"/>
      <c r="D489" s="170"/>
      <c r="E489" s="170"/>
      <c r="F489" s="170"/>
      <c r="G489" s="170"/>
    </row>
    <row r="490" spans="1:7" ht="5.0999999999999996" customHeight="1" x14ac:dyDescent="0.25">
      <c r="A490" s="12"/>
      <c r="B490" s="3"/>
      <c r="C490" s="3"/>
      <c r="D490" s="3"/>
      <c r="E490" s="3"/>
      <c r="F490" s="3"/>
      <c r="G490" s="3"/>
    </row>
    <row r="491" spans="1:7" x14ac:dyDescent="0.25">
      <c r="A491" s="12" t="s">
        <v>5468</v>
      </c>
      <c r="B491" s="146" t="s">
        <v>949</v>
      </c>
      <c r="C491" s="146"/>
      <c r="D491" s="146"/>
      <c r="E491" s="146"/>
      <c r="F491" s="146"/>
      <c r="G491" s="146"/>
    </row>
    <row r="492" spans="1:7" ht="5.0999999999999996" customHeight="1" x14ac:dyDescent="0.25">
      <c r="A492" s="12"/>
      <c r="B492" s="3"/>
      <c r="C492" s="3"/>
      <c r="D492" s="3"/>
      <c r="E492" s="3"/>
      <c r="F492" s="3"/>
      <c r="G492" s="3"/>
    </row>
    <row r="493" spans="1:7" x14ac:dyDescent="0.25">
      <c r="A493" s="12" t="s">
        <v>5467</v>
      </c>
      <c r="B493" s="146" t="s">
        <v>949</v>
      </c>
      <c r="C493" s="146"/>
      <c r="D493" s="146"/>
      <c r="E493" s="146"/>
      <c r="F493" s="146"/>
      <c r="G493" s="146"/>
    </row>
    <row r="494" spans="1:7" ht="5.0999999999999996" customHeight="1" x14ac:dyDescent="0.25">
      <c r="A494" s="12"/>
      <c r="B494" s="3"/>
      <c r="C494" s="3"/>
      <c r="D494" s="3"/>
      <c r="E494" s="3"/>
      <c r="F494" s="3"/>
      <c r="G494" s="3"/>
    </row>
    <row r="495" spans="1:7" x14ac:dyDescent="0.25">
      <c r="A495" s="12" t="s">
        <v>5466</v>
      </c>
      <c r="B495" s="146" t="s">
        <v>949</v>
      </c>
      <c r="C495" s="146"/>
      <c r="D495" s="146"/>
      <c r="E495" s="146"/>
      <c r="F495" s="146"/>
      <c r="G495" s="146"/>
    </row>
    <row r="496" spans="1:7" ht="5.0999999999999996" customHeight="1" x14ac:dyDescent="0.25">
      <c r="A496" s="12"/>
      <c r="B496" s="3"/>
      <c r="C496" s="3"/>
      <c r="D496" s="3"/>
      <c r="E496" s="3"/>
      <c r="F496" s="3"/>
      <c r="G496" s="3"/>
    </row>
    <row r="497" spans="1:7" x14ac:dyDescent="0.25">
      <c r="A497" s="12" t="s">
        <v>5465</v>
      </c>
      <c r="B497" s="146" t="s">
        <v>949</v>
      </c>
      <c r="C497" s="146"/>
      <c r="D497" s="146"/>
      <c r="E497" s="146"/>
      <c r="F497" s="146"/>
      <c r="G497" s="146"/>
    </row>
    <row r="498" spans="1:7" ht="5.0999999999999996" customHeight="1" x14ac:dyDescent="0.25">
      <c r="A498" s="12"/>
      <c r="B498" s="3"/>
      <c r="C498" s="3"/>
      <c r="D498" s="3"/>
      <c r="E498" s="3"/>
      <c r="F498" s="3"/>
      <c r="G498" s="3"/>
    </row>
    <row r="499" spans="1:7" x14ac:dyDescent="0.25">
      <c r="A499" s="12" t="s">
        <v>5464</v>
      </c>
      <c r="B499" s="146" t="s">
        <v>949</v>
      </c>
      <c r="C499" s="146"/>
      <c r="D499" s="146"/>
      <c r="E499" s="146"/>
      <c r="F499" s="146"/>
      <c r="G499" s="146"/>
    </row>
    <row r="500" spans="1:7" ht="5.0999999999999996" customHeight="1" x14ac:dyDescent="0.25">
      <c r="A500" s="12"/>
      <c r="B500" s="3"/>
      <c r="C500" s="3"/>
      <c r="D500" s="3"/>
      <c r="E500" s="3"/>
      <c r="F500" s="3"/>
      <c r="G500" s="3"/>
    </row>
    <row r="501" spans="1:7" x14ac:dyDescent="0.25">
      <c r="A501" s="12" t="s">
        <v>5463</v>
      </c>
      <c r="B501" s="146" t="s">
        <v>949</v>
      </c>
      <c r="C501" s="146"/>
      <c r="D501" s="146"/>
      <c r="E501" s="146"/>
      <c r="F501" s="146"/>
      <c r="G501" s="146"/>
    </row>
    <row r="502" spans="1:7" ht="5.0999999999999996" customHeight="1" x14ac:dyDescent="0.25">
      <c r="A502" s="12"/>
      <c r="B502" s="3"/>
      <c r="C502" s="3"/>
      <c r="D502" s="3"/>
      <c r="E502" s="3"/>
      <c r="F502" s="3"/>
      <c r="G502" s="3"/>
    </row>
    <row r="503" spans="1:7" x14ac:dyDescent="0.25">
      <c r="A503" s="12" t="s">
        <v>5462</v>
      </c>
      <c r="B503" s="146" t="s">
        <v>949</v>
      </c>
      <c r="C503" s="146"/>
      <c r="D503" s="146"/>
      <c r="E503" s="146"/>
      <c r="F503" s="146"/>
      <c r="G503" s="146"/>
    </row>
    <row r="504" spans="1:7" ht="5.0999999999999996" customHeight="1" x14ac:dyDescent="0.25">
      <c r="A504" s="12"/>
      <c r="B504" s="3"/>
      <c r="C504" s="3"/>
      <c r="D504" s="3"/>
      <c r="E504" s="3"/>
      <c r="F504" s="3"/>
      <c r="G504" s="3"/>
    </row>
    <row r="505" spans="1:7" ht="15" customHeight="1" x14ac:dyDescent="0.25">
      <c r="A505" s="148" t="s">
        <v>5461</v>
      </c>
      <c r="B505" s="146" t="s">
        <v>5460</v>
      </c>
      <c r="C505" s="146"/>
      <c r="D505" s="146"/>
      <c r="E505" s="146"/>
      <c r="F505" s="146"/>
      <c r="G505" s="146"/>
    </row>
    <row r="506" spans="1:7" x14ac:dyDescent="0.25">
      <c r="A506" s="148"/>
      <c r="B506" s="89"/>
      <c r="C506" s="144" t="s">
        <v>2135</v>
      </c>
      <c r="D506" s="145"/>
      <c r="E506" s="145"/>
      <c r="F506" s="145"/>
      <c r="G506" s="145"/>
    </row>
    <row r="507" spans="1:7" x14ac:dyDescent="0.25">
      <c r="A507" s="148"/>
      <c r="B507" s="89"/>
      <c r="C507" s="144" t="s">
        <v>2134</v>
      </c>
      <c r="D507" s="145"/>
      <c r="E507" s="145"/>
      <c r="F507" s="145"/>
      <c r="G507" s="145"/>
    </row>
    <row r="508" spans="1:7" ht="5.0999999999999996" customHeight="1" x14ac:dyDescent="0.25">
      <c r="A508" s="148"/>
      <c r="B508" s="3"/>
      <c r="C508" s="3"/>
      <c r="D508" s="3"/>
      <c r="E508" s="3"/>
      <c r="F508" s="3"/>
      <c r="G508" s="3"/>
    </row>
    <row r="509" spans="1:7" x14ac:dyDescent="0.25">
      <c r="A509" s="148"/>
      <c r="B509" s="146" t="s">
        <v>2281</v>
      </c>
      <c r="C509" s="146"/>
      <c r="D509" s="193"/>
      <c r="E509" s="193"/>
      <c r="F509" s="193"/>
      <c r="G509" s="193"/>
    </row>
    <row r="510" spans="1:7" ht="5.0999999999999996" customHeight="1" x14ac:dyDescent="0.25">
      <c r="A510" s="12"/>
      <c r="B510" s="3"/>
      <c r="C510" s="3"/>
      <c r="D510" s="3"/>
      <c r="E510" s="3"/>
      <c r="F510" s="3"/>
      <c r="G510" s="3"/>
    </row>
    <row r="511" spans="1:7" x14ac:dyDescent="0.25">
      <c r="A511" s="12" t="s">
        <v>5459</v>
      </c>
      <c r="B511" s="146" t="s">
        <v>5436</v>
      </c>
      <c r="C511" s="146"/>
      <c r="D511" s="170"/>
      <c r="E511" s="170"/>
      <c r="F511" s="170"/>
      <c r="G511" s="170"/>
    </row>
    <row r="512" spans="1:7" ht="5.0999999999999996" customHeight="1" x14ac:dyDescent="0.25">
      <c r="A512" s="12"/>
      <c r="B512" s="3"/>
      <c r="C512" s="3"/>
      <c r="D512" s="3"/>
      <c r="E512" s="3"/>
      <c r="F512" s="3"/>
      <c r="G512" s="3"/>
    </row>
    <row r="513" spans="1:7" x14ac:dyDescent="0.25">
      <c r="A513" s="12" t="s">
        <v>5458</v>
      </c>
      <c r="B513" s="146" t="s">
        <v>3538</v>
      </c>
      <c r="C513" s="146"/>
      <c r="D513" s="170"/>
      <c r="E513" s="170"/>
      <c r="F513" s="170"/>
      <c r="G513" s="170"/>
    </row>
    <row r="514" spans="1:7" ht="5.0999999999999996" customHeight="1" x14ac:dyDescent="0.25">
      <c r="A514" s="12"/>
      <c r="B514" s="3"/>
      <c r="C514" s="3"/>
      <c r="D514" s="3"/>
      <c r="E514" s="3"/>
      <c r="F514" s="3"/>
      <c r="G514" s="3"/>
    </row>
    <row r="515" spans="1:7" x14ac:dyDescent="0.25">
      <c r="A515" s="12" t="s">
        <v>5457</v>
      </c>
      <c r="B515" s="146" t="s">
        <v>949</v>
      </c>
      <c r="C515" s="146"/>
      <c r="D515" s="146"/>
      <c r="E515" s="146"/>
      <c r="F515" s="146"/>
      <c r="G515" s="146"/>
    </row>
    <row r="516" spans="1:7" ht="5.0999999999999996" customHeight="1" x14ac:dyDescent="0.25">
      <c r="A516" s="12"/>
      <c r="B516" s="3"/>
      <c r="C516" s="3"/>
      <c r="D516" s="3"/>
      <c r="E516" s="3"/>
      <c r="F516" s="3"/>
      <c r="G516" s="3"/>
    </row>
    <row r="517" spans="1:7" x14ac:dyDescent="0.25">
      <c r="A517" s="12" t="s">
        <v>5456</v>
      </c>
      <c r="B517" s="146" t="s">
        <v>949</v>
      </c>
      <c r="C517" s="146"/>
      <c r="D517" s="146"/>
      <c r="E517" s="146"/>
      <c r="F517" s="146"/>
      <c r="G517" s="146"/>
    </row>
    <row r="518" spans="1:7" ht="5.0999999999999996" customHeight="1" x14ac:dyDescent="0.25">
      <c r="A518" s="12"/>
      <c r="B518" s="3"/>
      <c r="C518" s="3"/>
      <c r="D518" s="3"/>
      <c r="E518" s="3"/>
      <c r="F518" s="3"/>
      <c r="G518" s="3"/>
    </row>
    <row r="519" spans="1:7" x14ac:dyDescent="0.25">
      <c r="A519" s="12" t="s">
        <v>5455</v>
      </c>
      <c r="B519" s="146" t="s">
        <v>949</v>
      </c>
      <c r="C519" s="146"/>
      <c r="D519" s="146"/>
      <c r="E519" s="146"/>
      <c r="F519" s="146"/>
      <c r="G519" s="146"/>
    </row>
    <row r="520" spans="1:7" ht="5.0999999999999996" customHeight="1" x14ac:dyDescent="0.25">
      <c r="A520" s="12"/>
      <c r="B520" s="3"/>
      <c r="C520" s="3"/>
      <c r="D520" s="3"/>
      <c r="E520" s="3"/>
      <c r="F520" s="3"/>
      <c r="G520" s="3"/>
    </row>
    <row r="521" spans="1:7" x14ac:dyDescent="0.25">
      <c r="A521" s="12" t="s">
        <v>5454</v>
      </c>
      <c r="B521" s="146" t="s">
        <v>949</v>
      </c>
      <c r="C521" s="146"/>
      <c r="D521" s="146"/>
      <c r="E521" s="146"/>
      <c r="F521" s="146"/>
      <c r="G521" s="146"/>
    </row>
    <row r="522" spans="1:7" ht="5.0999999999999996" customHeight="1" x14ac:dyDescent="0.25">
      <c r="A522" s="12"/>
      <c r="B522" s="3"/>
      <c r="C522" s="3"/>
      <c r="D522" s="3"/>
      <c r="E522" s="3"/>
      <c r="F522" s="3"/>
      <c r="G522" s="3"/>
    </row>
    <row r="523" spans="1:7" x14ac:dyDescent="0.25">
      <c r="A523" s="12" t="s">
        <v>5453</v>
      </c>
      <c r="B523" s="146" t="s">
        <v>949</v>
      </c>
      <c r="C523" s="146"/>
      <c r="D523" s="146"/>
      <c r="E523" s="146"/>
      <c r="F523" s="146"/>
      <c r="G523" s="146"/>
    </row>
    <row r="524" spans="1:7" ht="5.0999999999999996" customHeight="1" x14ac:dyDescent="0.25">
      <c r="A524" s="12"/>
      <c r="B524" s="3"/>
      <c r="C524" s="3"/>
      <c r="D524" s="3"/>
      <c r="E524" s="3"/>
      <c r="F524" s="3"/>
      <c r="G524" s="3"/>
    </row>
    <row r="525" spans="1:7" x14ac:dyDescent="0.25">
      <c r="A525" s="12" t="s">
        <v>5452</v>
      </c>
      <c r="B525" s="146" t="s">
        <v>949</v>
      </c>
      <c r="C525" s="146"/>
      <c r="D525" s="146"/>
      <c r="E525" s="146"/>
      <c r="F525" s="146"/>
      <c r="G525" s="146"/>
    </row>
    <row r="526" spans="1:7" ht="5.0999999999999996" customHeight="1" x14ac:dyDescent="0.25">
      <c r="A526" s="12"/>
      <c r="B526" s="3"/>
      <c r="C526" s="3"/>
      <c r="D526" s="3"/>
      <c r="E526" s="3"/>
      <c r="F526" s="3"/>
      <c r="G526" s="3"/>
    </row>
    <row r="527" spans="1:7" x14ac:dyDescent="0.25">
      <c r="A527" s="12" t="s">
        <v>5451</v>
      </c>
      <c r="B527" s="146" t="s">
        <v>949</v>
      </c>
      <c r="C527" s="146"/>
      <c r="D527" s="146"/>
      <c r="E527" s="146"/>
      <c r="F527" s="146"/>
      <c r="G527" s="146"/>
    </row>
    <row r="528" spans="1:7" ht="5.0999999999999996" customHeight="1" x14ac:dyDescent="0.25">
      <c r="A528" s="12"/>
      <c r="B528" s="3"/>
      <c r="C528" s="3"/>
      <c r="D528" s="3"/>
      <c r="E528" s="3"/>
      <c r="F528" s="3"/>
      <c r="G528" s="3"/>
    </row>
    <row r="529" spans="1:7" ht="15" customHeight="1" x14ac:dyDescent="0.25">
      <c r="A529" s="148" t="s">
        <v>5450</v>
      </c>
      <c r="B529" s="146" t="s">
        <v>5449</v>
      </c>
      <c r="C529" s="146"/>
      <c r="D529" s="146"/>
      <c r="E529" s="146"/>
      <c r="F529" s="146"/>
      <c r="G529" s="146"/>
    </row>
    <row r="530" spans="1:7" x14ac:dyDescent="0.25">
      <c r="A530" s="148"/>
      <c r="B530" s="89"/>
      <c r="C530" s="144" t="s">
        <v>2135</v>
      </c>
      <c r="D530" s="145"/>
      <c r="E530" s="145"/>
      <c r="F530" s="145"/>
      <c r="G530" s="145"/>
    </row>
    <row r="531" spans="1:7" x14ac:dyDescent="0.25">
      <c r="A531" s="148"/>
      <c r="B531" s="89"/>
      <c r="C531" s="144" t="s">
        <v>2134</v>
      </c>
      <c r="D531" s="145"/>
      <c r="E531" s="145"/>
      <c r="F531" s="145"/>
      <c r="G531" s="145"/>
    </row>
    <row r="532" spans="1:7" ht="5.0999999999999996" customHeight="1" x14ac:dyDescent="0.25">
      <c r="A532" s="148"/>
      <c r="B532" s="3"/>
      <c r="C532" s="3"/>
      <c r="D532" s="3"/>
      <c r="E532" s="3"/>
      <c r="F532" s="3"/>
      <c r="G532" s="3"/>
    </row>
    <row r="533" spans="1:7" x14ac:dyDescent="0.25">
      <c r="A533" s="148"/>
      <c r="B533" s="146" t="s">
        <v>2281</v>
      </c>
      <c r="C533" s="146"/>
      <c r="D533" s="193"/>
      <c r="E533" s="193"/>
      <c r="F533" s="193"/>
      <c r="G533" s="193"/>
    </row>
    <row r="534" spans="1:7" ht="5.0999999999999996" customHeight="1" x14ac:dyDescent="0.25">
      <c r="A534" s="12"/>
      <c r="B534" s="3"/>
      <c r="C534" s="3"/>
      <c r="D534" s="3"/>
      <c r="E534" s="3"/>
      <c r="F534" s="3"/>
      <c r="G534" s="3"/>
    </row>
    <row r="535" spans="1:7" x14ac:dyDescent="0.25">
      <c r="A535" s="12" t="s">
        <v>5448</v>
      </c>
      <c r="B535" s="146" t="s">
        <v>5436</v>
      </c>
      <c r="C535" s="146"/>
      <c r="D535" s="170"/>
      <c r="E535" s="170"/>
      <c r="F535" s="170"/>
      <c r="G535" s="170"/>
    </row>
    <row r="536" spans="1:7" ht="5.0999999999999996" customHeight="1" x14ac:dyDescent="0.25">
      <c r="A536" s="12"/>
      <c r="B536" s="3"/>
      <c r="C536" s="3"/>
      <c r="D536" s="3"/>
      <c r="E536" s="3"/>
      <c r="F536" s="3"/>
      <c r="G536" s="3"/>
    </row>
    <row r="537" spans="1:7" x14ac:dyDescent="0.25">
      <c r="A537" s="12" t="s">
        <v>5447</v>
      </c>
      <c r="B537" s="146" t="s">
        <v>3538</v>
      </c>
      <c r="C537" s="146"/>
      <c r="D537" s="170"/>
      <c r="E537" s="170"/>
      <c r="F537" s="170"/>
      <c r="G537" s="170"/>
    </row>
    <row r="538" spans="1:7" ht="5.0999999999999996" customHeight="1" x14ac:dyDescent="0.25">
      <c r="A538" s="12"/>
      <c r="B538" s="3"/>
      <c r="C538" s="3"/>
      <c r="D538" s="3"/>
      <c r="E538" s="3"/>
      <c r="F538" s="3"/>
      <c r="G538" s="3"/>
    </row>
    <row r="539" spans="1:7" x14ac:dyDescent="0.25">
      <c r="A539" s="12" t="s">
        <v>5446</v>
      </c>
      <c r="B539" s="146" t="s">
        <v>949</v>
      </c>
      <c r="C539" s="146"/>
      <c r="D539" s="146"/>
      <c r="E539" s="146"/>
      <c r="F539" s="146"/>
      <c r="G539" s="146"/>
    </row>
    <row r="540" spans="1:7" ht="5.0999999999999996" customHeight="1" x14ac:dyDescent="0.25">
      <c r="A540" s="12"/>
      <c r="B540" s="3"/>
      <c r="C540" s="3"/>
      <c r="D540" s="3"/>
      <c r="E540" s="3"/>
      <c r="F540" s="3"/>
      <c r="G540" s="3"/>
    </row>
    <row r="541" spans="1:7" x14ac:dyDescent="0.25">
      <c r="A541" s="12" t="s">
        <v>5445</v>
      </c>
      <c r="B541" s="146" t="s">
        <v>949</v>
      </c>
      <c r="C541" s="146"/>
      <c r="D541" s="146"/>
      <c r="E541" s="146"/>
      <c r="F541" s="146"/>
      <c r="G541" s="146"/>
    </row>
    <row r="542" spans="1:7" ht="5.0999999999999996" customHeight="1" x14ac:dyDescent="0.25">
      <c r="A542" s="12"/>
      <c r="B542" s="3"/>
      <c r="C542" s="3"/>
      <c r="D542" s="3"/>
      <c r="E542" s="3"/>
      <c r="F542" s="3"/>
      <c r="G542" s="3"/>
    </row>
    <row r="543" spans="1:7" x14ac:dyDescent="0.25">
      <c r="A543" s="12" t="s">
        <v>5444</v>
      </c>
      <c r="B543" s="146" t="s">
        <v>949</v>
      </c>
      <c r="C543" s="146"/>
      <c r="D543" s="146"/>
      <c r="E543" s="146"/>
      <c r="F543" s="146"/>
      <c r="G543" s="146"/>
    </row>
    <row r="544" spans="1:7" ht="5.0999999999999996" customHeight="1" x14ac:dyDescent="0.25">
      <c r="A544" s="12"/>
      <c r="B544" s="3"/>
      <c r="C544" s="3"/>
      <c r="D544" s="3"/>
      <c r="E544" s="3"/>
      <c r="F544" s="3"/>
      <c r="G544" s="3"/>
    </row>
    <row r="545" spans="1:7" x14ac:dyDescent="0.25">
      <c r="A545" s="12" t="s">
        <v>5443</v>
      </c>
      <c r="B545" s="146" t="s">
        <v>949</v>
      </c>
      <c r="C545" s="146"/>
      <c r="D545" s="146"/>
      <c r="E545" s="146"/>
      <c r="F545" s="146"/>
      <c r="G545" s="146"/>
    </row>
    <row r="546" spans="1:7" ht="5.0999999999999996" customHeight="1" x14ac:dyDescent="0.25">
      <c r="A546" s="12"/>
      <c r="B546" s="3"/>
      <c r="C546" s="3"/>
      <c r="D546" s="3"/>
      <c r="E546" s="3"/>
      <c r="F546" s="3"/>
      <c r="G546" s="3"/>
    </row>
    <row r="547" spans="1:7" x14ac:dyDescent="0.25">
      <c r="A547" s="12" t="s">
        <v>5442</v>
      </c>
      <c r="B547" s="146" t="s">
        <v>949</v>
      </c>
      <c r="C547" s="146"/>
      <c r="D547" s="146"/>
      <c r="E547" s="146"/>
      <c r="F547" s="146"/>
      <c r="G547" s="146"/>
    </row>
    <row r="548" spans="1:7" ht="5.0999999999999996" customHeight="1" x14ac:dyDescent="0.25">
      <c r="A548" s="12"/>
      <c r="B548" s="3"/>
      <c r="C548" s="3"/>
      <c r="D548" s="3"/>
      <c r="E548" s="3"/>
      <c r="F548" s="3"/>
      <c r="G548" s="3"/>
    </row>
    <row r="549" spans="1:7" x14ac:dyDescent="0.25">
      <c r="A549" s="12" t="s">
        <v>5441</v>
      </c>
      <c r="B549" s="146" t="s">
        <v>949</v>
      </c>
      <c r="C549" s="146"/>
      <c r="D549" s="146"/>
      <c r="E549" s="146"/>
      <c r="F549" s="146"/>
      <c r="G549" s="146"/>
    </row>
    <row r="550" spans="1:7" ht="5.0999999999999996" customHeight="1" x14ac:dyDescent="0.25">
      <c r="A550" s="12"/>
      <c r="B550" s="3"/>
      <c r="C550" s="3"/>
      <c r="D550" s="3"/>
      <c r="E550" s="3"/>
      <c r="F550" s="3"/>
      <c r="G550" s="3"/>
    </row>
    <row r="551" spans="1:7" x14ac:dyDescent="0.25">
      <c r="A551" s="12" t="s">
        <v>5440</v>
      </c>
      <c r="B551" s="146" t="s">
        <v>949</v>
      </c>
      <c r="C551" s="146"/>
      <c r="D551" s="146"/>
      <c r="E551" s="146"/>
      <c r="F551" s="146"/>
      <c r="G551" s="146"/>
    </row>
    <row r="552" spans="1:7" ht="5.0999999999999996" customHeight="1" x14ac:dyDescent="0.25">
      <c r="A552" s="12"/>
      <c r="B552" s="3"/>
      <c r="C552" s="3"/>
      <c r="D552" s="3"/>
      <c r="E552" s="3"/>
      <c r="F552" s="3"/>
      <c r="G552" s="3"/>
    </row>
    <row r="553" spans="1:7" ht="15" customHeight="1" x14ac:dyDescent="0.25">
      <c r="A553" s="148" t="s">
        <v>5439</v>
      </c>
      <c r="B553" s="146" t="s">
        <v>5438</v>
      </c>
      <c r="C553" s="146"/>
      <c r="D553" s="146"/>
      <c r="E553" s="146"/>
      <c r="F553" s="146"/>
      <c r="G553" s="146"/>
    </row>
    <row r="554" spans="1:7" x14ac:dyDescent="0.25">
      <c r="A554" s="148"/>
      <c r="B554" s="89"/>
      <c r="C554" s="144" t="s">
        <v>2135</v>
      </c>
      <c r="D554" s="145"/>
      <c r="E554" s="145"/>
      <c r="F554" s="145"/>
      <c r="G554" s="145"/>
    </row>
    <row r="555" spans="1:7" x14ac:dyDescent="0.25">
      <c r="A555" s="148"/>
      <c r="B555" s="89"/>
      <c r="C555" s="144" t="s">
        <v>2134</v>
      </c>
      <c r="D555" s="145"/>
      <c r="E555" s="145"/>
      <c r="F555" s="145"/>
      <c r="G555" s="145"/>
    </row>
    <row r="556" spans="1:7" ht="5.0999999999999996" customHeight="1" x14ac:dyDescent="0.25">
      <c r="A556" s="148"/>
      <c r="B556" s="3"/>
      <c r="C556" s="3"/>
      <c r="D556" s="3"/>
      <c r="E556" s="3"/>
      <c r="F556" s="3"/>
      <c r="G556" s="3"/>
    </row>
    <row r="557" spans="1:7" x14ac:dyDescent="0.25">
      <c r="A557" s="148"/>
      <c r="B557" s="146" t="s">
        <v>2281</v>
      </c>
      <c r="C557" s="146"/>
      <c r="D557" s="193"/>
      <c r="E557" s="193"/>
      <c r="F557" s="193"/>
      <c r="G557" s="193"/>
    </row>
    <row r="558" spans="1:7" ht="5.0999999999999996" customHeight="1" x14ac:dyDescent="0.25">
      <c r="A558" s="12"/>
      <c r="B558" s="3"/>
      <c r="C558" s="3"/>
      <c r="D558" s="3"/>
      <c r="E558" s="3"/>
      <c r="F558" s="3"/>
      <c r="G558" s="3"/>
    </row>
    <row r="559" spans="1:7" x14ac:dyDescent="0.25">
      <c r="A559" s="12" t="s">
        <v>5437</v>
      </c>
      <c r="B559" s="146" t="s">
        <v>5436</v>
      </c>
      <c r="C559" s="146"/>
      <c r="D559" s="170"/>
      <c r="E559" s="170"/>
      <c r="F559" s="170"/>
      <c r="G559" s="170"/>
    </row>
    <row r="560" spans="1:7" ht="5.0999999999999996" customHeight="1" x14ac:dyDescent="0.25">
      <c r="A560" s="12"/>
      <c r="B560" s="3"/>
      <c r="C560" s="3"/>
      <c r="D560" s="3"/>
      <c r="E560" s="3"/>
      <c r="F560" s="3"/>
      <c r="G560" s="3"/>
    </row>
    <row r="561" spans="1:7" x14ac:dyDescent="0.25">
      <c r="A561" s="12" t="s">
        <v>5435</v>
      </c>
      <c r="B561" s="146" t="s">
        <v>3538</v>
      </c>
      <c r="C561" s="146"/>
      <c r="D561" s="170"/>
      <c r="E561" s="170"/>
      <c r="F561" s="170"/>
      <c r="G561" s="170"/>
    </row>
    <row r="562" spans="1:7" ht="5.0999999999999996" customHeight="1" x14ac:dyDescent="0.25">
      <c r="A562" s="12"/>
      <c r="B562" s="3"/>
      <c r="C562" s="3"/>
      <c r="D562" s="3"/>
      <c r="E562" s="3"/>
      <c r="F562" s="3"/>
      <c r="G562" s="3"/>
    </row>
    <row r="563" spans="1:7" x14ac:dyDescent="0.25">
      <c r="A563" s="12" t="s">
        <v>5434</v>
      </c>
      <c r="B563" s="146" t="s">
        <v>949</v>
      </c>
      <c r="C563" s="146"/>
      <c r="D563" s="146"/>
      <c r="E563" s="146"/>
      <c r="F563" s="146"/>
      <c r="G563" s="146"/>
    </row>
    <row r="564" spans="1:7" ht="5.0999999999999996" customHeight="1" x14ac:dyDescent="0.25">
      <c r="A564" s="12"/>
      <c r="B564" s="3"/>
      <c r="C564" s="3"/>
      <c r="D564" s="3"/>
      <c r="E564" s="3"/>
      <c r="F564" s="3"/>
      <c r="G564" s="3"/>
    </row>
    <row r="565" spans="1:7" x14ac:dyDescent="0.25">
      <c r="A565" s="12" t="s">
        <v>5433</v>
      </c>
      <c r="B565" s="146" t="s">
        <v>949</v>
      </c>
      <c r="C565" s="146"/>
      <c r="D565" s="146"/>
      <c r="E565" s="146"/>
      <c r="F565" s="146"/>
      <c r="G565" s="146"/>
    </row>
    <row r="566" spans="1:7" ht="5.0999999999999996" customHeight="1" x14ac:dyDescent="0.25">
      <c r="A566" s="12"/>
      <c r="B566" s="3"/>
      <c r="C566" s="3"/>
      <c r="D566" s="3"/>
      <c r="E566" s="3"/>
      <c r="F566" s="3"/>
      <c r="G566" s="3"/>
    </row>
    <row r="567" spans="1:7" x14ac:dyDescent="0.25">
      <c r="A567" s="12" t="s">
        <v>5432</v>
      </c>
      <c r="B567" s="146" t="s">
        <v>949</v>
      </c>
      <c r="C567" s="146"/>
      <c r="D567" s="146"/>
      <c r="E567" s="146"/>
      <c r="F567" s="146"/>
      <c r="G567" s="146"/>
    </row>
    <row r="568" spans="1:7" ht="5.0999999999999996" customHeight="1" x14ac:dyDescent="0.25">
      <c r="A568" s="12"/>
      <c r="B568" s="3"/>
      <c r="C568" s="3"/>
      <c r="D568" s="3"/>
      <c r="E568" s="3"/>
      <c r="F568" s="3"/>
      <c r="G568" s="3"/>
    </row>
    <row r="569" spans="1:7" x14ac:dyDescent="0.25">
      <c r="A569" s="12" t="s">
        <v>5431</v>
      </c>
      <c r="B569" s="146" t="s">
        <v>949</v>
      </c>
      <c r="C569" s="146"/>
      <c r="D569" s="146"/>
      <c r="E569" s="146"/>
      <c r="F569" s="146"/>
      <c r="G569" s="146"/>
    </row>
    <row r="570" spans="1:7" ht="5.0999999999999996" customHeight="1" x14ac:dyDescent="0.25">
      <c r="A570" s="12"/>
      <c r="B570" s="3"/>
      <c r="C570" s="3"/>
      <c r="D570" s="3"/>
      <c r="E570" s="3"/>
      <c r="F570" s="3"/>
      <c r="G570" s="3"/>
    </row>
    <row r="571" spans="1:7" x14ac:dyDescent="0.25">
      <c r="A571" s="12" t="s">
        <v>5430</v>
      </c>
      <c r="B571" s="146" t="s">
        <v>949</v>
      </c>
      <c r="C571" s="146"/>
      <c r="D571" s="146"/>
      <c r="E571" s="146"/>
      <c r="F571" s="146"/>
      <c r="G571" s="146"/>
    </row>
    <row r="572" spans="1:7" ht="5.0999999999999996" customHeight="1" x14ac:dyDescent="0.25">
      <c r="A572" s="12"/>
      <c r="B572" s="3"/>
      <c r="C572" s="3"/>
      <c r="D572" s="3"/>
      <c r="E572" s="3"/>
      <c r="F572" s="3"/>
      <c r="G572" s="3"/>
    </row>
    <row r="573" spans="1:7" x14ac:dyDescent="0.25">
      <c r="A573" s="12" t="s">
        <v>5429</v>
      </c>
      <c r="B573" s="146" t="s">
        <v>949</v>
      </c>
      <c r="C573" s="146"/>
      <c r="D573" s="146"/>
      <c r="E573" s="146"/>
      <c r="F573" s="146"/>
      <c r="G573" s="146"/>
    </row>
    <row r="574" spans="1:7" ht="5.0999999999999996" customHeight="1" x14ac:dyDescent="0.25">
      <c r="A574" s="12"/>
      <c r="B574" s="3"/>
      <c r="C574" s="3"/>
      <c r="D574" s="3"/>
      <c r="E574" s="3"/>
      <c r="F574" s="3"/>
      <c r="G574" s="3"/>
    </row>
    <row r="575" spans="1:7" x14ac:dyDescent="0.25">
      <c r="A575" s="12" t="s">
        <v>5428</v>
      </c>
      <c r="B575" s="146" t="s">
        <v>949</v>
      </c>
      <c r="C575" s="146"/>
      <c r="D575" s="146"/>
      <c r="E575" s="146"/>
      <c r="F575" s="146"/>
      <c r="G575" s="146"/>
    </row>
    <row r="576" spans="1:7" ht="5.0999999999999996" customHeight="1" x14ac:dyDescent="0.25">
      <c r="A576" s="12"/>
      <c r="B576" s="3"/>
      <c r="C576" s="3"/>
      <c r="D576" s="3"/>
      <c r="E576" s="3"/>
      <c r="F576" s="3"/>
      <c r="G576" s="3"/>
    </row>
    <row r="577" spans="1:7" ht="30" customHeight="1" x14ac:dyDescent="0.25">
      <c r="A577" s="148" t="s">
        <v>5427</v>
      </c>
      <c r="B577" s="146" t="s">
        <v>5426</v>
      </c>
      <c r="C577" s="146"/>
      <c r="D577" s="146"/>
      <c r="E577" s="146"/>
      <c r="F577" s="146"/>
      <c r="G577" s="146"/>
    </row>
    <row r="578" spans="1:7" x14ac:dyDescent="0.25">
      <c r="A578" s="148"/>
      <c r="B578" s="89"/>
      <c r="C578" s="144" t="s">
        <v>2135</v>
      </c>
      <c r="D578" s="145"/>
      <c r="E578" s="145"/>
      <c r="F578" s="145"/>
      <c r="G578" s="145"/>
    </row>
    <row r="579" spans="1:7" x14ac:dyDescent="0.25">
      <c r="A579" s="148"/>
      <c r="B579" s="89"/>
      <c r="C579" s="144" t="s">
        <v>2134</v>
      </c>
      <c r="D579" s="145"/>
      <c r="E579" s="145"/>
      <c r="F579" s="145"/>
      <c r="G579" s="145"/>
    </row>
    <row r="580" spans="1:7" ht="5.0999999999999996" customHeight="1" x14ac:dyDescent="0.25">
      <c r="A580" s="148"/>
      <c r="B580" s="3"/>
      <c r="C580" s="3"/>
      <c r="D580" s="3"/>
      <c r="E580" s="3"/>
      <c r="F580" s="3"/>
      <c r="G580" s="3"/>
    </row>
    <row r="581" spans="1:7" x14ac:dyDescent="0.25">
      <c r="A581" s="148"/>
      <c r="B581" s="146" t="s">
        <v>2281</v>
      </c>
      <c r="C581" s="146"/>
      <c r="D581" s="193"/>
      <c r="E581" s="193"/>
      <c r="F581" s="193"/>
      <c r="G581" s="193"/>
    </row>
    <row r="582" spans="1:7" ht="5.0999999999999996" customHeight="1" x14ac:dyDescent="0.25">
      <c r="A582" s="12"/>
      <c r="B582" s="3"/>
      <c r="C582" s="3"/>
      <c r="D582" s="3"/>
      <c r="E582" s="3"/>
      <c r="F582" s="3"/>
      <c r="G582" s="3"/>
    </row>
    <row r="583" spans="1:7" x14ac:dyDescent="0.25">
      <c r="A583" s="12" t="s">
        <v>5425</v>
      </c>
      <c r="B583" s="146" t="s">
        <v>949</v>
      </c>
      <c r="C583" s="146"/>
      <c r="D583" s="146"/>
      <c r="E583" s="146"/>
      <c r="F583" s="146"/>
      <c r="G583" s="146"/>
    </row>
    <row r="584" spans="1:7" ht="5.0999999999999996" customHeight="1" x14ac:dyDescent="0.25">
      <c r="A584" s="12"/>
      <c r="B584" s="3"/>
      <c r="C584" s="3"/>
      <c r="D584" s="3"/>
      <c r="E584" s="3"/>
      <c r="F584" s="3"/>
      <c r="G584" s="3"/>
    </row>
    <row r="585" spans="1:7" x14ac:dyDescent="0.25">
      <c r="A585" s="12" t="s">
        <v>5424</v>
      </c>
      <c r="B585" s="146" t="s">
        <v>949</v>
      </c>
      <c r="C585" s="146"/>
      <c r="D585" s="146"/>
      <c r="E585" s="146"/>
      <c r="F585" s="146"/>
      <c r="G585" s="146"/>
    </row>
    <row r="586" spans="1:7" ht="5.0999999999999996" customHeight="1" x14ac:dyDescent="0.25">
      <c r="A586" s="12"/>
      <c r="B586" s="3"/>
      <c r="C586" s="3"/>
      <c r="D586" s="3"/>
      <c r="E586" s="3"/>
      <c r="F586" s="3"/>
      <c r="G586" s="3"/>
    </row>
    <row r="587" spans="1:7" x14ac:dyDescent="0.25">
      <c r="A587" s="12" t="s">
        <v>5423</v>
      </c>
      <c r="B587" s="146" t="s">
        <v>949</v>
      </c>
      <c r="C587" s="146"/>
      <c r="D587" s="146"/>
      <c r="E587" s="146"/>
      <c r="F587" s="146"/>
      <c r="G587" s="146"/>
    </row>
    <row r="588" spans="1:7" ht="5.0999999999999996" customHeight="1" x14ac:dyDescent="0.25">
      <c r="A588" s="12"/>
      <c r="B588" s="3"/>
      <c r="C588" s="3"/>
      <c r="D588" s="3"/>
      <c r="E588" s="3"/>
      <c r="F588" s="3"/>
      <c r="G588" s="3"/>
    </row>
    <row r="589" spans="1:7" x14ac:dyDescent="0.25">
      <c r="A589" s="12" t="s">
        <v>5422</v>
      </c>
      <c r="B589" s="146" t="s">
        <v>949</v>
      </c>
      <c r="C589" s="146"/>
      <c r="D589" s="146"/>
      <c r="E589" s="146"/>
      <c r="F589" s="146"/>
      <c r="G589" s="146"/>
    </row>
    <row r="590" spans="1:7" ht="5.0999999999999996" customHeight="1" x14ac:dyDescent="0.25">
      <c r="A590" s="12"/>
      <c r="B590" s="3"/>
      <c r="C590" s="3"/>
      <c r="D590" s="3"/>
      <c r="E590" s="3"/>
      <c r="F590" s="3"/>
      <c r="G590" s="3"/>
    </row>
    <row r="591" spans="1:7" x14ac:dyDescent="0.25">
      <c r="A591" s="12" t="s">
        <v>5421</v>
      </c>
      <c r="B591" s="146" t="s">
        <v>949</v>
      </c>
      <c r="C591" s="146"/>
      <c r="D591" s="146"/>
      <c r="E591" s="146"/>
      <c r="F591" s="146"/>
      <c r="G591" s="146"/>
    </row>
    <row r="592" spans="1:7" ht="5.0999999999999996" customHeight="1" x14ac:dyDescent="0.25">
      <c r="A592" s="12"/>
      <c r="B592" s="3"/>
      <c r="C592" s="3"/>
      <c r="D592" s="3"/>
      <c r="E592" s="3"/>
      <c r="F592" s="3"/>
      <c r="G592" s="3"/>
    </row>
    <row r="593" spans="1:7" x14ac:dyDescent="0.25">
      <c r="A593" s="12" t="s">
        <v>5420</v>
      </c>
      <c r="B593" s="146" t="s">
        <v>949</v>
      </c>
      <c r="C593" s="146"/>
      <c r="D593" s="146"/>
      <c r="E593" s="146"/>
      <c r="F593" s="146"/>
      <c r="G593" s="146"/>
    </row>
    <row r="594" spans="1:7" ht="5.0999999999999996" customHeight="1" x14ac:dyDescent="0.25">
      <c r="A594" s="12"/>
      <c r="B594" s="3"/>
      <c r="C594" s="3"/>
      <c r="D594" s="3"/>
      <c r="E594" s="3"/>
      <c r="F594" s="3"/>
      <c r="G594" s="3"/>
    </row>
    <row r="595" spans="1:7" x14ac:dyDescent="0.25">
      <c r="A595" s="12" t="s">
        <v>5419</v>
      </c>
      <c r="B595" s="146" t="s">
        <v>949</v>
      </c>
      <c r="C595" s="146"/>
      <c r="D595" s="146"/>
      <c r="E595" s="146"/>
      <c r="F595" s="146"/>
      <c r="G595" s="146"/>
    </row>
    <row r="596" spans="1:7" ht="5.0999999999999996" customHeight="1" x14ac:dyDescent="0.25">
      <c r="A596" s="12"/>
      <c r="B596" s="3"/>
      <c r="C596" s="3"/>
      <c r="D596" s="3"/>
      <c r="E596" s="3"/>
      <c r="F596" s="3"/>
      <c r="G596" s="3"/>
    </row>
    <row r="597" spans="1:7" x14ac:dyDescent="0.25">
      <c r="A597" s="12" t="s">
        <v>5418</v>
      </c>
      <c r="B597" s="146" t="s">
        <v>949</v>
      </c>
      <c r="C597" s="146"/>
      <c r="D597" s="146"/>
      <c r="E597" s="146"/>
      <c r="F597" s="146"/>
      <c r="G597" s="146"/>
    </row>
    <row r="598" spans="1:7" ht="5.0999999999999996" customHeight="1" x14ac:dyDescent="0.25">
      <c r="A598" s="12"/>
      <c r="B598" s="3"/>
      <c r="C598" s="3"/>
      <c r="D598" s="3"/>
      <c r="E598" s="3"/>
      <c r="F598" s="3"/>
      <c r="G598" s="3"/>
    </row>
    <row r="599" spans="1:7" ht="15" customHeight="1" x14ac:dyDescent="0.25">
      <c r="A599" s="148" t="s">
        <v>5417</v>
      </c>
      <c r="B599" s="146" t="s">
        <v>5416</v>
      </c>
      <c r="C599" s="146"/>
      <c r="D599" s="146"/>
      <c r="E599" s="146"/>
      <c r="F599" s="146"/>
      <c r="G599" s="146"/>
    </row>
    <row r="600" spans="1:7" x14ac:dyDescent="0.25">
      <c r="A600" s="148"/>
      <c r="B600" s="89"/>
      <c r="C600" s="144" t="s">
        <v>2135</v>
      </c>
      <c r="D600" s="145"/>
      <c r="E600" s="145"/>
      <c r="F600" s="145"/>
      <c r="G600" s="145"/>
    </row>
    <row r="601" spans="1:7" x14ac:dyDescent="0.25">
      <c r="A601" s="148"/>
      <c r="B601" s="89"/>
      <c r="C601" s="144" t="s">
        <v>2134</v>
      </c>
      <c r="D601" s="145"/>
      <c r="E601" s="145"/>
      <c r="F601" s="145"/>
      <c r="G601" s="145"/>
    </row>
    <row r="602" spans="1:7" ht="5.0999999999999996" customHeight="1" x14ac:dyDescent="0.25">
      <c r="A602" s="148"/>
      <c r="B602" s="3"/>
      <c r="C602" s="3"/>
      <c r="D602" s="3"/>
      <c r="E602" s="3"/>
      <c r="F602" s="3"/>
      <c r="G602" s="3"/>
    </row>
    <row r="603" spans="1:7" x14ac:dyDescent="0.25">
      <c r="A603" s="148"/>
      <c r="B603" s="146" t="s">
        <v>2281</v>
      </c>
      <c r="C603" s="146"/>
      <c r="D603" s="193"/>
      <c r="E603" s="193"/>
      <c r="F603" s="193"/>
      <c r="G603" s="193"/>
    </row>
    <row r="604" spans="1:7" x14ac:dyDescent="0.25">
      <c r="A604" s="12"/>
      <c r="B604" s="3"/>
      <c r="C604" s="3"/>
      <c r="D604" s="3"/>
      <c r="E604" s="3"/>
      <c r="F604" s="3"/>
      <c r="G604" s="3"/>
    </row>
    <row r="605" spans="1:7" ht="15" customHeight="1" x14ac:dyDescent="0.25">
      <c r="A605" s="205" t="s">
        <v>3224</v>
      </c>
      <c r="B605" s="205"/>
      <c r="C605" s="205"/>
      <c r="D605" s="205"/>
      <c r="E605" s="205"/>
      <c r="F605" s="205"/>
      <c r="G605" s="205"/>
    </row>
    <row r="606" spans="1:7" ht="5.0999999999999996" customHeight="1" x14ac:dyDescent="0.25">
      <c r="A606" s="12"/>
      <c r="B606" s="3"/>
      <c r="C606" s="3"/>
      <c r="D606" s="3"/>
      <c r="E606" s="3"/>
      <c r="F606" s="3"/>
      <c r="G606" s="3"/>
    </row>
    <row r="607" spans="1:7" ht="120" customHeight="1" x14ac:dyDescent="0.25">
      <c r="A607" s="12" t="s">
        <v>5415</v>
      </c>
      <c r="B607" s="146" t="s">
        <v>5414</v>
      </c>
      <c r="C607" s="146"/>
      <c r="D607" s="193"/>
      <c r="E607" s="193"/>
      <c r="F607" s="193"/>
      <c r="G607" s="193"/>
    </row>
  </sheetData>
  <mergeCells count="555">
    <mergeCell ref="A125:A126"/>
    <mergeCell ref="A210:A211"/>
    <mergeCell ref="B210:C211"/>
    <mergeCell ref="F210:G211"/>
    <mergeCell ref="B288:C289"/>
    <mergeCell ref="B361:C362"/>
    <mergeCell ref="A605:G605"/>
    <mergeCell ref="A288:A290"/>
    <mergeCell ref="A361:A363"/>
    <mergeCell ref="A553:A557"/>
    <mergeCell ref="A529:A533"/>
    <mergeCell ref="A457:A461"/>
    <mergeCell ref="A481:A485"/>
    <mergeCell ref="A505:A509"/>
    <mergeCell ref="C507:G507"/>
    <mergeCell ref="B509:C509"/>
    <mergeCell ref="B511:C511"/>
    <mergeCell ref="A599:A603"/>
    <mergeCell ref="A577:A581"/>
    <mergeCell ref="B581:C581"/>
    <mergeCell ref="A433:A437"/>
    <mergeCell ref="A404:A405"/>
    <mergeCell ref="A413:A414"/>
    <mergeCell ref="A416:A417"/>
    <mergeCell ref="A398:A402"/>
    <mergeCell ref="A280:A281"/>
    <mergeCell ref="B416:C417"/>
    <mergeCell ref="B402:C402"/>
    <mergeCell ref="C399:G399"/>
    <mergeCell ref="C400:G400"/>
    <mergeCell ref="F407:G407"/>
    <mergeCell ref="D409:E409"/>
    <mergeCell ref="F409:G409"/>
    <mergeCell ref="D411:E411"/>
    <mergeCell ref="F411:G411"/>
    <mergeCell ref="B411:C411"/>
    <mergeCell ref="D402:G402"/>
    <mergeCell ref="D407:E407"/>
    <mergeCell ref="A283:A284"/>
    <mergeCell ref="A298:A301"/>
    <mergeCell ref="B309:G309"/>
    <mergeCell ref="B311:G311"/>
    <mergeCell ref="B313:G313"/>
    <mergeCell ref="B315:G315"/>
    <mergeCell ref="B317:G317"/>
    <mergeCell ref="B319:G319"/>
    <mergeCell ref="B352:C353"/>
    <mergeCell ref="B327:G327"/>
    <mergeCell ref="B253:G253"/>
    <mergeCell ref="A186:A187"/>
    <mergeCell ref="A189:A190"/>
    <mergeCell ref="A192:A193"/>
    <mergeCell ref="A195:A196"/>
    <mergeCell ref="A198:A199"/>
    <mergeCell ref="A201:A202"/>
    <mergeCell ref="A204:A205"/>
    <mergeCell ref="A207:A208"/>
    <mergeCell ref="F198:G199"/>
    <mergeCell ref="F201:G202"/>
    <mergeCell ref="B189:C190"/>
    <mergeCell ref="B192:C193"/>
    <mergeCell ref="B195:C196"/>
    <mergeCell ref="C224:G224"/>
    <mergeCell ref="C225:G225"/>
    <mergeCell ref="B186:C187"/>
    <mergeCell ref="B198:C199"/>
    <mergeCell ref="B201:C202"/>
    <mergeCell ref="B204:C205"/>
    <mergeCell ref="B207:C208"/>
    <mergeCell ref="F186:G187"/>
    <mergeCell ref="F189:G190"/>
    <mergeCell ref="F192:G193"/>
    <mergeCell ref="D259:E259"/>
    <mergeCell ref="D261:E261"/>
    <mergeCell ref="D263:E263"/>
    <mergeCell ref="D265:E265"/>
    <mergeCell ref="D267:E267"/>
    <mergeCell ref="B595:G595"/>
    <mergeCell ref="D271:E271"/>
    <mergeCell ref="D278:E278"/>
    <mergeCell ref="D286:E286"/>
    <mergeCell ref="F278:G278"/>
    <mergeCell ref="F286:G286"/>
    <mergeCell ref="B323:G323"/>
    <mergeCell ref="B325:G325"/>
    <mergeCell ref="F261:G261"/>
    <mergeCell ref="F263:G263"/>
    <mergeCell ref="F265:G265"/>
    <mergeCell ref="F267:G267"/>
    <mergeCell ref="B280:C281"/>
    <mergeCell ref="B283:C284"/>
    <mergeCell ref="B303:C303"/>
    <mergeCell ref="B286:C286"/>
    <mergeCell ref="B278:C278"/>
    <mergeCell ref="B305:G305"/>
    <mergeCell ref="B307:G307"/>
    <mergeCell ref="A138:A142"/>
    <mergeCell ref="B141:F141"/>
    <mergeCell ref="A144:A146"/>
    <mergeCell ref="B148:G148"/>
    <mergeCell ref="D160:E160"/>
    <mergeCell ref="F160:G160"/>
    <mergeCell ref="D162:E162"/>
    <mergeCell ref="F162:G162"/>
    <mergeCell ref="D164:E164"/>
    <mergeCell ref="F164:G164"/>
    <mergeCell ref="B154:C154"/>
    <mergeCell ref="B156:C156"/>
    <mergeCell ref="B158:C158"/>
    <mergeCell ref="B160:C160"/>
    <mergeCell ref="B162:C162"/>
    <mergeCell ref="B164:C164"/>
    <mergeCell ref="D154:E154"/>
    <mergeCell ref="F154:G154"/>
    <mergeCell ref="D156:E156"/>
    <mergeCell ref="F156:G156"/>
    <mergeCell ref="D158:E158"/>
    <mergeCell ref="B150:C150"/>
    <mergeCell ref="B142:G142"/>
    <mergeCell ref="B146:G146"/>
    <mergeCell ref="A180:A181"/>
    <mergeCell ref="B98:G98"/>
    <mergeCell ref="A172:A176"/>
    <mergeCell ref="B175:F175"/>
    <mergeCell ref="A247:A251"/>
    <mergeCell ref="B250:F250"/>
    <mergeCell ref="A223:A227"/>
    <mergeCell ref="D150:E150"/>
    <mergeCell ref="F150:G150"/>
    <mergeCell ref="B226:F226"/>
    <mergeCell ref="A128:A132"/>
    <mergeCell ref="F104:G104"/>
    <mergeCell ref="F106:G106"/>
    <mergeCell ref="F108:G108"/>
    <mergeCell ref="F110:G110"/>
    <mergeCell ref="F112:G112"/>
    <mergeCell ref="F114:G114"/>
    <mergeCell ref="F116:G116"/>
    <mergeCell ref="F121:G121"/>
    <mergeCell ref="F123:G123"/>
    <mergeCell ref="D104:E104"/>
    <mergeCell ref="D106:E106"/>
    <mergeCell ref="B251:G251"/>
    <mergeCell ref="B104:C104"/>
    <mergeCell ref="A183:A184"/>
    <mergeCell ref="A93:A94"/>
    <mergeCell ref="D87:E87"/>
    <mergeCell ref="F87:G87"/>
    <mergeCell ref="D89:E89"/>
    <mergeCell ref="F89:G89"/>
    <mergeCell ref="D91:E91"/>
    <mergeCell ref="F91:G91"/>
    <mergeCell ref="B85:C85"/>
    <mergeCell ref="B87:C87"/>
    <mergeCell ref="B106:C106"/>
    <mergeCell ref="B108:C108"/>
    <mergeCell ref="B110:C110"/>
    <mergeCell ref="B100:C100"/>
    <mergeCell ref="B102:C102"/>
    <mergeCell ref="D100:E100"/>
    <mergeCell ref="F100:G100"/>
    <mergeCell ref="D102:E102"/>
    <mergeCell ref="D108:E108"/>
    <mergeCell ref="D110:E110"/>
    <mergeCell ref="F102:G102"/>
    <mergeCell ref="D114:E114"/>
    <mergeCell ref="D116:E116"/>
    <mergeCell ref="D121:E121"/>
    <mergeCell ref="A67:A69"/>
    <mergeCell ref="A79:A83"/>
    <mergeCell ref="B82:F82"/>
    <mergeCell ref="A73:A77"/>
    <mergeCell ref="B76:F76"/>
    <mergeCell ref="B67:G67"/>
    <mergeCell ref="A71:G71"/>
    <mergeCell ref="B73:G73"/>
    <mergeCell ref="B77:G77"/>
    <mergeCell ref="B79:G79"/>
    <mergeCell ref="B83:G83"/>
    <mergeCell ref="C69:G69"/>
    <mergeCell ref="C68:G68"/>
    <mergeCell ref="A55:A57"/>
    <mergeCell ref="A59:A61"/>
    <mergeCell ref="A63:A65"/>
    <mergeCell ref="B55:G55"/>
    <mergeCell ref="B59:G59"/>
    <mergeCell ref="B63:G63"/>
    <mergeCell ref="A45:A47"/>
    <mergeCell ref="A51:A53"/>
    <mergeCell ref="C46:G46"/>
    <mergeCell ref="C47:G47"/>
    <mergeCell ref="A49:G49"/>
    <mergeCell ref="B51:G51"/>
    <mergeCell ref="C52:G52"/>
    <mergeCell ref="C53:G53"/>
    <mergeCell ref="C56:G56"/>
    <mergeCell ref="C57:G57"/>
    <mergeCell ref="C60:G60"/>
    <mergeCell ref="C61:G61"/>
    <mergeCell ref="C64:G64"/>
    <mergeCell ref="C65:G65"/>
    <mergeCell ref="A7:A9"/>
    <mergeCell ref="A37:A39"/>
    <mergeCell ref="A33:A35"/>
    <mergeCell ref="A3:G3"/>
    <mergeCell ref="A5:G5"/>
    <mergeCell ref="B7:G7"/>
    <mergeCell ref="C8:G8"/>
    <mergeCell ref="C9:G9"/>
    <mergeCell ref="C12:G12"/>
    <mergeCell ref="C13:G13"/>
    <mergeCell ref="B11:G11"/>
    <mergeCell ref="B15:G15"/>
    <mergeCell ref="A11:A13"/>
    <mergeCell ref="A15:A17"/>
    <mergeCell ref="A19:A21"/>
    <mergeCell ref="A23:A25"/>
    <mergeCell ref="A27:A29"/>
    <mergeCell ref="C16:G16"/>
    <mergeCell ref="C17:G17"/>
    <mergeCell ref="B19:G19"/>
    <mergeCell ref="C20:G20"/>
    <mergeCell ref="C21:G21"/>
    <mergeCell ref="C24:G24"/>
    <mergeCell ref="B23:G23"/>
    <mergeCell ref="C25:G25"/>
    <mergeCell ref="B27:G27"/>
    <mergeCell ref="C28:G28"/>
    <mergeCell ref="C29:G29"/>
    <mergeCell ref="A31:G31"/>
    <mergeCell ref="B33:G33"/>
    <mergeCell ref="B37:G37"/>
    <mergeCell ref="B41:G41"/>
    <mergeCell ref="B45:G45"/>
    <mergeCell ref="C34:G34"/>
    <mergeCell ref="C35:G35"/>
    <mergeCell ref="C38:G38"/>
    <mergeCell ref="C39:G39"/>
    <mergeCell ref="C42:G42"/>
    <mergeCell ref="C43:G43"/>
    <mergeCell ref="A41:A43"/>
    <mergeCell ref="B112:C112"/>
    <mergeCell ref="B114:C114"/>
    <mergeCell ref="B116:C116"/>
    <mergeCell ref="B121:C121"/>
    <mergeCell ref="B123:C123"/>
    <mergeCell ref="D112:E112"/>
    <mergeCell ref="B118:C119"/>
    <mergeCell ref="D134:E134"/>
    <mergeCell ref="F134:G134"/>
    <mergeCell ref="B134:C134"/>
    <mergeCell ref="D144:G144"/>
    <mergeCell ref="D145:G145"/>
    <mergeCell ref="D152:E152"/>
    <mergeCell ref="F152:G152"/>
    <mergeCell ref="D123:E123"/>
    <mergeCell ref="B132:G132"/>
    <mergeCell ref="B138:G138"/>
    <mergeCell ref="B125:C126"/>
    <mergeCell ref="D136:E136"/>
    <mergeCell ref="F136:G136"/>
    <mergeCell ref="C139:G139"/>
    <mergeCell ref="C140:G140"/>
    <mergeCell ref="B136:C136"/>
    <mergeCell ref="B144:C144"/>
    <mergeCell ref="B145:C145"/>
    <mergeCell ref="D166:E166"/>
    <mergeCell ref="F166:G166"/>
    <mergeCell ref="F183:G184"/>
    <mergeCell ref="F158:G158"/>
    <mergeCell ref="B152:C152"/>
    <mergeCell ref="F180:G181"/>
    <mergeCell ref="B172:G172"/>
    <mergeCell ref="B176:G176"/>
    <mergeCell ref="D168:G168"/>
    <mergeCell ref="D170:G170"/>
    <mergeCell ref="B183:C184"/>
    <mergeCell ref="B168:C168"/>
    <mergeCell ref="B170:C170"/>
    <mergeCell ref="B178:C178"/>
    <mergeCell ref="B180:C181"/>
    <mergeCell ref="B166:C166"/>
    <mergeCell ref="C249:G249"/>
    <mergeCell ref="B227:G227"/>
    <mergeCell ref="B247:G247"/>
    <mergeCell ref="B213:G213"/>
    <mergeCell ref="B229:C229"/>
    <mergeCell ref="B231:C231"/>
    <mergeCell ref="B245:C245"/>
    <mergeCell ref="B233:C233"/>
    <mergeCell ref="B235:C235"/>
    <mergeCell ref="B237:C237"/>
    <mergeCell ref="B239:C239"/>
    <mergeCell ref="B241:C241"/>
    <mergeCell ref="B243:C243"/>
    <mergeCell ref="B215:C217"/>
    <mergeCell ref="B219:C221"/>
    <mergeCell ref="F215:G217"/>
    <mergeCell ref="F219:G221"/>
    <mergeCell ref="B223:G223"/>
    <mergeCell ref="D257:E257"/>
    <mergeCell ref="F276:G276"/>
    <mergeCell ref="D96:E96"/>
    <mergeCell ref="F96:G96"/>
    <mergeCell ref="C74:G74"/>
    <mergeCell ref="C75:G75"/>
    <mergeCell ref="C80:G80"/>
    <mergeCell ref="C81:G81"/>
    <mergeCell ref="D85:E85"/>
    <mergeCell ref="F85:G85"/>
    <mergeCell ref="B96:C96"/>
    <mergeCell ref="B89:C89"/>
    <mergeCell ref="B91:C91"/>
    <mergeCell ref="B93:C94"/>
    <mergeCell ref="F204:G205"/>
    <mergeCell ref="F207:G208"/>
    <mergeCell ref="C173:G173"/>
    <mergeCell ref="C174:G174"/>
    <mergeCell ref="D178:E178"/>
    <mergeCell ref="F178:G178"/>
    <mergeCell ref="B269:C269"/>
    <mergeCell ref="B271:C271"/>
    <mergeCell ref="F195:G196"/>
    <mergeCell ref="C248:G248"/>
    <mergeCell ref="A273:A274"/>
    <mergeCell ref="B273:C274"/>
    <mergeCell ref="B276:C276"/>
    <mergeCell ref="F294:G294"/>
    <mergeCell ref="F296:G296"/>
    <mergeCell ref="F301:G301"/>
    <mergeCell ref="F303:G303"/>
    <mergeCell ref="B292:C292"/>
    <mergeCell ref="B294:C294"/>
    <mergeCell ref="B296:C296"/>
    <mergeCell ref="B301:C301"/>
    <mergeCell ref="F292:G292"/>
    <mergeCell ref="D292:E292"/>
    <mergeCell ref="D294:E294"/>
    <mergeCell ref="D296:E296"/>
    <mergeCell ref="D301:E301"/>
    <mergeCell ref="D303:E303"/>
    <mergeCell ref="B329:G329"/>
    <mergeCell ref="B321:G321"/>
    <mergeCell ref="B331:G331"/>
    <mergeCell ref="B333:G333"/>
    <mergeCell ref="B337:G337"/>
    <mergeCell ref="B339:G339"/>
    <mergeCell ref="B341:C341"/>
    <mergeCell ref="D341:E341"/>
    <mergeCell ref="F341:G341"/>
    <mergeCell ref="A333:A337"/>
    <mergeCell ref="F347:G347"/>
    <mergeCell ref="F355:G355"/>
    <mergeCell ref="F357:G357"/>
    <mergeCell ref="A349:A350"/>
    <mergeCell ref="A352:A353"/>
    <mergeCell ref="D343:E343"/>
    <mergeCell ref="D345:E345"/>
    <mergeCell ref="D347:E347"/>
    <mergeCell ref="B347:C347"/>
    <mergeCell ref="B349:C350"/>
    <mergeCell ref="D355:E355"/>
    <mergeCell ref="D357:E357"/>
    <mergeCell ref="C334:G334"/>
    <mergeCell ref="C335:G335"/>
    <mergeCell ref="B343:C343"/>
    <mergeCell ref="B345:C345"/>
    <mergeCell ref="F343:G343"/>
    <mergeCell ref="F345:G345"/>
    <mergeCell ref="B336:F336"/>
    <mergeCell ref="D359:E359"/>
    <mergeCell ref="D365:E365"/>
    <mergeCell ref="B355:C355"/>
    <mergeCell ref="B357:C357"/>
    <mergeCell ref="B359:C359"/>
    <mergeCell ref="B363:C363"/>
    <mergeCell ref="F365:G365"/>
    <mergeCell ref="F367:G367"/>
    <mergeCell ref="D369:E369"/>
    <mergeCell ref="F369:G369"/>
    <mergeCell ref="F359:G359"/>
    <mergeCell ref="B404:C405"/>
    <mergeCell ref="B407:C407"/>
    <mergeCell ref="B409:C409"/>
    <mergeCell ref="D371:E371"/>
    <mergeCell ref="F371:G371"/>
    <mergeCell ref="B376:G376"/>
    <mergeCell ref="B378:G378"/>
    <mergeCell ref="B380:G380"/>
    <mergeCell ref="B365:C365"/>
    <mergeCell ref="B367:C367"/>
    <mergeCell ref="B369:C369"/>
    <mergeCell ref="B371:C371"/>
    <mergeCell ref="D367:E367"/>
    <mergeCell ref="B382:G382"/>
    <mergeCell ref="B384:G384"/>
    <mergeCell ref="B386:G386"/>
    <mergeCell ref="B388:G388"/>
    <mergeCell ref="B390:G390"/>
    <mergeCell ref="B392:G392"/>
    <mergeCell ref="B394:G394"/>
    <mergeCell ref="B396:G396"/>
    <mergeCell ref="B398:G398"/>
    <mergeCell ref="B421:G421"/>
    <mergeCell ref="B423:G423"/>
    <mergeCell ref="B425:G425"/>
    <mergeCell ref="B427:G427"/>
    <mergeCell ref="B429:G429"/>
    <mergeCell ref="B413:C414"/>
    <mergeCell ref="B431:G431"/>
    <mergeCell ref="B433:G433"/>
    <mergeCell ref="D419:E419"/>
    <mergeCell ref="F419:G419"/>
    <mergeCell ref="B419:C419"/>
    <mergeCell ref="B481:G481"/>
    <mergeCell ref="C434:G434"/>
    <mergeCell ref="C435:G435"/>
    <mergeCell ref="B437:C437"/>
    <mergeCell ref="B439:C439"/>
    <mergeCell ref="B441:C441"/>
    <mergeCell ref="D437:G437"/>
    <mergeCell ref="D439:G439"/>
    <mergeCell ref="D441:G441"/>
    <mergeCell ref="A118:A119"/>
    <mergeCell ref="B128:C130"/>
    <mergeCell ref="B298:C299"/>
    <mergeCell ref="A373:A374"/>
    <mergeCell ref="B373:C374"/>
    <mergeCell ref="B545:G545"/>
    <mergeCell ref="B485:C485"/>
    <mergeCell ref="B487:C487"/>
    <mergeCell ref="B449:G449"/>
    <mergeCell ref="B451:G451"/>
    <mergeCell ref="B453:G453"/>
    <mergeCell ref="B455:G455"/>
    <mergeCell ref="B457:G457"/>
    <mergeCell ref="B461:C461"/>
    <mergeCell ref="B463:C463"/>
    <mergeCell ref="B465:C465"/>
    <mergeCell ref="B467:G467"/>
    <mergeCell ref="D461:G461"/>
    <mergeCell ref="D463:G463"/>
    <mergeCell ref="D465:G465"/>
    <mergeCell ref="D485:G485"/>
    <mergeCell ref="D487:G487"/>
    <mergeCell ref="B471:G471"/>
    <mergeCell ref="B473:G473"/>
    <mergeCell ref="B547:G547"/>
    <mergeCell ref="B549:G549"/>
    <mergeCell ref="B551:G551"/>
    <mergeCell ref="A213:A221"/>
    <mergeCell ref="B535:C535"/>
    <mergeCell ref="B537:C537"/>
    <mergeCell ref="B539:G539"/>
    <mergeCell ref="B541:G541"/>
    <mergeCell ref="B543:G543"/>
    <mergeCell ref="B523:G523"/>
    <mergeCell ref="B525:G525"/>
    <mergeCell ref="B527:G527"/>
    <mergeCell ref="B529:G529"/>
    <mergeCell ref="C530:G530"/>
    <mergeCell ref="C531:G531"/>
    <mergeCell ref="B533:C533"/>
    <mergeCell ref="B513:C513"/>
    <mergeCell ref="B515:G515"/>
    <mergeCell ref="B443:G443"/>
    <mergeCell ref="B445:G445"/>
    <mergeCell ref="B447:G447"/>
    <mergeCell ref="B475:G475"/>
    <mergeCell ref="B477:G477"/>
    <mergeCell ref="B479:G479"/>
    <mergeCell ref="B607:C607"/>
    <mergeCell ref="C600:G600"/>
    <mergeCell ref="C601:G601"/>
    <mergeCell ref="B583:G583"/>
    <mergeCell ref="B585:G585"/>
    <mergeCell ref="B587:G587"/>
    <mergeCell ref="B589:G589"/>
    <mergeCell ref="B591:G591"/>
    <mergeCell ref="B593:G593"/>
    <mergeCell ref="B597:G597"/>
    <mergeCell ref="B599:G599"/>
    <mergeCell ref="B603:C603"/>
    <mergeCell ref="B573:G573"/>
    <mergeCell ref="B575:G575"/>
    <mergeCell ref="B557:C557"/>
    <mergeCell ref="B559:C559"/>
    <mergeCell ref="B561:C561"/>
    <mergeCell ref="D229:G229"/>
    <mergeCell ref="B553:G553"/>
    <mergeCell ref="C554:G554"/>
    <mergeCell ref="C555:G555"/>
    <mergeCell ref="F257:G257"/>
    <mergeCell ref="F259:G259"/>
    <mergeCell ref="B495:G495"/>
    <mergeCell ref="B497:G497"/>
    <mergeCell ref="B499:G499"/>
    <mergeCell ref="B501:G501"/>
    <mergeCell ref="B503:G503"/>
    <mergeCell ref="B505:G505"/>
    <mergeCell ref="C506:G506"/>
    <mergeCell ref="B489:C489"/>
    <mergeCell ref="C458:G458"/>
    <mergeCell ref="C459:G459"/>
    <mergeCell ref="C482:G482"/>
    <mergeCell ref="C483:G483"/>
    <mergeCell ref="B469:G469"/>
    <mergeCell ref="C578:G578"/>
    <mergeCell ref="C579:G579"/>
    <mergeCell ref="D231:G231"/>
    <mergeCell ref="D233:G233"/>
    <mergeCell ref="D235:G235"/>
    <mergeCell ref="D237:G237"/>
    <mergeCell ref="D239:G239"/>
    <mergeCell ref="D241:G241"/>
    <mergeCell ref="D243:G243"/>
    <mergeCell ref="D245:G245"/>
    <mergeCell ref="B290:C290"/>
    <mergeCell ref="B255:C255"/>
    <mergeCell ref="D255:E255"/>
    <mergeCell ref="D276:E276"/>
    <mergeCell ref="F269:G269"/>
    <mergeCell ref="F271:G271"/>
    <mergeCell ref="D269:E269"/>
    <mergeCell ref="F255:G255"/>
    <mergeCell ref="B257:C257"/>
    <mergeCell ref="B259:C259"/>
    <mergeCell ref="B261:C261"/>
    <mergeCell ref="B263:C263"/>
    <mergeCell ref="B265:C265"/>
    <mergeCell ref="B267:C267"/>
    <mergeCell ref="D581:G581"/>
    <mergeCell ref="D603:G603"/>
    <mergeCell ref="D607:G607"/>
    <mergeCell ref="D489:G489"/>
    <mergeCell ref="D509:G509"/>
    <mergeCell ref="D511:G511"/>
    <mergeCell ref="D513:G513"/>
    <mergeCell ref="D533:G533"/>
    <mergeCell ref="D535:G535"/>
    <mergeCell ref="D537:G537"/>
    <mergeCell ref="D557:G557"/>
    <mergeCell ref="D559:G559"/>
    <mergeCell ref="B577:G577"/>
    <mergeCell ref="B563:G563"/>
    <mergeCell ref="B565:G565"/>
    <mergeCell ref="B567:G567"/>
    <mergeCell ref="B569:G569"/>
    <mergeCell ref="B571:G571"/>
    <mergeCell ref="D561:G561"/>
    <mergeCell ref="B517:G517"/>
    <mergeCell ref="B519:G519"/>
    <mergeCell ref="B521:G521"/>
    <mergeCell ref="B491:G491"/>
    <mergeCell ref="B493:G493"/>
  </mergeCells>
  <hyperlinks>
    <hyperlink ref="B290" r:id="rId1" xr:uid="{00000000-0004-0000-2200-000000000000}"/>
    <hyperlink ref="B363" r:id="rId2" xr:uid="{00000000-0004-0000-2200-000001000000}"/>
  </hyperlinks>
  <pageMargins left="0.7" right="0.7" top="0.75" bottom="0.75" header="0.3" footer="0.3"/>
  <pageSetup orientation="landscape"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21"/>
  <dimension ref="A3:K331"/>
  <sheetViews>
    <sheetView zoomScaleNormal="100"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17.7109375" customWidth="1"/>
    <col min="4" max="4" width="3.7109375" customWidth="1"/>
    <col min="5" max="5" width="17.7109375" customWidth="1"/>
    <col min="6" max="6" width="3.7109375" customWidth="1"/>
    <col min="7" max="7" width="17.7109375" customWidth="1"/>
    <col min="8" max="8" width="3.7109375" customWidth="1"/>
    <col min="9" max="9" width="17.7109375" customWidth="1"/>
    <col min="10" max="10" width="3.7109375" customWidth="1"/>
    <col min="11" max="11" width="17.7109375" customWidth="1"/>
  </cols>
  <sheetData>
    <row r="3" spans="1:11" ht="15.75" customHeight="1" thickBot="1" x14ac:dyDescent="0.3">
      <c r="A3" s="199" t="s">
        <v>5858</v>
      </c>
      <c r="B3" s="199"/>
      <c r="C3" s="199"/>
      <c r="D3" s="199"/>
      <c r="E3" s="199"/>
      <c r="F3" s="199"/>
      <c r="G3" s="199"/>
      <c r="H3" s="199"/>
      <c r="I3" s="199"/>
      <c r="J3" s="199"/>
      <c r="K3" s="199"/>
    </row>
    <row r="4" spans="1:11" x14ac:dyDescent="0.25">
      <c r="A4" s="12"/>
      <c r="B4" s="3"/>
      <c r="C4" s="3"/>
      <c r="D4" s="3"/>
      <c r="E4" s="3"/>
      <c r="F4" s="3"/>
      <c r="G4" s="3"/>
      <c r="H4" s="3"/>
      <c r="I4" s="3"/>
      <c r="J4" s="3"/>
      <c r="K4" s="3"/>
    </row>
    <row r="5" spans="1:11" ht="45" customHeight="1" x14ac:dyDescent="0.25">
      <c r="A5" s="12"/>
      <c r="B5" s="146" t="s">
        <v>5857</v>
      </c>
      <c r="C5" s="146"/>
      <c r="D5" s="146"/>
      <c r="E5" s="146"/>
      <c r="F5" s="146"/>
      <c r="G5" s="146"/>
      <c r="H5" s="146"/>
      <c r="I5" s="146"/>
      <c r="J5" s="146"/>
      <c r="K5" s="146"/>
    </row>
    <row r="6" spans="1:11" ht="5.0999999999999996" customHeight="1" x14ac:dyDescent="0.25">
      <c r="A6" s="12"/>
      <c r="B6" s="3"/>
      <c r="C6" s="3"/>
      <c r="D6" s="3"/>
      <c r="E6" s="3"/>
      <c r="F6" s="3"/>
      <c r="G6" s="3"/>
      <c r="H6" s="3"/>
      <c r="I6" s="3"/>
      <c r="J6" s="3"/>
      <c r="K6" s="3"/>
    </row>
    <row r="7" spans="1:11" ht="15" customHeight="1" x14ac:dyDescent="0.25">
      <c r="A7" s="148" t="s">
        <v>5856</v>
      </c>
      <c r="B7" s="146" t="s">
        <v>5855</v>
      </c>
      <c r="C7" s="146"/>
      <c r="D7" s="146"/>
      <c r="E7" s="146"/>
      <c r="F7" s="146"/>
      <c r="G7" s="146"/>
      <c r="H7" s="146"/>
      <c r="I7" s="146"/>
      <c r="J7" s="146"/>
      <c r="K7" s="146"/>
    </row>
    <row r="8" spans="1:11" x14ac:dyDescent="0.25">
      <c r="A8" s="148"/>
      <c r="B8" s="89"/>
      <c r="C8" s="144" t="s">
        <v>2135</v>
      </c>
      <c r="D8" s="145"/>
      <c r="E8" s="145"/>
      <c r="F8" s="145"/>
      <c r="G8" s="145"/>
      <c r="H8" s="145"/>
      <c r="I8" s="145"/>
      <c r="J8" s="145"/>
      <c r="K8" s="145"/>
    </row>
    <row r="9" spans="1:11" x14ac:dyDescent="0.25">
      <c r="A9" s="148"/>
      <c r="B9" s="89"/>
      <c r="C9" s="144" t="s">
        <v>2134</v>
      </c>
      <c r="D9" s="145"/>
      <c r="E9" s="145"/>
      <c r="F9" s="145"/>
      <c r="G9" s="145"/>
      <c r="H9" s="145"/>
      <c r="I9" s="145"/>
      <c r="J9" s="145"/>
      <c r="K9" s="145"/>
    </row>
    <row r="10" spans="1:11" ht="5.0999999999999996" customHeight="1" x14ac:dyDescent="0.25">
      <c r="A10" s="148"/>
      <c r="B10" s="146"/>
      <c r="C10" s="146"/>
      <c r="D10" s="146"/>
      <c r="E10" s="146"/>
      <c r="F10" s="146"/>
      <c r="G10" s="146"/>
      <c r="H10" s="146"/>
      <c r="I10" s="146"/>
      <c r="J10" s="146"/>
      <c r="K10" s="3"/>
    </row>
    <row r="11" spans="1:11" ht="15" customHeight="1" x14ac:dyDescent="0.25">
      <c r="A11" s="148"/>
      <c r="B11" s="146" t="s">
        <v>5854</v>
      </c>
      <c r="C11" s="146"/>
      <c r="D11" s="146"/>
      <c r="E11" s="146"/>
      <c r="F11" s="146"/>
      <c r="G11" s="146"/>
      <c r="H11" s="146"/>
      <c r="I11" s="146"/>
      <c r="J11" s="146"/>
      <c r="K11" s="146"/>
    </row>
    <row r="12" spans="1:11" ht="5.0999999999999996" customHeight="1" x14ac:dyDescent="0.25">
      <c r="A12" s="12"/>
      <c r="B12" s="3"/>
      <c r="C12" s="3"/>
      <c r="D12" s="3"/>
      <c r="E12" s="3"/>
      <c r="F12" s="3"/>
      <c r="G12" s="3"/>
      <c r="H12" s="3"/>
      <c r="I12" s="3"/>
      <c r="J12" s="3"/>
      <c r="K12" s="3"/>
    </row>
    <row r="13" spans="1:11" x14ac:dyDescent="0.25">
      <c r="A13" s="12"/>
      <c r="B13" s="146"/>
      <c r="C13" s="146"/>
      <c r="D13" s="3"/>
      <c r="E13" s="3"/>
      <c r="F13" s="3"/>
      <c r="G13" s="3"/>
      <c r="H13" s="195" t="s">
        <v>5550</v>
      </c>
      <c r="I13" s="195"/>
      <c r="J13" s="195" t="s">
        <v>5549</v>
      </c>
      <c r="K13" s="195"/>
    </row>
    <row r="14" spans="1:11" ht="5.0999999999999996" customHeight="1" x14ac:dyDescent="0.25">
      <c r="A14" s="12"/>
      <c r="B14" s="3"/>
      <c r="C14" s="3"/>
      <c r="D14" s="3"/>
      <c r="E14" s="3"/>
      <c r="F14" s="3"/>
      <c r="G14" s="3"/>
      <c r="H14" s="3"/>
      <c r="I14" s="3"/>
      <c r="J14" s="3"/>
      <c r="K14" s="3"/>
    </row>
    <row r="15" spans="1:11" ht="15" customHeight="1" x14ac:dyDescent="0.25">
      <c r="A15" s="148" t="s">
        <v>5853</v>
      </c>
      <c r="B15" s="146" t="s">
        <v>5852</v>
      </c>
      <c r="C15" s="146"/>
      <c r="D15" s="146"/>
      <c r="E15" s="146"/>
      <c r="F15" s="146"/>
      <c r="G15" s="146"/>
      <c r="H15" s="89"/>
      <c r="I15" s="109" t="s">
        <v>2135</v>
      </c>
      <c r="J15" s="89"/>
      <c r="K15" s="109" t="s">
        <v>2135</v>
      </c>
    </row>
    <row r="16" spans="1:11" x14ac:dyDescent="0.25">
      <c r="A16" s="148"/>
      <c r="B16" s="146"/>
      <c r="C16" s="146"/>
      <c r="D16" s="146"/>
      <c r="E16" s="146"/>
      <c r="F16" s="146"/>
      <c r="G16" s="146"/>
      <c r="H16" s="89"/>
      <c r="I16" s="109" t="s">
        <v>2134</v>
      </c>
      <c r="J16" s="89"/>
      <c r="K16" s="109" t="s">
        <v>2134</v>
      </c>
    </row>
    <row r="17" spans="1:11" ht="5.0999999999999996" customHeight="1" x14ac:dyDescent="0.25">
      <c r="A17" s="12"/>
      <c r="B17" s="3"/>
      <c r="C17" s="3"/>
      <c r="D17" s="3"/>
      <c r="E17" s="3"/>
      <c r="F17" s="3"/>
      <c r="G17" s="3"/>
      <c r="H17" s="3"/>
      <c r="I17" s="3"/>
      <c r="J17" s="3"/>
      <c r="K17" s="3"/>
    </row>
    <row r="18" spans="1:11" ht="30" customHeight="1" x14ac:dyDescent="0.25">
      <c r="A18" s="148" t="s">
        <v>5851</v>
      </c>
      <c r="B18" s="146" t="s">
        <v>5850</v>
      </c>
      <c r="C18" s="146"/>
      <c r="D18" s="146"/>
      <c r="E18" s="146"/>
      <c r="F18" s="146"/>
      <c r="G18" s="146"/>
      <c r="H18" s="9"/>
      <c r="I18" s="9"/>
      <c r="J18" s="9"/>
      <c r="K18" s="9"/>
    </row>
    <row r="19" spans="1:11" ht="5.0999999999999996" customHeight="1" x14ac:dyDescent="0.25">
      <c r="A19" s="148"/>
      <c r="B19" s="3"/>
      <c r="C19" s="3"/>
      <c r="D19" s="3"/>
      <c r="E19" s="3"/>
      <c r="F19" s="3"/>
      <c r="G19" s="3"/>
      <c r="H19" s="3"/>
      <c r="I19" s="3"/>
      <c r="J19" s="3"/>
      <c r="K19" s="3"/>
    </row>
    <row r="20" spans="1:11" ht="15" customHeight="1" x14ac:dyDescent="0.25">
      <c r="A20" s="148"/>
      <c r="B20" s="146" t="s">
        <v>5849</v>
      </c>
      <c r="C20" s="146"/>
      <c r="D20" s="193"/>
      <c r="E20" s="193"/>
      <c r="F20" s="193"/>
      <c r="G20" s="193"/>
      <c r="H20" s="3"/>
      <c r="I20" s="3"/>
      <c r="J20" s="3"/>
      <c r="K20" s="3"/>
    </row>
    <row r="21" spans="1:11" ht="15" customHeight="1" x14ac:dyDescent="0.25">
      <c r="A21" s="148"/>
      <c r="B21" s="146" t="s">
        <v>5848</v>
      </c>
      <c r="C21" s="146"/>
      <c r="D21" s="193"/>
      <c r="E21" s="193"/>
      <c r="F21" s="193"/>
      <c r="G21" s="193"/>
      <c r="H21" s="3"/>
      <c r="I21" s="3"/>
      <c r="J21" s="3"/>
      <c r="K21" s="3"/>
    </row>
    <row r="22" spans="1:11" ht="15" customHeight="1" x14ac:dyDescent="0.25">
      <c r="A22" s="148"/>
      <c r="B22" s="146" t="s">
        <v>5847</v>
      </c>
      <c r="C22" s="146"/>
      <c r="D22" s="193"/>
      <c r="E22" s="193"/>
      <c r="F22" s="193"/>
      <c r="G22" s="193"/>
      <c r="H22" s="3"/>
      <c r="I22" s="3"/>
      <c r="J22" s="3"/>
      <c r="K22" s="3"/>
    </row>
    <row r="23" spans="1:11" ht="15" customHeight="1" x14ac:dyDescent="0.25">
      <c r="A23" s="148"/>
      <c r="B23" s="146" t="s">
        <v>5846</v>
      </c>
      <c r="C23" s="146"/>
      <c r="D23" s="193"/>
      <c r="E23" s="193"/>
      <c r="F23" s="193"/>
      <c r="G23" s="193"/>
      <c r="H23" s="3"/>
      <c r="I23" s="3"/>
      <c r="J23" s="3"/>
      <c r="K23" s="3"/>
    </row>
    <row r="24" spans="1:11" ht="15" customHeight="1" x14ac:dyDescent="0.25">
      <c r="A24" s="148"/>
      <c r="B24" s="146" t="s">
        <v>5845</v>
      </c>
      <c r="C24" s="146"/>
      <c r="D24" s="193"/>
      <c r="E24" s="193"/>
      <c r="F24" s="193"/>
      <c r="G24" s="193"/>
      <c r="H24" s="3"/>
      <c r="I24" s="3"/>
      <c r="J24" s="3"/>
      <c r="K24" s="3"/>
    </row>
    <row r="25" spans="1:11" ht="5.0999999999999996" customHeight="1" x14ac:dyDescent="0.25">
      <c r="A25" s="12"/>
      <c r="B25" s="3"/>
      <c r="C25" s="3"/>
      <c r="D25" s="3"/>
      <c r="E25" s="3"/>
      <c r="F25" s="3"/>
      <c r="G25" s="3"/>
      <c r="H25" s="3"/>
      <c r="I25" s="3"/>
      <c r="J25" s="3"/>
      <c r="K25" s="3"/>
    </row>
    <row r="26" spans="1:11" x14ac:dyDescent="0.25">
      <c r="A26" s="12"/>
      <c r="B26" s="146"/>
      <c r="C26" s="146"/>
      <c r="D26" s="3"/>
      <c r="E26" s="3"/>
      <c r="F26" s="3"/>
      <c r="G26" s="3"/>
      <c r="H26" s="195" t="s">
        <v>5550</v>
      </c>
      <c r="I26" s="195"/>
      <c r="J26" s="195" t="s">
        <v>5549</v>
      </c>
      <c r="K26" s="195"/>
    </row>
    <row r="27" spans="1:11" ht="5.0999999999999996" customHeight="1" x14ac:dyDescent="0.25">
      <c r="A27" s="12"/>
      <c r="B27" s="3"/>
      <c r="C27" s="3"/>
      <c r="D27" s="3"/>
      <c r="E27" s="3"/>
      <c r="F27" s="3"/>
      <c r="G27" s="3"/>
      <c r="H27" s="3"/>
      <c r="I27" s="3"/>
      <c r="J27" s="3"/>
      <c r="K27" s="3"/>
    </row>
    <row r="28" spans="1:11" ht="15" customHeight="1" x14ac:dyDescent="0.25">
      <c r="A28" s="12" t="s">
        <v>5844</v>
      </c>
      <c r="B28" s="146" t="s">
        <v>5843</v>
      </c>
      <c r="C28" s="146"/>
      <c r="D28" s="146"/>
      <c r="E28" s="146"/>
      <c r="F28" s="146"/>
      <c r="G28" s="166"/>
      <c r="H28" s="227"/>
      <c r="I28" s="228"/>
      <c r="J28" s="170"/>
      <c r="K28" s="170"/>
    </row>
    <row r="29" spans="1:11" ht="5.0999999999999996" customHeight="1" x14ac:dyDescent="0.25">
      <c r="A29" s="12"/>
      <c r="B29" s="3"/>
      <c r="C29" s="3"/>
      <c r="D29" s="3"/>
      <c r="E29" s="3"/>
      <c r="F29" s="3"/>
      <c r="G29" s="3"/>
      <c r="H29" s="3"/>
      <c r="I29" s="3"/>
      <c r="J29" s="3"/>
      <c r="K29" s="3"/>
    </row>
    <row r="30" spans="1:11" ht="30" customHeight="1" x14ac:dyDescent="0.25">
      <c r="A30" s="12" t="s">
        <v>5842</v>
      </c>
      <c r="B30" s="146" t="s">
        <v>5841</v>
      </c>
      <c r="C30" s="146"/>
      <c r="D30" s="146"/>
      <c r="E30" s="146"/>
      <c r="F30" s="146"/>
      <c r="G30" s="166"/>
      <c r="H30" s="227"/>
      <c r="I30" s="228"/>
      <c r="J30" s="170"/>
      <c r="K30" s="170"/>
    </row>
    <row r="31" spans="1:11" ht="5.0999999999999996" customHeight="1" x14ac:dyDescent="0.25">
      <c r="A31" s="12"/>
      <c r="B31" s="3"/>
      <c r="C31" s="3"/>
      <c r="D31" s="3"/>
      <c r="E31" s="3"/>
      <c r="F31" s="3"/>
      <c r="G31" s="3"/>
      <c r="H31" s="3"/>
      <c r="I31" s="3"/>
      <c r="J31" s="3"/>
      <c r="K31" s="3"/>
    </row>
    <row r="32" spans="1:11" ht="30" customHeight="1" x14ac:dyDescent="0.25">
      <c r="A32" s="12" t="s">
        <v>5840</v>
      </c>
      <c r="B32" s="146" t="s">
        <v>5839</v>
      </c>
      <c r="C32" s="146"/>
      <c r="D32" s="146"/>
      <c r="E32" s="146"/>
      <c r="F32" s="146"/>
      <c r="G32" s="166"/>
      <c r="H32" s="227"/>
      <c r="I32" s="228"/>
      <c r="J32" s="170"/>
      <c r="K32" s="170"/>
    </row>
    <row r="33" spans="1:11" ht="5.0999999999999996" customHeight="1" x14ac:dyDescent="0.25">
      <c r="A33" s="12"/>
      <c r="B33" s="3"/>
      <c r="C33" s="3"/>
      <c r="D33" s="3"/>
      <c r="E33" s="3"/>
      <c r="F33" s="3"/>
      <c r="G33" s="3"/>
      <c r="H33" s="3"/>
      <c r="I33" s="3"/>
      <c r="J33" s="3"/>
      <c r="K33" s="3"/>
    </row>
    <row r="34" spans="1:11" ht="15" customHeight="1" x14ac:dyDescent="0.25">
      <c r="A34" s="12" t="s">
        <v>5838</v>
      </c>
      <c r="B34" s="146" t="s">
        <v>5837</v>
      </c>
      <c r="C34" s="146"/>
      <c r="D34" s="146"/>
      <c r="E34" s="146"/>
      <c r="F34" s="146"/>
      <c r="G34" s="166"/>
      <c r="H34" s="227"/>
      <c r="I34" s="228"/>
      <c r="J34" s="170"/>
      <c r="K34" s="170"/>
    </row>
    <row r="35" spans="1:11" ht="5.0999999999999996" customHeight="1" x14ac:dyDescent="0.25">
      <c r="A35" s="12"/>
      <c r="B35" s="3"/>
      <c r="C35" s="3"/>
      <c r="D35" s="3"/>
      <c r="E35" s="3"/>
      <c r="F35" s="3"/>
      <c r="G35" s="3"/>
      <c r="H35" s="3"/>
      <c r="I35" s="3"/>
      <c r="J35" s="3"/>
      <c r="K35" s="3"/>
    </row>
    <row r="36" spans="1:11" ht="30" customHeight="1" x14ac:dyDescent="0.25">
      <c r="A36" s="148" t="s">
        <v>5836</v>
      </c>
      <c r="B36" s="146" t="s">
        <v>5835</v>
      </c>
      <c r="C36" s="146"/>
      <c r="D36" s="146"/>
      <c r="E36" s="146"/>
      <c r="F36" s="146"/>
      <c r="G36" s="146"/>
      <c r="H36" s="9"/>
      <c r="I36" s="9"/>
      <c r="J36" s="9"/>
      <c r="K36" s="9"/>
    </row>
    <row r="37" spans="1:11" ht="5.0999999999999996" customHeight="1" x14ac:dyDescent="0.25">
      <c r="A37" s="148"/>
      <c r="B37" s="3"/>
      <c r="C37" s="3"/>
      <c r="D37" s="3"/>
      <c r="E37" s="3"/>
      <c r="F37" s="3"/>
      <c r="G37" s="3"/>
      <c r="H37" s="3"/>
      <c r="I37" s="3"/>
      <c r="J37" s="3"/>
      <c r="K37" s="3"/>
    </row>
    <row r="38" spans="1:11" x14ac:dyDescent="0.25">
      <c r="A38" s="148"/>
      <c r="B38" s="128" t="s">
        <v>5834</v>
      </c>
      <c r="C38" s="128"/>
      <c r="D38" s="128" t="s">
        <v>5833</v>
      </c>
      <c r="E38" s="128"/>
      <c r="F38" s="128" t="s">
        <v>5832</v>
      </c>
      <c r="G38" s="128"/>
    </row>
    <row r="39" spans="1:11" x14ac:dyDescent="0.25">
      <c r="A39" s="148"/>
      <c r="B39" s="221"/>
      <c r="C39" s="221"/>
      <c r="D39" s="170"/>
      <c r="E39" s="227"/>
      <c r="F39" s="89"/>
      <c r="G39" s="109" t="s">
        <v>5550</v>
      </c>
    </row>
    <row r="40" spans="1:11" x14ac:dyDescent="0.25">
      <c r="A40" s="148"/>
      <c r="B40" s="221"/>
      <c r="C40" s="221"/>
      <c r="D40" s="170"/>
      <c r="E40" s="227"/>
      <c r="F40" s="89"/>
      <c r="G40" s="109" t="s">
        <v>5549</v>
      </c>
    </row>
    <row r="41" spans="1:11" x14ac:dyDescent="0.25">
      <c r="A41" s="148"/>
      <c r="B41" s="221"/>
      <c r="C41" s="221"/>
      <c r="D41" s="170"/>
      <c r="E41" s="227"/>
      <c r="F41" s="89"/>
      <c r="G41" s="109" t="s">
        <v>5550</v>
      </c>
    </row>
    <row r="42" spans="1:11" x14ac:dyDescent="0.25">
      <c r="A42" s="148"/>
      <c r="B42" s="221"/>
      <c r="C42" s="221"/>
      <c r="D42" s="170"/>
      <c r="E42" s="227"/>
      <c r="F42" s="89"/>
      <c r="G42" s="109" t="s">
        <v>5549</v>
      </c>
    </row>
    <row r="43" spans="1:11" x14ac:dyDescent="0.25">
      <c r="A43" s="148"/>
      <c r="B43" s="221"/>
      <c r="C43" s="221"/>
      <c r="D43" s="170"/>
      <c r="E43" s="227"/>
      <c r="F43" s="89"/>
      <c r="G43" s="109" t="s">
        <v>5550</v>
      </c>
    </row>
    <row r="44" spans="1:11" x14ac:dyDescent="0.25">
      <c r="A44" s="148"/>
      <c r="B44" s="221"/>
      <c r="C44" s="221"/>
      <c r="D44" s="170"/>
      <c r="E44" s="227"/>
      <c r="F44" s="89"/>
      <c r="G44" s="109" t="s">
        <v>5549</v>
      </c>
    </row>
    <row r="45" spans="1:11" x14ac:dyDescent="0.25">
      <c r="A45" s="148"/>
      <c r="B45" s="3"/>
      <c r="C45" s="3"/>
      <c r="D45" s="169" t="str">
        <f>IF(SUMPRODUCT(--ISNUMBER(D39:D43))&gt;0,SUM(D39:D43),"")</f>
        <v/>
      </c>
      <c r="E45" s="169"/>
      <c r="F45" s="197" t="s">
        <v>5831</v>
      </c>
      <c r="G45" s="146"/>
    </row>
    <row r="46" spans="1:11" ht="5.0999999999999996" customHeight="1" x14ac:dyDescent="0.25">
      <c r="A46" s="12"/>
      <c r="B46" s="3"/>
      <c r="C46" s="3"/>
      <c r="D46" s="3"/>
      <c r="E46" s="3"/>
      <c r="F46" s="3"/>
      <c r="G46" s="3"/>
      <c r="H46" s="3"/>
      <c r="I46" s="3"/>
      <c r="J46" s="3"/>
      <c r="K46" s="3"/>
    </row>
    <row r="47" spans="1:11" x14ac:dyDescent="0.25">
      <c r="A47" s="12"/>
      <c r="B47" s="146"/>
      <c r="C47" s="146"/>
      <c r="D47" s="3"/>
      <c r="E47" s="3"/>
      <c r="F47" s="3"/>
      <c r="G47" s="3"/>
      <c r="H47" s="195" t="s">
        <v>5550</v>
      </c>
      <c r="I47" s="195"/>
      <c r="J47" s="195" t="s">
        <v>5549</v>
      </c>
      <c r="K47" s="195"/>
    </row>
    <row r="48" spans="1:11" ht="5.0999999999999996" customHeight="1" x14ac:dyDescent="0.25">
      <c r="A48" s="12"/>
      <c r="B48" s="3"/>
      <c r="C48" s="3"/>
      <c r="D48" s="3"/>
      <c r="E48" s="3"/>
      <c r="F48" s="3"/>
      <c r="G48" s="3"/>
      <c r="H48" s="3"/>
      <c r="I48" s="3"/>
      <c r="J48" s="3"/>
      <c r="K48" s="3"/>
    </row>
    <row r="49" spans="1:11" ht="15" customHeight="1" x14ac:dyDescent="0.25">
      <c r="A49" s="12" t="s">
        <v>5830</v>
      </c>
      <c r="B49" s="146" t="s">
        <v>5829</v>
      </c>
      <c r="C49" s="146"/>
      <c r="D49" s="146"/>
      <c r="E49" s="146"/>
      <c r="F49" s="146"/>
      <c r="G49" s="146"/>
      <c r="H49" s="170"/>
      <c r="I49" s="170"/>
      <c r="J49" s="170"/>
      <c r="K49" s="170"/>
    </row>
    <row r="50" spans="1:11" ht="5.0999999999999996" customHeight="1" x14ac:dyDescent="0.25">
      <c r="A50" s="12"/>
      <c r="B50" s="3"/>
      <c r="C50" s="3"/>
      <c r="D50" s="3"/>
      <c r="E50" s="3"/>
      <c r="F50" s="3"/>
      <c r="G50" s="3"/>
      <c r="H50" s="3"/>
      <c r="I50" s="3"/>
      <c r="J50" s="3"/>
      <c r="K50" s="3"/>
    </row>
    <row r="51" spans="1:11" ht="15" customHeight="1" x14ac:dyDescent="0.25">
      <c r="A51" s="148" t="s">
        <v>5828</v>
      </c>
      <c r="B51" s="146" t="s">
        <v>5827</v>
      </c>
      <c r="C51" s="146"/>
      <c r="D51" s="146"/>
      <c r="E51" s="146"/>
      <c r="F51" s="146"/>
      <c r="G51" s="166"/>
      <c r="H51" s="89"/>
      <c r="I51" s="109" t="s">
        <v>2135</v>
      </c>
      <c r="J51" s="89"/>
      <c r="K51" s="109" t="s">
        <v>2135</v>
      </c>
    </row>
    <row r="52" spans="1:11" ht="15" customHeight="1" x14ac:dyDescent="0.25">
      <c r="A52" s="148"/>
      <c r="B52" s="146"/>
      <c r="C52" s="146"/>
      <c r="D52" s="146"/>
      <c r="E52" s="146"/>
      <c r="F52" s="146"/>
      <c r="G52" s="166"/>
      <c r="H52" s="89"/>
      <c r="I52" s="109" t="s">
        <v>2134</v>
      </c>
      <c r="J52" s="89"/>
      <c r="K52" s="109" t="s">
        <v>2134</v>
      </c>
    </row>
    <row r="53" spans="1:11" ht="5.0999999999999996" customHeight="1" x14ac:dyDescent="0.25">
      <c r="A53" s="12"/>
      <c r="B53" s="3"/>
      <c r="C53" s="3"/>
      <c r="D53" s="3"/>
      <c r="E53" s="3"/>
      <c r="F53" s="3"/>
      <c r="G53" s="3"/>
      <c r="H53" s="3"/>
      <c r="I53" s="3"/>
      <c r="J53" s="3"/>
      <c r="K53" s="3"/>
    </row>
    <row r="54" spans="1:11" ht="15" customHeight="1" x14ac:dyDescent="0.25">
      <c r="A54" s="148" t="s">
        <v>5826</v>
      </c>
      <c r="B54" s="146" t="s">
        <v>5825</v>
      </c>
      <c r="C54" s="146"/>
      <c r="D54" s="146"/>
      <c r="E54" s="146"/>
      <c r="F54" s="146"/>
      <c r="G54" s="146"/>
      <c r="H54" s="146"/>
      <c r="I54" s="146"/>
      <c r="J54" s="146"/>
      <c r="K54" s="146"/>
    </row>
    <row r="55" spans="1:11" ht="5.0999999999999996" customHeight="1" x14ac:dyDescent="0.25">
      <c r="A55" s="148"/>
      <c r="B55" s="3"/>
      <c r="C55" s="3"/>
      <c r="D55" s="3"/>
      <c r="E55" s="3"/>
      <c r="F55" s="3"/>
      <c r="G55" s="3"/>
      <c r="H55" s="3"/>
      <c r="I55" s="3"/>
      <c r="J55" s="3"/>
      <c r="K55" s="3"/>
    </row>
    <row r="56" spans="1:11" ht="15" customHeight="1" x14ac:dyDescent="0.25">
      <c r="A56" s="148"/>
      <c r="B56" s="146" t="s">
        <v>5824</v>
      </c>
      <c r="C56" s="146"/>
      <c r="D56" s="193"/>
      <c r="E56" s="193"/>
      <c r="F56" s="193"/>
      <c r="G56" s="193"/>
      <c r="H56" s="3"/>
      <c r="I56" s="3"/>
    </row>
    <row r="57" spans="1:11" ht="15" customHeight="1" x14ac:dyDescent="0.25">
      <c r="A57" s="148"/>
      <c r="B57" s="146" t="s">
        <v>2064</v>
      </c>
      <c r="C57" s="146"/>
      <c r="D57" s="193"/>
      <c r="E57" s="193"/>
      <c r="F57" s="193"/>
      <c r="G57" s="193"/>
      <c r="H57" s="3"/>
      <c r="I57" s="3"/>
    </row>
    <row r="58" spans="1:11" ht="15" customHeight="1" x14ac:dyDescent="0.25">
      <c r="A58" s="148"/>
      <c r="B58" s="146" t="s">
        <v>2062</v>
      </c>
      <c r="C58" s="146"/>
      <c r="D58" s="193"/>
      <c r="E58" s="193"/>
      <c r="F58" s="193"/>
      <c r="G58" s="193"/>
      <c r="H58" s="3"/>
      <c r="I58" s="3"/>
    </row>
    <row r="59" spans="1:11" ht="15" customHeight="1" x14ac:dyDescent="0.25">
      <c r="A59" s="148"/>
      <c r="B59" s="146" t="s">
        <v>2313</v>
      </c>
      <c r="C59" s="146"/>
      <c r="D59" s="193"/>
      <c r="E59" s="193"/>
      <c r="F59" s="193"/>
      <c r="G59" s="193"/>
      <c r="H59" s="3"/>
      <c r="I59" s="3"/>
    </row>
    <row r="60" spans="1:11" ht="15" customHeight="1" x14ac:dyDescent="0.25">
      <c r="A60" s="148"/>
      <c r="B60" s="146" t="s">
        <v>5823</v>
      </c>
      <c r="C60" s="146"/>
      <c r="D60" s="193"/>
      <c r="E60" s="193"/>
      <c r="F60" s="193"/>
      <c r="G60" s="193"/>
      <c r="H60" s="3"/>
      <c r="I60" s="3"/>
    </row>
    <row r="61" spans="1:11" ht="15" customHeight="1" x14ac:dyDescent="0.25">
      <c r="A61" s="148"/>
      <c r="B61" s="146" t="s">
        <v>5822</v>
      </c>
      <c r="C61" s="146"/>
      <c r="D61" s="192"/>
      <c r="E61" s="192"/>
      <c r="F61" s="192"/>
      <c r="G61" s="192"/>
    </row>
    <row r="62" spans="1:11" ht="15" customHeight="1" x14ac:dyDescent="0.25">
      <c r="A62" s="148"/>
      <c r="B62" s="146" t="s">
        <v>5821</v>
      </c>
      <c r="C62" s="146"/>
      <c r="D62" s="193"/>
      <c r="E62" s="193"/>
      <c r="F62" s="193"/>
      <c r="G62" s="193"/>
      <c r="H62" s="3"/>
      <c r="I62" s="3"/>
    </row>
    <row r="63" spans="1:11" ht="15" customHeight="1" x14ac:dyDescent="0.25">
      <c r="A63" s="148"/>
      <c r="B63" s="146" t="s">
        <v>5820</v>
      </c>
      <c r="C63" s="146"/>
      <c r="D63" s="170"/>
      <c r="E63" s="170"/>
      <c r="F63" s="170"/>
      <c r="G63" s="170"/>
    </row>
    <row r="64" spans="1:11" ht="15" customHeight="1" x14ac:dyDescent="0.25">
      <c r="A64" s="148"/>
      <c r="B64" s="146" t="s">
        <v>5669</v>
      </c>
      <c r="C64" s="146"/>
      <c r="D64" s="232"/>
      <c r="E64" s="232"/>
      <c r="F64" s="232"/>
      <c r="G64" s="232"/>
    </row>
    <row r="65" spans="1:11" ht="5.0999999999999996" customHeight="1" x14ac:dyDescent="0.25">
      <c r="A65" s="12"/>
      <c r="B65" s="3"/>
      <c r="C65" s="3"/>
      <c r="D65" s="3"/>
      <c r="E65" s="3"/>
      <c r="F65" s="3"/>
      <c r="G65" s="3"/>
      <c r="H65" s="3"/>
      <c r="I65" s="3"/>
    </row>
    <row r="66" spans="1:11" ht="120" customHeight="1" x14ac:dyDescent="0.25">
      <c r="A66" s="12" t="s">
        <v>5819</v>
      </c>
      <c r="B66" s="146" t="s">
        <v>5818</v>
      </c>
      <c r="C66" s="146"/>
      <c r="D66" s="170"/>
      <c r="E66" s="170"/>
      <c r="F66" s="170"/>
      <c r="G66" s="170"/>
    </row>
    <row r="67" spans="1:11" ht="5.0999999999999996" customHeight="1" x14ac:dyDescent="0.25">
      <c r="A67" s="12"/>
      <c r="B67" s="3"/>
      <c r="C67" s="3"/>
      <c r="D67" s="3"/>
      <c r="E67" s="3"/>
      <c r="F67" s="3"/>
      <c r="G67" s="3"/>
      <c r="H67" s="3"/>
      <c r="I67" s="3"/>
      <c r="J67" s="3"/>
      <c r="K67" s="3"/>
    </row>
    <row r="68" spans="1:11" x14ac:dyDescent="0.25">
      <c r="A68" s="12" t="s">
        <v>5817</v>
      </c>
      <c r="B68" s="146" t="s">
        <v>2277</v>
      </c>
      <c r="C68" s="146"/>
      <c r="D68" s="146"/>
      <c r="E68" s="146"/>
      <c r="F68" s="146"/>
      <c r="G68" s="146"/>
      <c r="H68" s="146"/>
      <c r="I68" s="146"/>
      <c r="J68" s="146"/>
      <c r="K68" s="146"/>
    </row>
    <row r="69" spans="1:11" ht="5.0999999999999996" customHeight="1" x14ac:dyDescent="0.25">
      <c r="A69" s="12"/>
      <c r="B69" s="3"/>
      <c r="C69" s="3"/>
      <c r="D69" s="3"/>
      <c r="E69" s="3"/>
      <c r="F69" s="3"/>
      <c r="G69" s="3"/>
      <c r="H69" s="3"/>
      <c r="I69" s="3"/>
      <c r="J69" s="3"/>
      <c r="K69" s="3"/>
    </row>
    <row r="70" spans="1:11" x14ac:dyDescent="0.25">
      <c r="A70" s="12"/>
      <c r="B70" s="146"/>
      <c r="C70" s="146"/>
      <c r="D70" s="3"/>
      <c r="E70" s="3"/>
      <c r="F70" s="3"/>
      <c r="G70" s="3"/>
      <c r="H70" s="195" t="s">
        <v>5550</v>
      </c>
      <c r="I70" s="195"/>
      <c r="J70" s="195" t="s">
        <v>5549</v>
      </c>
      <c r="K70" s="195"/>
    </row>
    <row r="71" spans="1:11" ht="5.0999999999999996" customHeight="1" x14ac:dyDescent="0.25">
      <c r="A71" s="12"/>
      <c r="B71" s="3"/>
      <c r="C71" s="3"/>
      <c r="D71" s="3"/>
      <c r="E71" s="3"/>
      <c r="F71" s="3"/>
      <c r="G71" s="3"/>
      <c r="H71" s="3"/>
      <c r="I71" s="3"/>
      <c r="J71" s="3"/>
      <c r="K71" s="3"/>
    </row>
    <row r="72" spans="1:11" ht="15" customHeight="1" x14ac:dyDescent="0.25">
      <c r="A72" s="148" t="s">
        <v>5816</v>
      </c>
      <c r="B72" s="146" t="s">
        <v>5815</v>
      </c>
      <c r="C72" s="146"/>
      <c r="D72" s="146"/>
      <c r="E72" s="146"/>
      <c r="F72" s="146"/>
      <c r="G72" s="166"/>
      <c r="H72" s="89"/>
      <c r="I72" s="109" t="s">
        <v>2135</v>
      </c>
      <c r="J72" s="89"/>
      <c r="K72" s="109" t="s">
        <v>2135</v>
      </c>
    </row>
    <row r="73" spans="1:11" x14ac:dyDescent="0.25">
      <c r="A73" s="148"/>
      <c r="B73" s="146"/>
      <c r="C73" s="146"/>
      <c r="D73" s="146"/>
      <c r="E73" s="146"/>
      <c r="F73" s="146"/>
      <c r="G73" s="166"/>
      <c r="H73" s="89"/>
      <c r="I73" s="109" t="s">
        <v>2134</v>
      </c>
      <c r="J73" s="89"/>
      <c r="K73" s="109" t="s">
        <v>2134</v>
      </c>
    </row>
    <row r="74" spans="1:11" ht="5.0999999999999996" customHeight="1" x14ac:dyDescent="0.25">
      <c r="A74" s="12"/>
      <c r="B74" s="3"/>
      <c r="C74" s="3"/>
      <c r="D74" s="3"/>
      <c r="E74" s="3"/>
      <c r="F74" s="3"/>
      <c r="G74" s="3"/>
      <c r="H74" s="3"/>
      <c r="I74" s="3"/>
      <c r="J74" s="3"/>
      <c r="K74" s="3"/>
    </row>
    <row r="75" spans="1:11" ht="15" customHeight="1" x14ac:dyDescent="0.25">
      <c r="A75" s="148" t="s">
        <v>5814</v>
      </c>
      <c r="B75" s="146" t="s">
        <v>5813</v>
      </c>
      <c r="C75" s="146"/>
      <c r="D75" s="146"/>
      <c r="E75" s="146"/>
      <c r="F75" s="146"/>
      <c r="G75" s="166"/>
      <c r="H75" s="89"/>
      <c r="I75" s="109" t="s">
        <v>2135</v>
      </c>
      <c r="J75" s="89"/>
      <c r="K75" s="109" t="s">
        <v>2135</v>
      </c>
    </row>
    <row r="76" spans="1:11" x14ac:dyDescent="0.25">
      <c r="A76" s="148"/>
      <c r="B76" s="146"/>
      <c r="C76" s="146"/>
      <c r="D76" s="146"/>
      <c r="E76" s="146"/>
      <c r="F76" s="146"/>
      <c r="G76" s="166"/>
      <c r="H76" s="89"/>
      <c r="I76" s="109" t="s">
        <v>2134</v>
      </c>
      <c r="J76" s="89"/>
      <c r="K76" s="109" t="s">
        <v>2134</v>
      </c>
    </row>
    <row r="77" spans="1:11" ht="5.0999999999999996" customHeight="1" x14ac:dyDescent="0.25">
      <c r="A77" s="12"/>
      <c r="B77" s="3"/>
      <c r="C77" s="3"/>
      <c r="D77" s="3"/>
      <c r="E77" s="3"/>
      <c r="F77" s="3"/>
      <c r="G77" s="3"/>
      <c r="H77" s="3"/>
      <c r="I77" s="3"/>
      <c r="J77" s="3"/>
      <c r="K77" s="3"/>
    </row>
    <row r="78" spans="1:11" ht="15" customHeight="1" x14ac:dyDescent="0.25">
      <c r="A78" s="148" t="s">
        <v>5812</v>
      </c>
      <c r="B78" s="146" t="s">
        <v>5811</v>
      </c>
      <c r="C78" s="146"/>
      <c r="D78" s="146"/>
      <c r="E78" s="146"/>
      <c r="F78" s="146"/>
      <c r="G78" s="166"/>
      <c r="H78" s="89"/>
      <c r="I78" s="109" t="s">
        <v>2135</v>
      </c>
      <c r="J78" s="89"/>
      <c r="K78" s="109" t="s">
        <v>2135</v>
      </c>
    </row>
    <row r="79" spans="1:11" ht="15" customHeight="1" x14ac:dyDescent="0.25">
      <c r="A79" s="148"/>
      <c r="B79" s="146"/>
      <c r="C79" s="146"/>
      <c r="D79" s="146"/>
      <c r="E79" s="146"/>
      <c r="F79" s="146"/>
      <c r="G79" s="166"/>
      <c r="H79" s="89"/>
      <c r="I79" s="109" t="s">
        <v>2134</v>
      </c>
      <c r="J79" s="89"/>
      <c r="K79" s="109" t="s">
        <v>2134</v>
      </c>
    </row>
    <row r="80" spans="1:11" ht="5.0999999999999996" customHeight="1" x14ac:dyDescent="0.25">
      <c r="A80" s="148"/>
      <c r="B80" s="3"/>
      <c r="C80" s="3"/>
      <c r="D80" s="3"/>
      <c r="E80" s="3"/>
      <c r="F80" s="3"/>
      <c r="G80" s="3"/>
      <c r="H80" s="3"/>
      <c r="I80" s="3"/>
      <c r="J80" s="3"/>
      <c r="K80" s="3"/>
    </row>
    <row r="81" spans="1:11" ht="15" customHeight="1" x14ac:dyDescent="0.25">
      <c r="A81" s="148"/>
      <c r="B81" s="146" t="s">
        <v>5810</v>
      </c>
      <c r="C81" s="146"/>
      <c r="D81" s="146"/>
      <c r="E81" s="146"/>
      <c r="F81" s="146"/>
      <c r="G81" s="146"/>
      <c r="H81" s="3"/>
      <c r="I81" s="3"/>
      <c r="J81" s="3"/>
      <c r="K81" s="3"/>
    </row>
    <row r="82" spans="1:11" x14ac:dyDescent="0.25">
      <c r="A82" s="148"/>
      <c r="B82" s="193"/>
      <c r="C82" s="193"/>
      <c r="D82" s="193"/>
      <c r="E82" s="193"/>
      <c r="F82" s="193"/>
      <c r="G82" s="193"/>
      <c r="H82" s="3"/>
      <c r="I82" s="3"/>
      <c r="J82" s="3"/>
      <c r="K82" s="3"/>
    </row>
    <row r="83" spans="1:11" ht="5.0999999999999996" customHeight="1" x14ac:dyDescent="0.25">
      <c r="A83" s="12"/>
      <c r="B83" s="3"/>
      <c r="C83" s="3"/>
      <c r="D83" s="3"/>
      <c r="E83" s="3"/>
      <c r="F83" s="3"/>
      <c r="G83" s="3"/>
      <c r="H83" s="3"/>
      <c r="I83" s="3"/>
      <c r="J83" s="3"/>
      <c r="K83" s="3"/>
    </row>
    <row r="84" spans="1:11" x14ac:dyDescent="0.25">
      <c r="A84" s="12" t="s">
        <v>5809</v>
      </c>
      <c r="B84" s="146" t="s">
        <v>2277</v>
      </c>
      <c r="C84" s="146"/>
      <c r="D84" s="146"/>
      <c r="E84" s="146"/>
      <c r="F84" s="146"/>
      <c r="G84" s="146"/>
      <c r="H84" s="146"/>
      <c r="I84" s="146"/>
      <c r="J84" s="146"/>
      <c r="K84" s="146"/>
    </row>
    <row r="85" spans="1:11" ht="5.0999999999999996" customHeight="1" x14ac:dyDescent="0.25">
      <c r="A85" s="12"/>
      <c r="B85" s="3"/>
      <c r="C85" s="3"/>
      <c r="D85" s="3"/>
      <c r="E85" s="3"/>
      <c r="F85" s="3"/>
      <c r="G85" s="3"/>
      <c r="H85" s="3"/>
      <c r="I85" s="3"/>
      <c r="J85" s="3"/>
      <c r="K85" s="3"/>
    </row>
    <row r="86" spans="1:11" ht="15" customHeight="1" x14ac:dyDescent="0.25">
      <c r="A86" s="148" t="s">
        <v>5808</v>
      </c>
      <c r="B86" s="146" t="s">
        <v>7262</v>
      </c>
      <c r="C86" s="146"/>
      <c r="D86" s="146"/>
      <c r="E86" s="146"/>
      <c r="F86" s="146"/>
      <c r="G86" s="146"/>
      <c r="H86" s="89"/>
      <c r="I86" s="109" t="s">
        <v>2135</v>
      </c>
      <c r="J86" s="89"/>
      <c r="K86" s="109" t="s">
        <v>2135</v>
      </c>
    </row>
    <row r="87" spans="1:11" ht="15" customHeight="1" x14ac:dyDescent="0.25">
      <c r="A87" s="148"/>
      <c r="B87" s="146"/>
      <c r="C87" s="146"/>
      <c r="D87" s="146"/>
      <c r="E87" s="146"/>
      <c r="F87" s="146"/>
      <c r="G87" s="146"/>
      <c r="H87" s="89"/>
      <c r="I87" s="109" t="s">
        <v>2134</v>
      </c>
      <c r="J87" s="89"/>
      <c r="K87" s="109" t="s">
        <v>2134</v>
      </c>
    </row>
    <row r="88" spans="1:11" ht="15" customHeight="1" x14ac:dyDescent="0.25">
      <c r="A88" s="148"/>
      <c r="B88" s="146"/>
      <c r="C88" s="146"/>
      <c r="D88" s="146"/>
      <c r="E88" s="146"/>
      <c r="F88" s="146"/>
      <c r="G88" s="146"/>
      <c r="H88" s="58"/>
      <c r="I88" s="109"/>
      <c r="J88" s="58"/>
      <c r="K88" s="109"/>
    </row>
    <row r="89" spans="1:11" ht="5.0999999999999996" customHeight="1" x14ac:dyDescent="0.25">
      <c r="A89" s="148"/>
      <c r="B89" s="3"/>
      <c r="C89" s="3"/>
      <c r="D89" s="3"/>
      <c r="E89" s="3"/>
      <c r="F89" s="3"/>
      <c r="G89" s="3"/>
      <c r="H89" s="58"/>
      <c r="I89" s="109"/>
      <c r="J89" s="58"/>
      <c r="K89" s="109"/>
    </row>
    <row r="90" spans="1:11" ht="15" customHeight="1" x14ac:dyDescent="0.25">
      <c r="A90" s="148"/>
      <c r="B90" s="146" t="s">
        <v>7263</v>
      </c>
      <c r="C90" s="146"/>
      <c r="D90" s="146"/>
      <c r="E90" s="146"/>
      <c r="F90" s="146"/>
      <c r="G90" s="146"/>
      <c r="H90" s="58"/>
      <c r="I90" s="3"/>
      <c r="J90" s="58"/>
      <c r="K90" s="3"/>
    </row>
    <row r="91" spans="1:11" x14ac:dyDescent="0.25">
      <c r="A91" s="148"/>
      <c r="B91" s="193"/>
      <c r="C91" s="193"/>
      <c r="D91" s="193"/>
      <c r="E91" s="193"/>
      <c r="F91" s="193"/>
      <c r="G91" s="193"/>
      <c r="H91" s="3"/>
      <c r="I91" s="3"/>
      <c r="J91" s="3"/>
      <c r="K91" s="3"/>
    </row>
    <row r="92" spans="1:11" ht="5.0999999999999996" customHeight="1" x14ac:dyDescent="0.25">
      <c r="A92" s="12"/>
      <c r="B92" s="3"/>
      <c r="C92" s="3"/>
      <c r="D92" s="3"/>
      <c r="E92" s="3"/>
      <c r="F92" s="3"/>
      <c r="G92" s="3"/>
      <c r="H92" s="3"/>
      <c r="I92" s="3"/>
      <c r="J92" s="3"/>
      <c r="K92" s="3"/>
    </row>
    <row r="93" spans="1:11" ht="15" customHeight="1" x14ac:dyDescent="0.25">
      <c r="A93" s="148" t="s">
        <v>5807</v>
      </c>
      <c r="B93" s="146" t="s">
        <v>7264</v>
      </c>
      <c r="C93" s="146"/>
      <c r="D93" s="146"/>
      <c r="E93" s="146"/>
      <c r="F93" s="146"/>
      <c r="G93" s="166"/>
      <c r="H93" s="89"/>
      <c r="I93" s="109" t="s">
        <v>2135</v>
      </c>
      <c r="J93" s="89"/>
      <c r="K93" s="109" t="s">
        <v>2135</v>
      </c>
    </row>
    <row r="94" spans="1:11" ht="15" customHeight="1" x14ac:dyDescent="0.25">
      <c r="A94" s="148"/>
      <c r="B94" s="146"/>
      <c r="C94" s="146"/>
      <c r="D94" s="146"/>
      <c r="E94" s="146"/>
      <c r="F94" s="146"/>
      <c r="G94" s="166"/>
      <c r="H94" s="89"/>
      <c r="I94" s="109" t="s">
        <v>2134</v>
      </c>
      <c r="J94" s="89"/>
      <c r="K94" s="109" t="s">
        <v>2134</v>
      </c>
    </row>
    <row r="95" spans="1:11" ht="5.0999999999999996" customHeight="1" x14ac:dyDescent="0.25">
      <c r="A95" s="148"/>
      <c r="B95" s="3"/>
      <c r="C95" s="3"/>
      <c r="D95" s="3"/>
      <c r="E95" s="3"/>
      <c r="F95" s="3"/>
      <c r="G95" s="3"/>
      <c r="H95" s="58"/>
      <c r="I95" s="109"/>
      <c r="J95" s="58"/>
      <c r="K95" s="109"/>
    </row>
    <row r="96" spans="1:11" ht="15" customHeight="1" x14ac:dyDescent="0.25">
      <c r="A96" s="148"/>
      <c r="B96" s="146" t="s">
        <v>7263</v>
      </c>
      <c r="C96" s="146"/>
      <c r="D96" s="146"/>
      <c r="E96" s="146"/>
      <c r="F96" s="146"/>
      <c r="G96" s="146"/>
      <c r="H96" s="58"/>
      <c r="I96" s="3"/>
      <c r="J96" s="58"/>
      <c r="K96" s="3"/>
    </row>
    <row r="97" spans="1:11" x14ac:dyDescent="0.25">
      <c r="A97" s="148"/>
      <c r="B97" s="162"/>
      <c r="C97" s="201"/>
      <c r="D97" s="201"/>
      <c r="E97" s="201"/>
      <c r="F97" s="201"/>
      <c r="G97" s="163"/>
      <c r="H97" s="3"/>
      <c r="I97" s="3"/>
      <c r="J97" s="3"/>
      <c r="K97" s="3"/>
    </row>
    <row r="98" spans="1:11" ht="5.0999999999999996" customHeight="1" x14ac:dyDescent="0.25">
      <c r="A98" s="12"/>
      <c r="B98" s="3"/>
      <c r="C98" s="3"/>
      <c r="D98" s="3"/>
      <c r="E98" s="3"/>
      <c r="F98" s="3"/>
      <c r="G98" s="3"/>
      <c r="H98" s="3"/>
      <c r="I98" s="3"/>
      <c r="J98" s="3"/>
      <c r="K98" s="3"/>
    </row>
    <row r="99" spans="1:11" ht="15" customHeight="1" x14ac:dyDescent="0.25">
      <c r="A99" s="148" t="s">
        <v>5806</v>
      </c>
      <c r="B99" s="146" t="s">
        <v>7265</v>
      </c>
      <c r="C99" s="146"/>
      <c r="D99" s="146"/>
      <c r="E99" s="146"/>
      <c r="F99" s="146"/>
      <c r="G99" s="166"/>
      <c r="H99" s="89"/>
      <c r="I99" s="109" t="s">
        <v>2135</v>
      </c>
      <c r="J99" s="89"/>
      <c r="K99" s="109" t="s">
        <v>2135</v>
      </c>
    </row>
    <row r="100" spans="1:11" ht="15" customHeight="1" x14ac:dyDescent="0.25">
      <c r="A100" s="148"/>
      <c r="B100" s="146"/>
      <c r="C100" s="146"/>
      <c r="D100" s="146"/>
      <c r="E100" s="146"/>
      <c r="F100" s="146"/>
      <c r="G100" s="166"/>
      <c r="H100" s="89"/>
      <c r="I100" s="109" t="s">
        <v>2134</v>
      </c>
      <c r="J100" s="89"/>
      <c r="K100" s="109" t="s">
        <v>2134</v>
      </c>
    </row>
    <row r="101" spans="1:11" ht="5.0999999999999996" customHeight="1" x14ac:dyDescent="0.25">
      <c r="A101" s="148"/>
      <c r="B101" s="9"/>
      <c r="C101" s="9"/>
      <c r="D101" s="3"/>
      <c r="E101" s="3"/>
      <c r="F101" s="3"/>
      <c r="G101" s="3"/>
      <c r="H101" s="58"/>
      <c r="I101" s="3"/>
      <c r="J101" s="58"/>
      <c r="K101" s="3"/>
    </row>
    <row r="102" spans="1:11" ht="30" customHeight="1" x14ac:dyDescent="0.25">
      <c r="A102" s="148"/>
      <c r="B102" s="146" t="s">
        <v>7266</v>
      </c>
      <c r="C102" s="146"/>
      <c r="D102" s="146"/>
      <c r="E102" s="146"/>
      <c r="F102" s="146"/>
      <c r="G102" s="146"/>
      <c r="H102" s="58"/>
      <c r="I102" s="3"/>
      <c r="J102" s="58"/>
      <c r="K102" s="3"/>
    </row>
    <row r="103" spans="1:11" x14ac:dyDescent="0.25">
      <c r="A103" s="148"/>
      <c r="B103" s="193"/>
      <c r="C103" s="193"/>
      <c r="D103" s="193"/>
      <c r="E103" s="193"/>
      <c r="F103" s="193"/>
      <c r="G103" s="193"/>
      <c r="H103" s="3"/>
      <c r="I103" s="3"/>
      <c r="J103" s="3"/>
      <c r="K103" s="3"/>
    </row>
    <row r="104" spans="1:11" ht="5.0999999999999996" customHeight="1" x14ac:dyDescent="0.25">
      <c r="A104" s="12"/>
      <c r="B104" s="3"/>
      <c r="C104" s="3"/>
      <c r="D104" s="3"/>
      <c r="E104" s="3"/>
      <c r="F104" s="3"/>
      <c r="G104" s="3"/>
      <c r="H104" s="3"/>
      <c r="I104" s="3"/>
      <c r="J104" s="3"/>
      <c r="K104" s="3"/>
    </row>
    <row r="105" spans="1:11" ht="15" customHeight="1" x14ac:dyDescent="0.25">
      <c r="A105" s="148" t="s">
        <v>5805</v>
      </c>
      <c r="B105" s="146" t="s">
        <v>5804</v>
      </c>
      <c r="C105" s="146"/>
      <c r="D105" s="146"/>
      <c r="E105" s="146"/>
      <c r="F105" s="146"/>
      <c r="G105" s="146"/>
      <c r="H105" s="89"/>
      <c r="I105" s="109" t="s">
        <v>2135</v>
      </c>
      <c r="J105" s="89"/>
      <c r="K105" s="109" t="s">
        <v>2135</v>
      </c>
    </row>
    <row r="106" spans="1:11" ht="15" customHeight="1" x14ac:dyDescent="0.25">
      <c r="A106" s="148"/>
      <c r="B106" s="146"/>
      <c r="C106" s="146"/>
      <c r="D106" s="146"/>
      <c r="E106" s="146"/>
      <c r="F106" s="146"/>
      <c r="G106" s="146"/>
      <c r="H106" s="89"/>
      <c r="I106" s="109" t="s">
        <v>2134</v>
      </c>
      <c r="J106" s="89"/>
      <c r="K106" s="109" t="s">
        <v>2134</v>
      </c>
    </row>
    <row r="107" spans="1:11" ht="5.0999999999999996" customHeight="1" x14ac:dyDescent="0.25">
      <c r="A107" s="12"/>
      <c r="B107" s="3"/>
      <c r="C107" s="3"/>
      <c r="D107" s="3"/>
      <c r="E107" s="3"/>
      <c r="F107" s="3"/>
      <c r="G107" s="3"/>
      <c r="H107" s="3"/>
      <c r="I107" s="3"/>
      <c r="J107" s="3"/>
      <c r="K107" s="3"/>
    </row>
    <row r="108" spans="1:11" ht="15" customHeight="1" x14ac:dyDescent="0.25">
      <c r="A108" s="12" t="s">
        <v>5803</v>
      </c>
      <c r="B108" s="146" t="s">
        <v>5802</v>
      </c>
      <c r="C108" s="146"/>
      <c r="D108" s="146"/>
      <c r="E108" s="146"/>
      <c r="F108" s="146"/>
      <c r="G108" s="146"/>
      <c r="H108" s="221"/>
      <c r="I108" s="221"/>
      <c r="J108" s="221"/>
      <c r="K108" s="221"/>
    </row>
    <row r="109" spans="1:11" ht="5.0999999999999996" customHeight="1" x14ac:dyDescent="0.25">
      <c r="A109" s="12"/>
      <c r="B109" s="3"/>
      <c r="C109" s="3"/>
      <c r="D109" s="3"/>
      <c r="E109" s="3"/>
      <c r="F109" s="3"/>
      <c r="G109" s="3"/>
      <c r="H109" s="3"/>
      <c r="I109" s="3"/>
      <c r="J109" s="3"/>
      <c r="K109" s="3"/>
    </row>
    <row r="110" spans="1:11" ht="15" customHeight="1" x14ac:dyDescent="0.25">
      <c r="A110" s="148" t="s">
        <v>5801</v>
      </c>
      <c r="B110" s="146" t="s">
        <v>5800</v>
      </c>
      <c r="C110" s="146"/>
      <c r="D110" s="146"/>
      <c r="E110" s="146"/>
      <c r="F110" s="146"/>
      <c r="G110" s="166"/>
      <c r="H110" s="89"/>
      <c r="I110" s="109" t="s">
        <v>2135</v>
      </c>
      <c r="J110" s="89"/>
      <c r="K110" s="109" t="s">
        <v>2135</v>
      </c>
    </row>
    <row r="111" spans="1:11" ht="15" customHeight="1" x14ac:dyDescent="0.25">
      <c r="A111" s="148"/>
      <c r="B111" s="146"/>
      <c r="C111" s="146"/>
      <c r="D111" s="146"/>
      <c r="E111" s="146"/>
      <c r="F111" s="146"/>
      <c r="G111" s="166"/>
      <c r="H111" s="89"/>
      <c r="I111" s="109" t="s">
        <v>2134</v>
      </c>
      <c r="J111" s="89"/>
      <c r="K111" s="109" t="s">
        <v>2134</v>
      </c>
    </row>
    <row r="112" spans="1:11" ht="5.0999999999999996" customHeight="1" x14ac:dyDescent="0.25">
      <c r="A112" s="12"/>
      <c r="B112" s="3"/>
      <c r="C112" s="3"/>
      <c r="D112" s="3"/>
      <c r="E112" s="3"/>
      <c r="F112" s="3"/>
      <c r="G112" s="3"/>
      <c r="H112" s="3"/>
      <c r="I112" s="3"/>
      <c r="J112" s="3"/>
      <c r="K112" s="3"/>
    </row>
    <row r="113" spans="1:11" ht="15" customHeight="1" x14ac:dyDescent="0.25">
      <c r="A113" s="148" t="s">
        <v>5799</v>
      </c>
      <c r="B113" s="146" t="s">
        <v>5798</v>
      </c>
      <c r="C113" s="146"/>
      <c r="D113" s="146"/>
      <c r="E113" s="146"/>
      <c r="F113" s="146"/>
      <c r="G113" s="146"/>
      <c r="H113" s="89"/>
      <c r="I113" s="109" t="s">
        <v>2135</v>
      </c>
      <c r="J113" s="89"/>
      <c r="K113" s="109" t="s">
        <v>2135</v>
      </c>
    </row>
    <row r="114" spans="1:11" ht="15" customHeight="1" x14ac:dyDescent="0.25">
      <c r="A114" s="148"/>
      <c r="B114" s="146"/>
      <c r="C114" s="146"/>
      <c r="D114" s="146"/>
      <c r="E114" s="146"/>
      <c r="F114" s="146"/>
      <c r="G114" s="146"/>
      <c r="H114" s="89"/>
      <c r="I114" s="109" t="s">
        <v>2134</v>
      </c>
      <c r="J114" s="89"/>
      <c r="K114" s="109" t="s">
        <v>2134</v>
      </c>
    </row>
    <row r="115" spans="1:11" ht="5.0999999999999996" customHeight="1" x14ac:dyDescent="0.25">
      <c r="A115" s="12"/>
      <c r="B115" s="3"/>
      <c r="C115" s="3"/>
      <c r="D115" s="3"/>
      <c r="E115" s="3"/>
      <c r="F115" s="3"/>
      <c r="G115" s="3"/>
      <c r="H115" s="3"/>
      <c r="I115" s="3"/>
      <c r="J115" s="3"/>
      <c r="K115" s="3"/>
    </row>
    <row r="116" spans="1:11" ht="15" customHeight="1" x14ac:dyDescent="0.25">
      <c r="A116" s="148" t="s">
        <v>5797</v>
      </c>
      <c r="B116" s="146" t="s">
        <v>7267</v>
      </c>
      <c r="C116" s="146"/>
      <c r="D116" s="146"/>
      <c r="E116" s="146"/>
      <c r="F116" s="146"/>
      <c r="G116" s="146"/>
      <c r="H116" s="193"/>
      <c r="I116" s="193"/>
      <c r="J116" s="193"/>
      <c r="K116" s="193"/>
    </row>
    <row r="117" spans="1:11" ht="5.0999999999999996" customHeight="1" x14ac:dyDescent="0.25">
      <c r="A117" s="148"/>
      <c r="B117" s="3"/>
      <c r="C117" s="3"/>
      <c r="D117" s="3"/>
      <c r="E117" s="3"/>
      <c r="F117" s="3"/>
      <c r="G117" s="3"/>
      <c r="H117" s="9"/>
      <c r="I117" s="9"/>
      <c r="J117" s="9"/>
      <c r="K117" s="9"/>
    </row>
    <row r="118" spans="1:11" ht="60" customHeight="1" x14ac:dyDescent="0.25">
      <c r="A118" s="148"/>
      <c r="B118" s="146" t="s">
        <v>7268</v>
      </c>
      <c r="C118" s="146"/>
      <c r="D118" s="146"/>
      <c r="E118" s="146"/>
      <c r="F118" s="146"/>
      <c r="G118" s="146"/>
      <c r="H118" s="9"/>
      <c r="I118" s="9"/>
      <c r="J118" s="9"/>
      <c r="K118" s="9"/>
    </row>
    <row r="119" spans="1:11" ht="15" customHeight="1" x14ac:dyDescent="0.25">
      <c r="A119" s="148"/>
      <c r="B119" s="162"/>
      <c r="C119" s="201"/>
      <c r="D119" s="201"/>
      <c r="E119" s="201"/>
      <c r="F119" s="201"/>
      <c r="G119" s="163"/>
      <c r="H119" s="9"/>
      <c r="I119" s="9"/>
      <c r="J119" s="9"/>
      <c r="K119" s="9"/>
    </row>
    <row r="120" spans="1:11" ht="5.0999999999999996" customHeight="1" x14ac:dyDescent="0.25">
      <c r="A120" s="12"/>
      <c r="B120" s="3"/>
      <c r="C120" s="3"/>
      <c r="D120" s="3"/>
      <c r="E120" s="3"/>
      <c r="F120" s="3"/>
      <c r="G120" s="3"/>
      <c r="H120" s="3"/>
      <c r="I120" s="3"/>
      <c r="J120" s="3"/>
      <c r="K120" s="3"/>
    </row>
    <row r="121" spans="1:11" ht="15" customHeight="1" x14ac:dyDescent="0.25">
      <c r="A121" s="148" t="s">
        <v>5796</v>
      </c>
      <c r="B121" s="146" t="s">
        <v>7269</v>
      </c>
      <c r="C121" s="146"/>
      <c r="D121" s="146"/>
      <c r="E121" s="146"/>
      <c r="F121" s="146"/>
      <c r="G121" s="166"/>
      <c r="H121" s="89"/>
      <c r="I121" s="109" t="s">
        <v>2135</v>
      </c>
      <c r="J121" s="89"/>
      <c r="K121" s="109" t="s">
        <v>2135</v>
      </c>
    </row>
    <row r="122" spans="1:11" ht="15" customHeight="1" x14ac:dyDescent="0.25">
      <c r="A122" s="148"/>
      <c r="B122" s="146"/>
      <c r="C122" s="146"/>
      <c r="D122" s="146"/>
      <c r="E122" s="146"/>
      <c r="F122" s="146"/>
      <c r="G122" s="166"/>
      <c r="H122" s="89"/>
      <c r="I122" s="109" t="s">
        <v>2134</v>
      </c>
      <c r="J122" s="89"/>
      <c r="K122" s="109" t="s">
        <v>2134</v>
      </c>
    </row>
    <row r="123" spans="1:11" ht="5.0999999999999996" customHeight="1" x14ac:dyDescent="0.25">
      <c r="A123" s="148"/>
      <c r="B123" s="9"/>
      <c r="C123" s="9"/>
      <c r="D123" s="3"/>
      <c r="E123" s="3"/>
      <c r="F123" s="3"/>
      <c r="G123" s="3"/>
      <c r="H123" s="27"/>
      <c r="I123" s="27"/>
      <c r="J123" s="27"/>
      <c r="K123" s="27"/>
    </row>
    <row r="124" spans="1:11" ht="15" customHeight="1" x14ac:dyDescent="0.25">
      <c r="A124" s="148"/>
      <c r="B124" s="146" t="s">
        <v>7263</v>
      </c>
      <c r="C124" s="146"/>
      <c r="D124" s="146"/>
      <c r="E124" s="146"/>
      <c r="F124" s="146"/>
      <c r="G124" s="146"/>
      <c r="H124" s="27"/>
      <c r="I124" s="27"/>
      <c r="J124" s="27"/>
      <c r="K124" s="27"/>
    </row>
    <row r="125" spans="1:11" x14ac:dyDescent="0.25">
      <c r="A125" s="148"/>
      <c r="B125" s="193"/>
      <c r="C125" s="193"/>
      <c r="D125" s="193"/>
      <c r="E125" s="193"/>
      <c r="F125" s="193"/>
      <c r="G125" s="193"/>
      <c r="H125" s="27"/>
      <c r="I125" s="27"/>
      <c r="J125" s="27"/>
      <c r="K125" s="27"/>
    </row>
    <row r="126" spans="1:11" ht="5.0999999999999996" customHeight="1" x14ac:dyDescent="0.25">
      <c r="A126" s="12"/>
      <c r="B126" s="3"/>
      <c r="C126" s="3"/>
      <c r="D126" s="3"/>
      <c r="E126" s="3"/>
      <c r="F126" s="3"/>
      <c r="G126" s="3"/>
      <c r="H126" s="3"/>
      <c r="I126" s="3"/>
      <c r="J126" s="3"/>
      <c r="K126" s="3"/>
    </row>
    <row r="127" spans="1:11" ht="15" customHeight="1" x14ac:dyDescent="0.25">
      <c r="A127" s="148" t="s">
        <v>5795</v>
      </c>
      <c r="B127" s="146" t="s">
        <v>7277</v>
      </c>
      <c r="C127" s="146"/>
      <c r="D127" s="146"/>
      <c r="E127" s="146"/>
      <c r="F127" s="146"/>
      <c r="G127" s="166"/>
      <c r="H127" s="89"/>
      <c r="I127" s="109" t="s">
        <v>2135</v>
      </c>
      <c r="J127" s="89"/>
      <c r="K127" s="109" t="s">
        <v>2135</v>
      </c>
    </row>
    <row r="128" spans="1:11" ht="15" customHeight="1" x14ac:dyDescent="0.25">
      <c r="A128" s="148"/>
      <c r="B128" s="146"/>
      <c r="C128" s="146"/>
      <c r="D128" s="146"/>
      <c r="E128" s="146"/>
      <c r="F128" s="146"/>
      <c r="G128" s="166"/>
      <c r="H128" s="89"/>
      <c r="I128" s="109" t="s">
        <v>2134</v>
      </c>
      <c r="J128" s="89"/>
      <c r="K128" s="109" t="s">
        <v>2134</v>
      </c>
    </row>
    <row r="129" spans="1:11" ht="5.0999999999999996" customHeight="1" x14ac:dyDescent="0.25">
      <c r="A129" s="148"/>
      <c r="B129" s="9"/>
      <c r="C129" s="9"/>
      <c r="D129" s="3"/>
      <c r="E129" s="3"/>
      <c r="F129" s="3"/>
      <c r="G129" s="3"/>
      <c r="H129" s="27"/>
      <c r="I129" s="27"/>
      <c r="J129" s="27"/>
      <c r="K129" s="27"/>
    </row>
    <row r="130" spans="1:11" ht="15" customHeight="1" x14ac:dyDescent="0.25">
      <c r="A130" s="148"/>
      <c r="B130" s="146" t="s">
        <v>7263</v>
      </c>
      <c r="C130" s="146"/>
      <c r="D130" s="146"/>
      <c r="E130" s="146"/>
      <c r="F130" s="146"/>
      <c r="G130" s="146"/>
      <c r="H130" s="27"/>
      <c r="I130" s="27"/>
      <c r="J130" s="27"/>
      <c r="K130" s="27"/>
    </row>
    <row r="131" spans="1:11" x14ac:dyDescent="0.25">
      <c r="A131" s="148"/>
      <c r="B131" s="193"/>
      <c r="C131" s="193"/>
      <c r="D131" s="193"/>
      <c r="E131" s="193"/>
      <c r="F131" s="193"/>
      <c r="G131" s="193"/>
      <c r="H131" s="27"/>
      <c r="I131" s="27"/>
      <c r="J131" s="27"/>
      <c r="K131" s="27"/>
    </row>
    <row r="132" spans="1:11" ht="5.0999999999999996" customHeight="1" x14ac:dyDescent="0.25">
      <c r="A132" s="12"/>
      <c r="B132" s="3"/>
      <c r="C132" s="3"/>
      <c r="D132" s="3"/>
      <c r="E132" s="3"/>
      <c r="F132" s="3"/>
      <c r="G132" s="3"/>
      <c r="H132" s="3"/>
      <c r="I132" s="3"/>
      <c r="J132" s="3"/>
      <c r="K132" s="3"/>
    </row>
    <row r="133" spans="1:11" ht="15" customHeight="1" x14ac:dyDescent="0.25">
      <c r="A133" s="148" t="s">
        <v>5794</v>
      </c>
      <c r="B133" s="146" t="s">
        <v>7276</v>
      </c>
      <c r="C133" s="146"/>
      <c r="D133" s="146"/>
      <c r="E133" s="146"/>
      <c r="F133" s="146"/>
      <c r="G133" s="166"/>
      <c r="H133" s="89"/>
      <c r="I133" s="109" t="s">
        <v>2135</v>
      </c>
      <c r="J133" s="89"/>
      <c r="K133" s="109" t="s">
        <v>2135</v>
      </c>
    </row>
    <row r="134" spans="1:11" ht="15" customHeight="1" x14ac:dyDescent="0.25">
      <c r="A134" s="148"/>
      <c r="B134" s="146"/>
      <c r="C134" s="146"/>
      <c r="D134" s="146"/>
      <c r="E134" s="146"/>
      <c r="F134" s="146"/>
      <c r="G134" s="166"/>
      <c r="H134" s="89"/>
      <c r="I134" s="109" t="s">
        <v>2134</v>
      </c>
      <c r="J134" s="89"/>
      <c r="K134" s="109" t="s">
        <v>2134</v>
      </c>
    </row>
    <row r="135" spans="1:11" ht="5.0999999999999996" customHeight="1" x14ac:dyDescent="0.25">
      <c r="A135" s="148"/>
      <c r="B135" s="9"/>
      <c r="C135" s="9"/>
      <c r="D135" s="3"/>
      <c r="E135" s="3"/>
      <c r="F135" s="3"/>
      <c r="G135" s="3"/>
      <c r="H135" s="27"/>
      <c r="I135" s="27"/>
      <c r="J135" s="27"/>
      <c r="K135" s="27"/>
    </row>
    <row r="136" spans="1:11" ht="15" customHeight="1" x14ac:dyDescent="0.25">
      <c r="A136" s="148"/>
      <c r="B136" s="146" t="s">
        <v>7263</v>
      </c>
      <c r="C136" s="146"/>
      <c r="D136" s="146"/>
      <c r="E136" s="146"/>
      <c r="F136" s="146"/>
      <c r="G136" s="146"/>
      <c r="H136" s="27"/>
      <c r="I136" s="27"/>
      <c r="J136" s="27"/>
      <c r="K136" s="27"/>
    </row>
    <row r="137" spans="1:11" x14ac:dyDescent="0.25">
      <c r="A137" s="148"/>
      <c r="B137" s="193"/>
      <c r="C137" s="193"/>
      <c r="D137" s="193"/>
      <c r="E137" s="193"/>
      <c r="F137" s="193"/>
      <c r="G137" s="193"/>
      <c r="H137" s="3"/>
      <c r="I137" s="3"/>
      <c r="J137" s="3"/>
      <c r="K137" s="3"/>
    </row>
    <row r="138" spans="1:11" ht="5.0999999999999996" customHeight="1" x14ac:dyDescent="0.25">
      <c r="A138" s="12"/>
      <c r="B138" s="3"/>
      <c r="C138" s="3"/>
      <c r="D138" s="3"/>
      <c r="E138" s="3"/>
      <c r="F138" s="3"/>
      <c r="G138" s="3"/>
      <c r="H138" s="3"/>
      <c r="I138" s="3"/>
      <c r="J138" s="3"/>
      <c r="K138" s="3"/>
    </row>
    <row r="139" spans="1:11" ht="15" customHeight="1" x14ac:dyDescent="0.25">
      <c r="A139" s="148" t="s">
        <v>5793</v>
      </c>
      <c r="B139" s="146" t="s">
        <v>7274</v>
      </c>
      <c r="C139" s="146"/>
      <c r="D139" s="146"/>
      <c r="E139" s="146"/>
      <c r="F139" s="146"/>
      <c r="G139" s="166"/>
      <c r="H139" s="89"/>
      <c r="I139" s="109" t="s">
        <v>2135</v>
      </c>
      <c r="J139" s="89"/>
      <c r="K139" s="109" t="s">
        <v>2135</v>
      </c>
    </row>
    <row r="140" spans="1:11" ht="15" customHeight="1" x14ac:dyDescent="0.25">
      <c r="A140" s="148"/>
      <c r="B140" s="146"/>
      <c r="C140" s="146"/>
      <c r="D140" s="146"/>
      <c r="E140" s="146"/>
      <c r="F140" s="146"/>
      <c r="G140" s="166"/>
      <c r="H140" s="89"/>
      <c r="I140" s="109" t="s">
        <v>2134</v>
      </c>
      <c r="J140" s="89"/>
      <c r="K140" s="109" t="s">
        <v>2134</v>
      </c>
    </row>
    <row r="141" spans="1:11" ht="5.0999999999999996" customHeight="1" x14ac:dyDescent="0.25">
      <c r="A141" s="148"/>
      <c r="B141" s="9"/>
      <c r="C141" s="9"/>
      <c r="D141" s="3"/>
      <c r="E141" s="3"/>
      <c r="F141" s="3"/>
      <c r="G141" s="3"/>
      <c r="H141" s="27"/>
      <c r="I141" s="27"/>
      <c r="J141" s="27"/>
      <c r="K141" s="27"/>
    </row>
    <row r="142" spans="1:11" ht="30" customHeight="1" x14ac:dyDescent="0.25">
      <c r="A142" s="148"/>
      <c r="B142" s="146" t="s">
        <v>7275</v>
      </c>
      <c r="C142" s="146"/>
      <c r="D142" s="146"/>
      <c r="E142" s="146"/>
      <c r="F142" s="146"/>
      <c r="G142" s="146"/>
      <c r="H142" s="27"/>
      <c r="I142" s="27"/>
      <c r="J142" s="27"/>
      <c r="K142" s="27"/>
    </row>
    <row r="143" spans="1:11" x14ac:dyDescent="0.25">
      <c r="A143" s="148"/>
      <c r="B143" s="193"/>
      <c r="C143" s="193"/>
      <c r="D143" s="193"/>
      <c r="E143" s="193"/>
      <c r="F143" s="193"/>
      <c r="G143" s="193"/>
      <c r="H143" s="3"/>
      <c r="I143" s="3"/>
      <c r="J143" s="3"/>
      <c r="K143" s="3"/>
    </row>
    <row r="144" spans="1:11" ht="5.0999999999999996" customHeight="1" x14ac:dyDescent="0.25">
      <c r="A144" s="12"/>
      <c r="B144" s="3"/>
      <c r="C144" s="3"/>
      <c r="D144" s="3"/>
      <c r="E144" s="3"/>
      <c r="F144" s="3"/>
      <c r="G144" s="3"/>
      <c r="H144" s="3"/>
      <c r="I144" s="3"/>
      <c r="J144" s="3"/>
      <c r="K144" s="3"/>
    </row>
    <row r="145" spans="1:11" ht="15" customHeight="1" x14ac:dyDescent="0.25">
      <c r="A145" s="148" t="s">
        <v>5792</v>
      </c>
      <c r="B145" s="146" t="s">
        <v>7272</v>
      </c>
      <c r="C145" s="146"/>
      <c r="D145" s="146"/>
      <c r="E145" s="146"/>
      <c r="F145" s="146"/>
      <c r="G145" s="166"/>
      <c r="H145" s="89"/>
      <c r="I145" s="109" t="s">
        <v>2135</v>
      </c>
      <c r="J145" s="89"/>
      <c r="K145" s="109" t="s">
        <v>2135</v>
      </c>
    </row>
    <row r="146" spans="1:11" ht="15" customHeight="1" x14ac:dyDescent="0.25">
      <c r="A146" s="148"/>
      <c r="B146" s="146"/>
      <c r="C146" s="146"/>
      <c r="D146" s="146"/>
      <c r="E146" s="146"/>
      <c r="F146" s="146"/>
      <c r="G146" s="166"/>
      <c r="H146" s="89"/>
      <c r="I146" s="109" t="s">
        <v>2134</v>
      </c>
      <c r="J146" s="89"/>
      <c r="K146" s="109" t="s">
        <v>2134</v>
      </c>
    </row>
    <row r="147" spans="1:11" ht="5.0999999999999996" customHeight="1" x14ac:dyDescent="0.25">
      <c r="A147" s="148"/>
      <c r="B147" s="9"/>
      <c r="C147" s="9"/>
      <c r="D147" s="3"/>
      <c r="E147" s="3"/>
      <c r="F147" s="3"/>
      <c r="G147" s="3"/>
      <c r="H147" s="27"/>
      <c r="I147" s="27"/>
      <c r="J147" s="27"/>
      <c r="K147" s="27"/>
    </row>
    <row r="148" spans="1:11" ht="45" customHeight="1" x14ac:dyDescent="0.25">
      <c r="A148" s="148"/>
      <c r="B148" s="146" t="s">
        <v>7273</v>
      </c>
      <c r="C148" s="146"/>
      <c r="D148" s="146"/>
      <c r="E148" s="146"/>
      <c r="F148" s="146"/>
      <c r="G148" s="146"/>
      <c r="H148" s="27"/>
      <c r="I148" s="27"/>
      <c r="J148" s="27"/>
      <c r="K148" s="27"/>
    </row>
    <row r="149" spans="1:11" x14ac:dyDescent="0.25">
      <c r="A149" s="148"/>
      <c r="B149" s="193"/>
      <c r="C149" s="193"/>
      <c r="D149" s="193"/>
      <c r="E149" s="193"/>
      <c r="F149" s="193"/>
      <c r="G149" s="193"/>
      <c r="H149" s="27"/>
      <c r="I149" s="27"/>
      <c r="J149" s="27"/>
      <c r="K149" s="27"/>
    </row>
    <row r="150" spans="1:11" ht="5.0999999999999996" customHeight="1" x14ac:dyDescent="0.25">
      <c r="A150" s="12"/>
      <c r="B150" s="3"/>
      <c r="C150" s="3"/>
      <c r="D150" s="3"/>
      <c r="E150" s="3"/>
      <c r="F150" s="3"/>
      <c r="G150" s="3"/>
      <c r="H150" s="3"/>
      <c r="I150" s="3"/>
      <c r="J150" s="3"/>
      <c r="K150" s="3"/>
    </row>
    <row r="151" spans="1:11" x14ac:dyDescent="0.25">
      <c r="A151" s="12" t="s">
        <v>5791</v>
      </c>
      <c r="B151" s="146" t="s">
        <v>2277</v>
      </c>
      <c r="C151" s="146"/>
      <c r="D151" s="146"/>
      <c r="E151" s="146"/>
      <c r="F151" s="146"/>
      <c r="G151" s="146"/>
      <c r="H151" s="146"/>
      <c r="I151" s="146"/>
      <c r="J151" s="146"/>
      <c r="K151" s="146"/>
    </row>
    <row r="152" spans="1:11" ht="5.0999999999999996" customHeight="1" x14ac:dyDescent="0.25">
      <c r="A152" s="12"/>
      <c r="B152" s="3"/>
      <c r="C152" s="3"/>
      <c r="D152" s="3"/>
      <c r="E152" s="3"/>
      <c r="F152" s="3"/>
      <c r="G152" s="3"/>
      <c r="H152" s="3"/>
      <c r="I152" s="3"/>
      <c r="J152" s="3"/>
      <c r="K152" s="3"/>
    </row>
    <row r="153" spans="1:11" ht="15" customHeight="1" x14ac:dyDescent="0.25">
      <c r="A153" s="148" t="s">
        <v>5790</v>
      </c>
      <c r="B153" s="146" t="s">
        <v>7270</v>
      </c>
      <c r="C153" s="146"/>
      <c r="D153" s="146"/>
      <c r="E153" s="146"/>
      <c r="F153" s="146"/>
      <c r="G153" s="166"/>
      <c r="H153" s="89"/>
      <c r="I153" s="109" t="s">
        <v>2135</v>
      </c>
      <c r="J153" s="89"/>
      <c r="K153" s="109" t="s">
        <v>2135</v>
      </c>
    </row>
    <row r="154" spans="1:11" ht="15" customHeight="1" x14ac:dyDescent="0.25">
      <c r="A154" s="148"/>
      <c r="B154" s="146"/>
      <c r="C154" s="146"/>
      <c r="D154" s="146"/>
      <c r="E154" s="146"/>
      <c r="F154" s="146"/>
      <c r="G154" s="166"/>
      <c r="H154" s="89"/>
      <c r="I154" s="109" t="s">
        <v>2134</v>
      </c>
      <c r="J154" s="89"/>
      <c r="K154" s="109" t="s">
        <v>2134</v>
      </c>
    </row>
    <row r="155" spans="1:11" ht="5.0999999999999996" customHeight="1" x14ac:dyDescent="0.25">
      <c r="A155" s="148"/>
      <c r="B155" s="9"/>
      <c r="C155" s="9"/>
      <c r="D155" s="3"/>
      <c r="E155" s="3"/>
      <c r="F155" s="3"/>
      <c r="G155" s="3"/>
      <c r="H155" s="27"/>
      <c r="I155" s="27"/>
      <c r="J155" s="27"/>
      <c r="K155" s="27"/>
    </row>
    <row r="156" spans="1:11" ht="30" customHeight="1" x14ac:dyDescent="0.25">
      <c r="A156" s="148"/>
      <c r="B156" s="146" t="s">
        <v>7271</v>
      </c>
      <c r="C156" s="146"/>
      <c r="D156" s="146"/>
      <c r="E156" s="146"/>
      <c r="F156" s="146"/>
      <c r="G156" s="146"/>
      <c r="H156" s="27"/>
      <c r="I156" s="27"/>
      <c r="J156" s="27"/>
      <c r="K156" s="27"/>
    </row>
    <row r="157" spans="1:11" x14ac:dyDescent="0.25">
      <c r="A157" s="148"/>
      <c r="B157" s="193"/>
      <c r="C157" s="193"/>
      <c r="D157" s="193"/>
      <c r="E157" s="193"/>
      <c r="F157" s="193"/>
      <c r="G157" s="193"/>
      <c r="H157" s="3"/>
      <c r="I157" s="3"/>
      <c r="J157" s="3"/>
      <c r="K157" s="3"/>
    </row>
    <row r="158" spans="1:11" ht="5.0999999999999996" customHeight="1" x14ac:dyDescent="0.25">
      <c r="A158" s="12"/>
      <c r="B158" s="3"/>
      <c r="C158" s="3"/>
      <c r="D158" s="3"/>
      <c r="E158" s="3"/>
      <c r="F158" s="3"/>
      <c r="G158" s="3"/>
      <c r="H158" s="3"/>
      <c r="I158" s="3"/>
      <c r="J158" s="3"/>
      <c r="K158" s="3"/>
    </row>
    <row r="159" spans="1:11" ht="15" customHeight="1" x14ac:dyDescent="0.25">
      <c r="A159" s="148" t="s">
        <v>5789</v>
      </c>
      <c r="B159" s="146" t="s">
        <v>5788</v>
      </c>
      <c r="C159" s="146"/>
      <c r="D159" s="146"/>
      <c r="E159" s="146"/>
      <c r="F159" s="146"/>
      <c r="G159" s="166"/>
      <c r="H159" s="89"/>
      <c r="I159" s="109" t="s">
        <v>2135</v>
      </c>
      <c r="J159" s="89"/>
      <c r="K159" s="109" t="s">
        <v>2135</v>
      </c>
    </row>
    <row r="160" spans="1:11" ht="15" customHeight="1" x14ac:dyDescent="0.25">
      <c r="A160" s="148"/>
      <c r="B160" s="146"/>
      <c r="C160" s="146"/>
      <c r="D160" s="146"/>
      <c r="E160" s="146"/>
      <c r="F160" s="146"/>
      <c r="G160" s="166"/>
      <c r="H160" s="89"/>
      <c r="I160" s="109" t="s">
        <v>2134</v>
      </c>
      <c r="J160" s="89"/>
      <c r="K160" s="109" t="s">
        <v>2134</v>
      </c>
    </row>
    <row r="161" spans="1:11" ht="5.0999999999999996" customHeight="1" x14ac:dyDescent="0.25">
      <c r="A161" s="12"/>
      <c r="B161" s="3"/>
      <c r="C161" s="3"/>
      <c r="D161" s="3"/>
      <c r="E161" s="3"/>
      <c r="F161" s="3"/>
      <c r="G161" s="3"/>
      <c r="H161" s="3"/>
      <c r="I161" s="3"/>
      <c r="J161" s="3"/>
      <c r="K161" s="3"/>
    </row>
    <row r="162" spans="1:11" ht="15" customHeight="1" x14ac:dyDescent="0.25">
      <c r="A162" s="148">
        <v>20.34</v>
      </c>
      <c r="B162" s="146" t="s">
        <v>5787</v>
      </c>
      <c r="C162" s="146"/>
      <c r="D162" s="146"/>
      <c r="E162" s="146"/>
      <c r="F162" s="146"/>
      <c r="G162" s="166"/>
      <c r="H162" s="89"/>
      <c r="I162" s="109" t="s">
        <v>2135</v>
      </c>
      <c r="J162" s="89"/>
      <c r="K162" s="109" t="s">
        <v>2135</v>
      </c>
    </row>
    <row r="163" spans="1:11" x14ac:dyDescent="0.25">
      <c r="A163" s="148"/>
      <c r="B163" s="146"/>
      <c r="C163" s="146"/>
      <c r="D163" s="146"/>
      <c r="E163" s="146"/>
      <c r="F163" s="146"/>
      <c r="G163" s="166"/>
      <c r="H163" s="89"/>
      <c r="I163" s="109" t="s">
        <v>2134</v>
      </c>
      <c r="J163" s="89"/>
      <c r="K163" s="109" t="s">
        <v>2134</v>
      </c>
    </row>
    <row r="164" spans="1:11" ht="5.0999999999999996" customHeight="1" x14ac:dyDescent="0.25">
      <c r="A164" s="12"/>
      <c r="B164" s="3"/>
      <c r="C164" s="3"/>
      <c r="D164" s="3"/>
      <c r="E164" s="3"/>
      <c r="F164" s="3"/>
      <c r="G164" s="3"/>
      <c r="H164" s="3"/>
      <c r="I164" s="3"/>
      <c r="J164" s="3"/>
      <c r="K164" s="3"/>
    </row>
    <row r="165" spans="1:11" ht="15" customHeight="1" x14ac:dyDescent="0.25">
      <c r="A165" s="148">
        <v>20.350000000000001</v>
      </c>
      <c r="B165" s="146" t="s">
        <v>5786</v>
      </c>
      <c r="C165" s="146"/>
      <c r="D165" s="146"/>
      <c r="E165" s="146"/>
      <c r="F165" s="146"/>
      <c r="G165" s="166"/>
      <c r="H165" s="89"/>
      <c r="I165" s="109" t="s">
        <v>2135</v>
      </c>
      <c r="J165" s="89"/>
      <c r="K165" s="109" t="s">
        <v>2135</v>
      </c>
    </row>
    <row r="166" spans="1:11" ht="15" customHeight="1" x14ac:dyDescent="0.25">
      <c r="A166" s="148"/>
      <c r="B166" s="146"/>
      <c r="C166" s="146"/>
      <c r="D166" s="146"/>
      <c r="E166" s="146"/>
      <c r="F166" s="146"/>
      <c r="G166" s="166"/>
      <c r="H166" s="89"/>
      <c r="I166" s="109" t="s">
        <v>2134</v>
      </c>
      <c r="J166" s="89"/>
      <c r="K166" s="109" t="s">
        <v>2134</v>
      </c>
    </row>
    <row r="167" spans="1:11" ht="5.0999999999999996" customHeight="1" x14ac:dyDescent="0.25">
      <c r="A167" s="12"/>
      <c r="B167" s="3"/>
      <c r="C167" s="3"/>
      <c r="D167" s="3"/>
      <c r="E167" s="3"/>
      <c r="F167" s="3"/>
      <c r="G167" s="3"/>
      <c r="H167" s="3"/>
      <c r="I167" s="3"/>
      <c r="J167" s="3"/>
      <c r="K167" s="3"/>
    </row>
    <row r="168" spans="1:11" ht="15" customHeight="1" x14ac:dyDescent="0.25">
      <c r="A168" s="148">
        <v>20.36</v>
      </c>
      <c r="B168" s="146" t="s">
        <v>7278</v>
      </c>
      <c r="C168" s="146"/>
      <c r="D168" s="146"/>
      <c r="E168" s="146"/>
      <c r="F168" s="146"/>
      <c r="G168" s="146"/>
      <c r="H168" s="89"/>
      <c r="I168" s="109" t="s">
        <v>2135</v>
      </c>
      <c r="J168" s="89"/>
      <c r="K168" s="109" t="s">
        <v>2135</v>
      </c>
    </row>
    <row r="169" spans="1:11" ht="15" customHeight="1" x14ac:dyDescent="0.25">
      <c r="A169" s="148"/>
      <c r="B169" s="146"/>
      <c r="C169" s="146"/>
      <c r="D169" s="146"/>
      <c r="E169" s="146"/>
      <c r="F169" s="146"/>
      <c r="G169" s="146"/>
      <c r="H169" s="89"/>
      <c r="I169" s="109" t="s">
        <v>2134</v>
      </c>
      <c r="J169" s="89"/>
      <c r="K169" s="109" t="s">
        <v>2134</v>
      </c>
    </row>
    <row r="170" spans="1:11" ht="15" customHeight="1" x14ac:dyDescent="0.25">
      <c r="A170" s="148"/>
      <c r="B170" s="146"/>
      <c r="C170" s="146"/>
      <c r="D170" s="146"/>
      <c r="E170" s="146"/>
      <c r="F170" s="146"/>
      <c r="G170" s="146"/>
      <c r="H170" s="27"/>
      <c r="I170" s="27"/>
      <c r="J170" s="27"/>
      <c r="K170" s="27"/>
    </row>
    <row r="171" spans="1:11" ht="5.0999999999999996" customHeight="1" x14ac:dyDescent="0.25">
      <c r="A171" s="148"/>
      <c r="B171" s="9"/>
      <c r="C171" s="9"/>
      <c r="D171" s="3"/>
      <c r="E171" s="3"/>
      <c r="F171" s="3"/>
      <c r="G171" s="3"/>
      <c r="H171" s="27"/>
      <c r="I171" s="27"/>
      <c r="J171" s="27"/>
      <c r="K171" s="27"/>
    </row>
    <row r="172" spans="1:11" ht="30" customHeight="1" x14ac:dyDescent="0.25">
      <c r="A172" s="148"/>
      <c r="B172" s="146" t="s">
        <v>7271</v>
      </c>
      <c r="C172" s="146"/>
      <c r="D172" s="146"/>
      <c r="E172" s="146"/>
      <c r="F172" s="146"/>
      <c r="G172" s="146"/>
      <c r="H172" s="27"/>
      <c r="I172" s="27"/>
      <c r="J172" s="27"/>
      <c r="K172" s="27"/>
    </row>
    <row r="173" spans="1:11" x14ac:dyDescent="0.25">
      <c r="A173" s="148"/>
      <c r="B173" s="193"/>
      <c r="C173" s="193"/>
      <c r="D173" s="193"/>
      <c r="E173" s="193"/>
      <c r="F173" s="193"/>
      <c r="G173" s="193"/>
      <c r="H173" s="27"/>
      <c r="I173" s="27"/>
      <c r="J173" s="27"/>
      <c r="K173" s="27"/>
    </row>
    <row r="174" spans="1:11" ht="5.0999999999999996" customHeight="1" x14ac:dyDescent="0.25">
      <c r="A174" s="12"/>
      <c r="B174" s="3"/>
      <c r="C174" s="3"/>
      <c r="D174" s="3"/>
      <c r="E174" s="3"/>
      <c r="F174" s="3"/>
      <c r="G174" s="3"/>
      <c r="H174" s="27"/>
      <c r="I174" s="27"/>
      <c r="J174" s="27"/>
      <c r="K174" s="27"/>
    </row>
    <row r="175" spans="1:11" x14ac:dyDescent="0.25">
      <c r="A175" s="12"/>
      <c r="B175" s="146" t="s">
        <v>7755</v>
      </c>
      <c r="C175" s="146"/>
      <c r="D175" s="146"/>
      <c r="E175" s="146"/>
      <c r="F175" s="146"/>
      <c r="G175" s="146"/>
      <c r="H175" s="146"/>
      <c r="I175" s="146"/>
      <c r="J175" s="146"/>
      <c r="K175" s="146"/>
    </row>
    <row r="176" spans="1:11" ht="5.0999999999999996" customHeight="1" x14ac:dyDescent="0.25">
      <c r="A176" s="12"/>
      <c r="B176" s="3"/>
      <c r="C176" s="3"/>
      <c r="D176" s="3"/>
      <c r="E176" s="3"/>
      <c r="F176" s="3"/>
      <c r="G176" s="3"/>
      <c r="H176" s="3"/>
      <c r="I176" s="3"/>
      <c r="J176" s="3"/>
      <c r="K176" s="3"/>
    </row>
    <row r="177" spans="1:11" x14ac:dyDescent="0.25">
      <c r="A177" s="12"/>
      <c r="B177" s="9"/>
      <c r="C177" s="9"/>
      <c r="D177" s="9"/>
      <c r="E177" s="6" t="s">
        <v>2242</v>
      </c>
      <c r="F177" s="9"/>
      <c r="G177" s="6" t="s">
        <v>2480</v>
      </c>
      <c r="H177" s="9"/>
      <c r="I177" s="6" t="s">
        <v>2479</v>
      </c>
      <c r="J177" s="9"/>
      <c r="K177" s="9"/>
    </row>
    <row r="178" spans="1:11" ht="5.0999999999999996" customHeight="1" x14ac:dyDescent="0.25">
      <c r="A178" s="12"/>
      <c r="B178" s="3"/>
      <c r="C178" s="3"/>
      <c r="D178" s="3"/>
      <c r="E178" s="3"/>
      <c r="F178" s="3"/>
      <c r="G178" s="3"/>
      <c r="H178" s="3"/>
      <c r="I178" s="3"/>
      <c r="J178" s="3"/>
      <c r="K178" s="3"/>
    </row>
    <row r="179" spans="1:11" x14ac:dyDescent="0.25">
      <c r="A179" s="12" t="s">
        <v>7756</v>
      </c>
      <c r="B179" s="146" t="s">
        <v>2239</v>
      </c>
      <c r="C179" s="146"/>
      <c r="D179" s="9"/>
      <c r="E179" s="42"/>
      <c r="F179" s="9"/>
      <c r="G179" s="42"/>
      <c r="H179" s="9"/>
      <c r="I179" s="42"/>
      <c r="J179" s="9"/>
      <c r="K179" s="9"/>
    </row>
    <row r="180" spans="1:11" ht="5.0999999999999996" customHeight="1" x14ac:dyDescent="0.25">
      <c r="A180" s="12"/>
      <c r="B180" s="3"/>
      <c r="C180" s="3"/>
      <c r="D180" s="3"/>
      <c r="E180" s="3"/>
      <c r="F180" s="3"/>
      <c r="G180" s="3"/>
      <c r="H180" s="3"/>
      <c r="I180" s="3"/>
      <c r="J180" s="3"/>
      <c r="K180" s="3"/>
    </row>
    <row r="181" spans="1:11" x14ac:dyDescent="0.25">
      <c r="A181" s="12" t="s">
        <v>7757</v>
      </c>
      <c r="B181" s="146" t="s">
        <v>2064</v>
      </c>
      <c r="C181" s="146"/>
      <c r="D181" s="9"/>
      <c r="E181" s="42"/>
      <c r="F181" s="9"/>
      <c r="G181" s="42"/>
      <c r="H181" s="9"/>
      <c r="I181" s="42"/>
      <c r="J181" s="9"/>
      <c r="K181" s="9"/>
    </row>
    <row r="182" spans="1:11" ht="5.0999999999999996" customHeight="1" x14ac:dyDescent="0.25">
      <c r="A182" s="12"/>
      <c r="B182" s="3"/>
      <c r="C182" s="3"/>
      <c r="D182" s="3"/>
      <c r="E182" s="3"/>
      <c r="F182" s="3"/>
      <c r="G182" s="3"/>
      <c r="H182" s="3"/>
      <c r="I182" s="3"/>
      <c r="J182" s="3"/>
      <c r="K182" s="3"/>
    </row>
    <row r="183" spans="1:11" x14ac:dyDescent="0.25">
      <c r="A183" s="12" t="s">
        <v>7758</v>
      </c>
      <c r="B183" s="146" t="s">
        <v>2062</v>
      </c>
      <c r="C183" s="146"/>
      <c r="D183" s="9"/>
      <c r="E183" s="42"/>
      <c r="F183" s="9"/>
      <c r="G183" s="42"/>
      <c r="H183" s="9"/>
      <c r="I183" s="42"/>
      <c r="J183" s="9"/>
      <c r="K183" s="9"/>
    </row>
    <row r="184" spans="1:11" ht="5.0999999999999996" customHeight="1" x14ac:dyDescent="0.25">
      <c r="A184" s="12"/>
      <c r="B184" s="3"/>
      <c r="C184" s="3"/>
      <c r="D184" s="3"/>
      <c r="E184" s="3"/>
      <c r="F184" s="3"/>
      <c r="G184" s="3"/>
      <c r="H184" s="3"/>
      <c r="I184" s="3"/>
      <c r="J184" s="3"/>
      <c r="K184" s="3"/>
    </row>
    <row r="185" spans="1:11" x14ac:dyDescent="0.25">
      <c r="A185" s="12"/>
      <c r="B185" s="146" t="s">
        <v>7759</v>
      </c>
      <c r="C185" s="146"/>
      <c r="D185" s="146"/>
      <c r="E185" s="146"/>
      <c r="F185" s="146"/>
      <c r="G185" s="146"/>
      <c r="H185" s="146"/>
      <c r="I185" s="146"/>
      <c r="J185" s="146"/>
      <c r="K185" s="146"/>
    </row>
    <row r="186" spans="1:11" ht="5.0999999999999996" customHeight="1" x14ac:dyDescent="0.25">
      <c r="A186" s="12"/>
      <c r="B186" s="3"/>
      <c r="C186" s="3"/>
      <c r="D186" s="3"/>
      <c r="E186" s="3"/>
      <c r="F186" s="3"/>
      <c r="G186" s="3"/>
      <c r="H186" s="3"/>
      <c r="I186" s="3"/>
      <c r="J186" s="3"/>
      <c r="K186" s="3"/>
    </row>
    <row r="187" spans="1:11" x14ac:dyDescent="0.25">
      <c r="A187" s="12"/>
      <c r="B187" s="9"/>
      <c r="C187" s="9"/>
      <c r="D187" s="9"/>
      <c r="E187" s="6" t="s">
        <v>2242</v>
      </c>
      <c r="F187" s="9"/>
      <c r="G187" s="6" t="s">
        <v>2480</v>
      </c>
      <c r="H187" s="9"/>
      <c r="I187" s="6" t="s">
        <v>2479</v>
      </c>
      <c r="J187" s="9"/>
      <c r="K187" s="9"/>
    </row>
    <row r="188" spans="1:11" ht="5.0999999999999996" customHeight="1" x14ac:dyDescent="0.25">
      <c r="A188" s="12"/>
      <c r="B188" s="3"/>
      <c r="C188" s="3"/>
      <c r="D188" s="3"/>
      <c r="E188" s="3"/>
      <c r="F188" s="3"/>
      <c r="G188" s="3"/>
      <c r="H188" s="3"/>
      <c r="I188" s="3"/>
      <c r="J188" s="3"/>
      <c r="K188" s="3"/>
    </row>
    <row r="189" spans="1:11" x14ac:dyDescent="0.25">
      <c r="A189" s="12" t="s">
        <v>7760</v>
      </c>
      <c r="B189" s="146" t="s">
        <v>2239</v>
      </c>
      <c r="C189" s="146"/>
      <c r="D189" s="9"/>
      <c r="E189" s="42"/>
      <c r="F189" s="9"/>
      <c r="G189" s="42"/>
      <c r="H189" s="9"/>
      <c r="I189" s="42"/>
      <c r="J189" s="9"/>
      <c r="K189" s="9"/>
    </row>
    <row r="190" spans="1:11" ht="5.0999999999999996" customHeight="1" x14ac:dyDescent="0.25">
      <c r="A190" s="12"/>
      <c r="B190" s="3"/>
      <c r="C190" s="3"/>
      <c r="D190" s="3"/>
      <c r="E190" s="3"/>
      <c r="F190" s="3"/>
      <c r="G190" s="3"/>
      <c r="H190" s="3"/>
      <c r="I190" s="3"/>
      <c r="J190" s="3"/>
      <c r="K190" s="3"/>
    </row>
    <row r="191" spans="1:11" x14ac:dyDescent="0.25">
      <c r="A191" s="12" t="s">
        <v>7761</v>
      </c>
      <c r="B191" s="146" t="s">
        <v>2064</v>
      </c>
      <c r="C191" s="146"/>
      <c r="D191" s="9"/>
      <c r="E191" s="42"/>
      <c r="F191" s="9"/>
      <c r="G191" s="42"/>
      <c r="H191" s="9"/>
      <c r="I191" s="42"/>
      <c r="J191" s="9"/>
      <c r="K191" s="9"/>
    </row>
    <row r="192" spans="1:11" ht="5.0999999999999996" customHeight="1" x14ac:dyDescent="0.25">
      <c r="A192" s="12"/>
      <c r="B192" s="3"/>
      <c r="C192" s="3"/>
      <c r="D192" s="3"/>
      <c r="E192" s="3"/>
      <c r="F192" s="3"/>
      <c r="G192" s="3"/>
      <c r="H192" s="3"/>
      <c r="I192" s="3"/>
      <c r="J192" s="3"/>
      <c r="K192" s="3"/>
    </row>
    <row r="193" spans="1:11" x14ac:dyDescent="0.25">
      <c r="A193" s="12" t="s">
        <v>7762</v>
      </c>
      <c r="B193" s="146" t="s">
        <v>2062</v>
      </c>
      <c r="C193" s="146"/>
      <c r="D193" s="9"/>
      <c r="E193" s="42"/>
      <c r="F193" s="9"/>
      <c r="G193" s="42"/>
      <c r="H193" s="9"/>
      <c r="I193" s="42"/>
      <c r="J193" s="9"/>
      <c r="K193" s="9"/>
    </row>
    <row r="194" spans="1:11" ht="5.0999999999999996" customHeight="1" x14ac:dyDescent="0.25">
      <c r="A194" s="12"/>
      <c r="B194" s="3"/>
      <c r="C194" s="3"/>
      <c r="D194" s="3"/>
      <c r="E194" s="3"/>
      <c r="F194" s="3"/>
      <c r="G194" s="3"/>
      <c r="H194" s="3"/>
      <c r="I194" s="3"/>
      <c r="J194" s="3"/>
      <c r="K194" s="3"/>
    </row>
    <row r="195" spans="1:11" x14ac:dyDescent="0.25">
      <c r="A195" s="12"/>
      <c r="B195" s="146" t="s">
        <v>7765</v>
      </c>
      <c r="C195" s="146"/>
      <c r="D195" s="146"/>
      <c r="E195" s="146"/>
      <c r="F195" s="146"/>
      <c r="G195" s="146"/>
      <c r="H195" s="146"/>
      <c r="I195" s="146"/>
      <c r="J195" s="146"/>
      <c r="K195" s="146"/>
    </row>
    <row r="196" spans="1:11" ht="5.0999999999999996" customHeight="1" x14ac:dyDescent="0.25">
      <c r="A196" s="12"/>
      <c r="B196" s="3"/>
      <c r="C196" s="3"/>
      <c r="D196" s="3"/>
      <c r="E196" s="3"/>
      <c r="F196" s="3"/>
      <c r="G196" s="3"/>
      <c r="H196" s="3"/>
      <c r="I196" s="3"/>
      <c r="J196" s="3"/>
      <c r="K196" s="3"/>
    </row>
    <row r="197" spans="1:11" ht="15" customHeight="1" x14ac:dyDescent="0.25">
      <c r="A197" s="12" t="s">
        <v>7763</v>
      </c>
      <c r="B197" s="146" t="s">
        <v>7766</v>
      </c>
      <c r="C197" s="146"/>
      <c r="D197" s="146"/>
      <c r="E197" s="146"/>
      <c r="F197" s="162"/>
      <c r="G197" s="201"/>
      <c r="H197" s="201"/>
      <c r="I197" s="201"/>
      <c r="J197" s="201"/>
      <c r="K197" s="163"/>
    </row>
    <row r="198" spans="1:11" ht="5.0999999999999996" customHeight="1" x14ac:dyDescent="0.25">
      <c r="A198" s="12"/>
      <c r="B198" s="3"/>
      <c r="C198" s="3"/>
      <c r="D198" s="3"/>
      <c r="E198" s="3"/>
      <c r="F198" s="3"/>
      <c r="G198" s="3"/>
      <c r="H198" s="3"/>
      <c r="I198" s="3"/>
      <c r="J198" s="3"/>
      <c r="K198" s="3"/>
    </row>
    <row r="199" spans="1:11" ht="15" customHeight="1" x14ac:dyDescent="0.25">
      <c r="A199" s="148" t="s">
        <v>7764</v>
      </c>
      <c r="B199" s="146" t="s">
        <v>7767</v>
      </c>
      <c r="C199" s="146"/>
      <c r="D199" s="146"/>
      <c r="E199" s="146"/>
      <c r="F199" s="193"/>
      <c r="G199" s="193"/>
      <c r="H199" s="193"/>
      <c r="I199" s="193"/>
      <c r="J199" s="193"/>
      <c r="K199" s="193"/>
    </row>
    <row r="200" spans="1:11" x14ac:dyDescent="0.25">
      <c r="A200" s="148"/>
      <c r="B200" s="146" t="s">
        <v>7768</v>
      </c>
      <c r="C200" s="146"/>
      <c r="D200" s="146"/>
      <c r="E200" s="146"/>
      <c r="F200" s="193"/>
      <c r="G200" s="193"/>
      <c r="H200" s="193"/>
      <c r="I200" s="193"/>
      <c r="J200" s="193"/>
      <c r="K200" s="193"/>
    </row>
    <row r="201" spans="1:11" x14ac:dyDescent="0.25">
      <c r="A201" s="148"/>
      <c r="B201" s="146" t="s">
        <v>7769</v>
      </c>
      <c r="C201" s="146"/>
      <c r="D201" s="146"/>
      <c r="E201" s="146"/>
      <c r="F201" s="193"/>
      <c r="G201" s="193"/>
      <c r="H201" s="193"/>
      <c r="I201" s="193"/>
      <c r="J201" s="193"/>
      <c r="K201" s="193"/>
    </row>
    <row r="202" spans="1:11" x14ac:dyDescent="0.25">
      <c r="A202" s="148"/>
      <c r="B202" s="146" t="s">
        <v>7770</v>
      </c>
      <c r="C202" s="146"/>
      <c r="D202" s="146"/>
      <c r="E202" s="146"/>
      <c r="F202" s="193"/>
      <c r="G202" s="193"/>
      <c r="H202" s="193"/>
      <c r="I202" s="193"/>
      <c r="J202" s="193"/>
      <c r="K202" s="193"/>
    </row>
    <row r="203" spans="1:11" x14ac:dyDescent="0.25">
      <c r="A203" s="148"/>
      <c r="B203" s="146" t="s">
        <v>7771</v>
      </c>
      <c r="C203" s="146"/>
      <c r="D203" s="146"/>
      <c r="E203" s="146"/>
      <c r="F203" s="193"/>
      <c r="G203" s="193"/>
      <c r="H203" s="193"/>
      <c r="I203" s="193"/>
      <c r="J203" s="193"/>
      <c r="K203" s="193"/>
    </row>
    <row r="204" spans="1:11" ht="5.0999999999999996" customHeight="1" x14ac:dyDescent="0.25">
      <c r="A204" s="12"/>
      <c r="B204" s="3"/>
      <c r="C204" s="3"/>
      <c r="D204" s="3"/>
      <c r="E204" s="3"/>
      <c r="F204" s="3"/>
      <c r="G204" s="3"/>
      <c r="H204" s="3"/>
      <c r="I204" s="3"/>
      <c r="J204" s="3"/>
      <c r="K204" s="3"/>
    </row>
    <row r="205" spans="1:11" x14ac:dyDescent="0.25">
      <c r="A205" s="12"/>
      <c r="B205" s="146"/>
      <c r="C205" s="146"/>
      <c r="D205" s="3"/>
      <c r="E205" s="3"/>
      <c r="F205" s="3"/>
      <c r="G205" s="3"/>
      <c r="H205" s="195" t="s">
        <v>5550</v>
      </c>
      <c r="I205" s="195"/>
      <c r="J205" s="195" t="s">
        <v>5549</v>
      </c>
      <c r="K205" s="195"/>
    </row>
    <row r="206" spans="1:11" ht="5.0999999999999996" customHeight="1" x14ac:dyDescent="0.25">
      <c r="A206" s="12"/>
      <c r="B206" s="3"/>
      <c r="C206" s="3"/>
      <c r="D206" s="3"/>
      <c r="E206" s="3"/>
      <c r="F206" s="3"/>
      <c r="G206" s="3"/>
      <c r="H206" s="3"/>
      <c r="I206" s="3"/>
      <c r="J206" s="3"/>
      <c r="K206" s="3"/>
    </row>
    <row r="207" spans="1:11" ht="15" customHeight="1" x14ac:dyDescent="0.25">
      <c r="A207" s="148" t="s">
        <v>5785</v>
      </c>
      <c r="B207" s="146" t="s">
        <v>7279</v>
      </c>
      <c r="C207" s="146"/>
      <c r="D207" s="146"/>
      <c r="E207" s="146"/>
      <c r="F207" s="146"/>
      <c r="G207" s="166"/>
      <c r="H207" s="89"/>
      <c r="I207" s="109" t="s">
        <v>2135</v>
      </c>
      <c r="J207" s="89"/>
      <c r="K207" s="109" t="s">
        <v>2135</v>
      </c>
    </row>
    <row r="208" spans="1:11" ht="15" customHeight="1" x14ac:dyDescent="0.25">
      <c r="A208" s="148"/>
      <c r="B208" s="146"/>
      <c r="C208" s="146"/>
      <c r="D208" s="146"/>
      <c r="E208" s="146"/>
      <c r="F208" s="146"/>
      <c r="G208" s="166"/>
      <c r="H208" s="89"/>
      <c r="I208" s="109" t="s">
        <v>2134</v>
      </c>
      <c r="J208" s="89"/>
      <c r="K208" s="109" t="s">
        <v>2134</v>
      </c>
    </row>
    <row r="209" spans="1:11" ht="5.0999999999999996" customHeight="1" x14ac:dyDescent="0.25">
      <c r="A209" s="148"/>
      <c r="B209" s="9"/>
      <c r="C209" s="9"/>
      <c r="D209" s="3"/>
      <c r="E209" s="3"/>
      <c r="F209" s="3"/>
      <c r="G209" s="3"/>
      <c r="H209" s="27"/>
      <c r="I209" s="27"/>
      <c r="J209" s="27"/>
      <c r="K209" s="27"/>
    </row>
    <row r="210" spans="1:11" ht="30" customHeight="1" x14ac:dyDescent="0.25">
      <c r="A210" s="148"/>
      <c r="B210" s="146" t="s">
        <v>7271</v>
      </c>
      <c r="C210" s="146"/>
      <c r="D210" s="146"/>
      <c r="E210" s="146"/>
      <c r="F210" s="146"/>
      <c r="G210" s="146"/>
      <c r="H210" s="27"/>
      <c r="I210" s="27"/>
      <c r="J210" s="27"/>
      <c r="K210" s="27"/>
    </row>
    <row r="211" spans="1:11" x14ac:dyDescent="0.25">
      <c r="A211" s="148"/>
      <c r="B211" s="193"/>
      <c r="C211" s="193"/>
      <c r="D211" s="193"/>
      <c r="E211" s="193"/>
      <c r="F211" s="193"/>
      <c r="G211" s="193"/>
      <c r="H211" s="27"/>
      <c r="I211" s="27"/>
      <c r="J211" s="27"/>
      <c r="K211" s="27"/>
    </row>
    <row r="212" spans="1:11" ht="5.0999999999999996" customHeight="1" x14ac:dyDescent="0.25">
      <c r="A212" s="12"/>
      <c r="B212" s="3"/>
      <c r="C212" s="3"/>
      <c r="D212" s="3"/>
      <c r="E212" s="3"/>
      <c r="F212" s="3"/>
      <c r="G212" s="3"/>
      <c r="H212" s="27"/>
      <c r="I212" s="27"/>
      <c r="J212" s="27"/>
      <c r="K212" s="27"/>
    </row>
    <row r="213" spans="1:11" ht="15" customHeight="1" x14ac:dyDescent="0.25">
      <c r="A213" s="148" t="s">
        <v>5784</v>
      </c>
      <c r="B213" s="146" t="s">
        <v>5783</v>
      </c>
      <c r="C213" s="146"/>
      <c r="D213" s="146"/>
      <c r="E213" s="146"/>
      <c r="F213" s="146"/>
      <c r="G213" s="166"/>
      <c r="H213" s="89"/>
      <c r="I213" s="109" t="s">
        <v>2135</v>
      </c>
      <c r="J213" s="89"/>
      <c r="K213" s="109" t="s">
        <v>2135</v>
      </c>
    </row>
    <row r="214" spans="1:11" ht="15" customHeight="1" x14ac:dyDescent="0.25">
      <c r="A214" s="148"/>
      <c r="B214" s="146"/>
      <c r="C214" s="146"/>
      <c r="D214" s="146"/>
      <c r="E214" s="146"/>
      <c r="F214" s="146"/>
      <c r="G214" s="166"/>
      <c r="H214" s="89"/>
      <c r="I214" s="109" t="s">
        <v>2134</v>
      </c>
      <c r="J214" s="89"/>
      <c r="K214" s="109" t="s">
        <v>2134</v>
      </c>
    </row>
    <row r="215" spans="1:11" ht="5.0999999999999996" customHeight="1" x14ac:dyDescent="0.25">
      <c r="A215" s="12"/>
      <c r="B215" s="3"/>
      <c r="C215" s="3"/>
      <c r="D215" s="3"/>
      <c r="E215" s="3"/>
      <c r="F215" s="3"/>
      <c r="G215" s="3"/>
      <c r="H215" s="27"/>
      <c r="I215" s="27"/>
      <c r="J215" s="27"/>
      <c r="K215" s="27"/>
    </row>
    <row r="216" spans="1:11" ht="15" customHeight="1" x14ac:dyDescent="0.25">
      <c r="A216" s="148" t="s">
        <v>5782</v>
      </c>
      <c r="B216" s="146" t="s">
        <v>7282</v>
      </c>
      <c r="C216" s="146"/>
      <c r="D216" s="146"/>
      <c r="E216" s="146"/>
      <c r="F216" s="146"/>
      <c r="G216" s="166"/>
      <c r="H216" s="89"/>
      <c r="I216" s="109" t="s">
        <v>2135</v>
      </c>
      <c r="J216" s="89"/>
      <c r="K216" s="109" t="s">
        <v>2135</v>
      </c>
    </row>
    <row r="217" spans="1:11" ht="15" customHeight="1" x14ac:dyDescent="0.25">
      <c r="A217" s="148"/>
      <c r="B217" s="146"/>
      <c r="C217" s="146"/>
      <c r="D217" s="146"/>
      <c r="E217" s="146"/>
      <c r="F217" s="146"/>
      <c r="G217" s="166"/>
      <c r="H217" s="89"/>
      <c r="I217" s="109" t="s">
        <v>2134</v>
      </c>
      <c r="J217" s="89"/>
      <c r="K217" s="109" t="s">
        <v>2134</v>
      </c>
    </row>
    <row r="218" spans="1:11" ht="5.0999999999999996" customHeight="1" x14ac:dyDescent="0.25">
      <c r="A218" s="148"/>
      <c r="B218" s="9"/>
      <c r="C218" s="9"/>
      <c r="D218" s="3"/>
      <c r="E218" s="3"/>
      <c r="F218" s="3"/>
      <c r="G218" s="3"/>
      <c r="H218" s="27"/>
      <c r="I218" s="27"/>
      <c r="J218" s="27"/>
      <c r="K218" s="27"/>
    </row>
    <row r="219" spans="1:11" ht="30" customHeight="1" x14ac:dyDescent="0.25">
      <c r="A219" s="148"/>
      <c r="B219" s="146" t="s">
        <v>7283</v>
      </c>
      <c r="C219" s="146"/>
      <c r="D219" s="146"/>
      <c r="E219" s="146"/>
      <c r="F219" s="146"/>
      <c r="G219" s="146"/>
      <c r="H219" s="27"/>
      <c r="I219" s="27"/>
      <c r="J219" s="27"/>
      <c r="K219" s="27"/>
    </row>
    <row r="220" spans="1:11" x14ac:dyDescent="0.25">
      <c r="A220" s="148"/>
      <c r="B220" s="193"/>
      <c r="C220" s="193"/>
      <c r="D220" s="193"/>
      <c r="E220" s="193"/>
      <c r="F220" s="193"/>
      <c r="G220" s="193"/>
      <c r="H220" s="27"/>
      <c r="I220" s="27"/>
      <c r="J220" s="27"/>
      <c r="K220" s="27"/>
    </row>
    <row r="221" spans="1:11" ht="5.0999999999999996" customHeight="1" x14ac:dyDescent="0.25">
      <c r="A221" s="12"/>
      <c r="B221" s="3"/>
      <c r="C221" s="3"/>
      <c r="D221" s="3"/>
      <c r="E221" s="3"/>
      <c r="F221" s="3"/>
      <c r="G221" s="3"/>
      <c r="H221" s="27"/>
      <c r="I221" s="27"/>
      <c r="J221" s="27"/>
      <c r="K221" s="27"/>
    </row>
    <row r="222" spans="1:11" ht="15" customHeight="1" x14ac:dyDescent="0.25">
      <c r="A222" s="148" t="s">
        <v>5781</v>
      </c>
      <c r="B222" s="146" t="s">
        <v>7281</v>
      </c>
      <c r="C222" s="146"/>
      <c r="D222" s="146"/>
      <c r="E222" s="146"/>
      <c r="F222" s="146"/>
      <c r="G222" s="166"/>
      <c r="H222" s="89"/>
      <c r="I222" s="109" t="s">
        <v>2135</v>
      </c>
      <c r="J222" s="89"/>
      <c r="K222" s="109" t="s">
        <v>2135</v>
      </c>
    </row>
    <row r="223" spans="1:11" ht="15" customHeight="1" x14ac:dyDescent="0.25">
      <c r="A223" s="148"/>
      <c r="B223" s="146"/>
      <c r="C223" s="146"/>
      <c r="D223" s="146"/>
      <c r="E223" s="146"/>
      <c r="F223" s="146"/>
      <c r="G223" s="166"/>
      <c r="H223" s="89"/>
      <c r="I223" s="109" t="s">
        <v>2134</v>
      </c>
      <c r="J223" s="89"/>
      <c r="K223" s="109" t="s">
        <v>2134</v>
      </c>
    </row>
    <row r="224" spans="1:11" ht="5.0999999999999996" customHeight="1" x14ac:dyDescent="0.25">
      <c r="A224" s="148"/>
      <c r="B224" s="9"/>
      <c r="C224" s="9"/>
      <c r="D224" s="3"/>
      <c r="E224" s="3"/>
      <c r="F224" s="3"/>
      <c r="G224" s="3"/>
      <c r="H224" s="27"/>
      <c r="I224" s="27"/>
      <c r="J224" s="27"/>
      <c r="K224" s="27"/>
    </row>
    <row r="225" spans="1:11" ht="15" customHeight="1" x14ac:dyDescent="0.25">
      <c r="A225" s="148"/>
      <c r="B225" s="146" t="s">
        <v>7263</v>
      </c>
      <c r="C225" s="146"/>
      <c r="D225" s="146"/>
      <c r="E225" s="146"/>
      <c r="F225" s="146"/>
      <c r="G225" s="146"/>
      <c r="H225" s="27"/>
      <c r="I225" s="27"/>
      <c r="J225" s="27"/>
      <c r="K225" s="27"/>
    </row>
    <row r="226" spans="1:11" x14ac:dyDescent="0.25">
      <c r="A226" s="148"/>
      <c r="B226" s="193"/>
      <c r="C226" s="193"/>
      <c r="D226" s="193"/>
      <c r="E226" s="193"/>
      <c r="F226" s="193"/>
      <c r="G226" s="193"/>
      <c r="H226" s="27"/>
      <c r="I226" s="27"/>
      <c r="J226" s="27"/>
      <c r="K226" s="27"/>
    </row>
    <row r="227" spans="1:11" ht="5.0999999999999996" customHeight="1" x14ac:dyDescent="0.25">
      <c r="A227" s="12"/>
      <c r="B227" s="3"/>
      <c r="C227" s="3"/>
      <c r="D227" s="3"/>
      <c r="E227" s="3"/>
      <c r="F227" s="3"/>
      <c r="G227" s="3"/>
      <c r="H227" s="27"/>
      <c r="I227" s="27"/>
      <c r="J227" s="27"/>
      <c r="K227" s="27"/>
    </row>
    <row r="228" spans="1:11" ht="15" customHeight="1" x14ac:dyDescent="0.25">
      <c r="A228" s="148" t="s">
        <v>5780</v>
      </c>
      <c r="B228" s="146" t="s">
        <v>7280</v>
      </c>
      <c r="C228" s="146"/>
      <c r="D228" s="146"/>
      <c r="E228" s="146"/>
      <c r="F228" s="146"/>
      <c r="G228" s="166"/>
      <c r="H228" s="89"/>
      <c r="I228" s="109" t="s">
        <v>2135</v>
      </c>
      <c r="J228" s="89"/>
      <c r="K228" s="109" t="s">
        <v>2135</v>
      </c>
    </row>
    <row r="229" spans="1:11" ht="15" customHeight="1" x14ac:dyDescent="0.25">
      <c r="A229" s="148"/>
      <c r="B229" s="146"/>
      <c r="C229" s="146"/>
      <c r="D229" s="146"/>
      <c r="E229" s="146"/>
      <c r="F229" s="146"/>
      <c r="G229" s="166"/>
      <c r="H229" s="89"/>
      <c r="I229" s="109" t="s">
        <v>2134</v>
      </c>
      <c r="J229" s="89"/>
      <c r="K229" s="109" t="s">
        <v>2134</v>
      </c>
    </row>
    <row r="230" spans="1:11" ht="5.0999999999999996" customHeight="1" x14ac:dyDescent="0.25">
      <c r="A230" s="148"/>
      <c r="B230" s="9"/>
      <c r="C230" s="9"/>
      <c r="D230" s="3"/>
      <c r="E230" s="3"/>
      <c r="F230" s="3"/>
      <c r="G230" s="3"/>
      <c r="H230" s="27"/>
      <c r="I230" s="27"/>
      <c r="J230" s="27"/>
      <c r="K230" s="27"/>
    </row>
    <row r="231" spans="1:11" ht="15" customHeight="1" x14ac:dyDescent="0.25">
      <c r="A231" s="148"/>
      <c r="B231" s="146" t="s">
        <v>7263</v>
      </c>
      <c r="C231" s="146"/>
      <c r="D231" s="146"/>
      <c r="E231" s="146"/>
      <c r="F231" s="146"/>
      <c r="G231" s="146"/>
      <c r="H231" s="27"/>
      <c r="I231" s="27"/>
      <c r="J231" s="27"/>
      <c r="K231" s="27"/>
    </row>
    <row r="232" spans="1:11" x14ac:dyDescent="0.25">
      <c r="A232" s="148"/>
      <c r="B232" s="193"/>
      <c r="C232" s="193"/>
      <c r="D232" s="193"/>
      <c r="E232" s="193"/>
      <c r="F232" s="193"/>
      <c r="G232" s="193"/>
      <c r="H232" s="27"/>
      <c r="I232" s="27"/>
      <c r="J232" s="27"/>
      <c r="K232" s="27"/>
    </row>
    <row r="233" spans="1:11" ht="5.0999999999999996" customHeight="1" x14ac:dyDescent="0.25">
      <c r="A233" s="12"/>
      <c r="B233" s="3"/>
      <c r="C233" s="3"/>
      <c r="D233" s="3"/>
      <c r="E233" s="3"/>
      <c r="F233" s="3"/>
      <c r="G233" s="3"/>
      <c r="H233" s="27"/>
      <c r="I233" s="27"/>
      <c r="J233" s="27"/>
      <c r="K233" s="27"/>
    </row>
    <row r="234" spans="1:11" ht="15" customHeight="1" x14ac:dyDescent="0.25">
      <c r="A234" s="148" t="s">
        <v>5779</v>
      </c>
      <c r="B234" s="146" t="s">
        <v>5778</v>
      </c>
      <c r="C234" s="146"/>
      <c r="D234" s="146"/>
      <c r="E234" s="146"/>
      <c r="F234" s="146"/>
      <c r="G234" s="166"/>
      <c r="H234" s="89"/>
      <c r="I234" s="109" t="s">
        <v>2135</v>
      </c>
      <c r="J234" s="27"/>
      <c r="K234" s="27"/>
    </row>
    <row r="235" spans="1:11" ht="15" customHeight="1" x14ac:dyDescent="0.25">
      <c r="A235" s="148"/>
      <c r="B235" s="146"/>
      <c r="C235" s="146"/>
      <c r="D235" s="146"/>
      <c r="E235" s="146"/>
      <c r="F235" s="146"/>
      <c r="G235" s="166"/>
      <c r="H235" s="89"/>
      <c r="I235" s="109" t="s">
        <v>2134</v>
      </c>
      <c r="J235" s="27"/>
      <c r="K235" s="27"/>
    </row>
    <row r="236" spans="1:11" ht="5.0999999999999996" customHeight="1" x14ac:dyDescent="0.25">
      <c r="A236" s="12"/>
      <c r="B236" s="3"/>
      <c r="C236" s="3"/>
      <c r="D236" s="3"/>
      <c r="E236" s="3"/>
      <c r="F236" s="3"/>
      <c r="G236" s="3"/>
      <c r="H236" s="3"/>
      <c r="I236" s="3"/>
      <c r="J236" s="3"/>
      <c r="K236" s="3"/>
    </row>
    <row r="237" spans="1:11" ht="15" customHeight="1" x14ac:dyDescent="0.25">
      <c r="A237" s="148" t="s">
        <v>5777</v>
      </c>
      <c r="B237" s="146" t="s">
        <v>5776</v>
      </c>
      <c r="C237" s="146"/>
      <c r="D237" s="146"/>
      <c r="E237" s="146"/>
      <c r="F237" s="146"/>
      <c r="G237" s="146"/>
      <c r="H237" s="89"/>
      <c r="I237" s="109" t="s">
        <v>2135</v>
      </c>
      <c r="J237" s="27"/>
      <c r="K237" s="27"/>
    </row>
    <row r="238" spans="1:11" ht="15" customHeight="1" x14ac:dyDescent="0.25">
      <c r="A238" s="148"/>
      <c r="B238" s="146"/>
      <c r="C238" s="146"/>
      <c r="D238" s="146"/>
      <c r="E238" s="146"/>
      <c r="F238" s="146"/>
      <c r="G238" s="146"/>
      <c r="H238" s="89"/>
      <c r="I238" s="109" t="s">
        <v>2134</v>
      </c>
      <c r="J238" s="27"/>
      <c r="K238" s="27"/>
    </row>
    <row r="239" spans="1:11" ht="15" customHeight="1" x14ac:dyDescent="0.25">
      <c r="A239" s="148"/>
      <c r="B239" s="146"/>
      <c r="C239" s="146"/>
      <c r="D239" s="146"/>
      <c r="E239" s="146"/>
      <c r="F239" s="146"/>
      <c r="G239" s="146"/>
      <c r="H239" s="58"/>
      <c r="I239" s="3"/>
      <c r="J239" s="27"/>
      <c r="K239" s="27"/>
    </row>
    <row r="240" spans="1:11" ht="5.0999999999999996" customHeight="1" x14ac:dyDescent="0.25">
      <c r="A240" s="12"/>
      <c r="B240" s="3"/>
      <c r="C240" s="3"/>
      <c r="D240" s="3"/>
      <c r="E240" s="3"/>
      <c r="F240" s="3"/>
      <c r="G240" s="3"/>
      <c r="H240" s="3"/>
      <c r="I240" s="3"/>
      <c r="J240" s="3"/>
      <c r="K240" s="3"/>
    </row>
    <row r="241" spans="1:11" ht="15" customHeight="1" x14ac:dyDescent="0.25">
      <c r="A241" s="148" t="s">
        <v>5775</v>
      </c>
      <c r="B241" s="146" t="s">
        <v>7284</v>
      </c>
      <c r="C241" s="146"/>
      <c r="D241" s="146"/>
      <c r="E241" s="146"/>
      <c r="F241" s="146"/>
      <c r="G241" s="166"/>
      <c r="H241" s="89"/>
      <c r="I241" s="109" t="s">
        <v>2135</v>
      </c>
      <c r="J241" s="27"/>
      <c r="K241" s="27"/>
    </row>
    <row r="242" spans="1:11" ht="15" customHeight="1" x14ac:dyDescent="0.25">
      <c r="A242" s="148"/>
      <c r="B242" s="146"/>
      <c r="C242" s="146"/>
      <c r="D242" s="146"/>
      <c r="E242" s="146"/>
      <c r="F242" s="146"/>
      <c r="G242" s="166"/>
      <c r="H242" s="89"/>
      <c r="I242" s="109" t="s">
        <v>2134</v>
      </c>
      <c r="J242" s="27"/>
      <c r="K242" s="27"/>
    </row>
    <row r="243" spans="1:11" ht="5.0999999999999996" customHeight="1" x14ac:dyDescent="0.25">
      <c r="A243" s="148"/>
      <c r="B243" s="9"/>
      <c r="C243" s="9"/>
      <c r="D243" s="3"/>
      <c r="E243" s="3"/>
      <c r="F243" s="3"/>
      <c r="G243" s="3"/>
      <c r="H243" s="27"/>
      <c r="I243" s="27"/>
      <c r="J243" s="27"/>
      <c r="K243" s="27"/>
    </row>
    <row r="244" spans="1:11" ht="30" customHeight="1" x14ac:dyDescent="0.25">
      <c r="A244" s="148"/>
      <c r="B244" s="146" t="s">
        <v>7285</v>
      </c>
      <c r="C244" s="146"/>
      <c r="D244" s="146"/>
      <c r="E244" s="146"/>
      <c r="F244" s="146"/>
      <c r="G244" s="146"/>
      <c r="H244" s="27"/>
      <c r="I244" s="27"/>
      <c r="J244" s="27"/>
      <c r="K244" s="27"/>
    </row>
    <row r="245" spans="1:11" x14ac:dyDescent="0.25">
      <c r="A245" s="148"/>
      <c r="B245" s="193"/>
      <c r="C245" s="193"/>
      <c r="D245" s="193"/>
      <c r="E245" s="193"/>
      <c r="F245" s="193"/>
      <c r="G245" s="193"/>
      <c r="H245" s="3"/>
      <c r="I245" s="3"/>
      <c r="J245" s="3"/>
      <c r="K245" s="3"/>
    </row>
    <row r="246" spans="1:11" ht="5.0999999999999996" customHeight="1" x14ac:dyDescent="0.25">
      <c r="A246" s="12"/>
      <c r="B246" s="3"/>
      <c r="C246" s="3"/>
      <c r="D246" s="3"/>
      <c r="E246" s="3"/>
      <c r="F246" s="3"/>
      <c r="G246" s="3"/>
      <c r="H246" s="3"/>
      <c r="I246" s="3"/>
      <c r="J246" s="3"/>
      <c r="K246" s="3"/>
    </row>
    <row r="247" spans="1:11" ht="15" customHeight="1" x14ac:dyDescent="0.25">
      <c r="A247" s="148" t="s">
        <v>5774</v>
      </c>
      <c r="B247" s="146" t="s">
        <v>5773</v>
      </c>
      <c r="C247" s="146"/>
      <c r="D247" s="146"/>
      <c r="E247" s="146"/>
      <c r="F247" s="146"/>
      <c r="G247" s="166"/>
      <c r="H247" s="89"/>
      <c r="I247" s="109" t="s">
        <v>2135</v>
      </c>
      <c r="J247" s="27"/>
      <c r="K247" s="27"/>
    </row>
    <row r="248" spans="1:11" ht="15" customHeight="1" x14ac:dyDescent="0.25">
      <c r="A248" s="148"/>
      <c r="B248" s="146"/>
      <c r="C248" s="146"/>
      <c r="D248" s="146"/>
      <c r="E248" s="146"/>
      <c r="F248" s="146"/>
      <c r="G248" s="166"/>
      <c r="H248" s="89"/>
      <c r="I248" s="109" t="s">
        <v>2134</v>
      </c>
      <c r="J248" s="27"/>
      <c r="K248" s="27"/>
    </row>
    <row r="249" spans="1:11" ht="5.0999999999999996" customHeight="1" x14ac:dyDescent="0.25">
      <c r="A249" s="12"/>
      <c r="B249" s="3"/>
      <c r="C249" s="3"/>
      <c r="D249" s="3"/>
      <c r="E249" s="3"/>
      <c r="F249" s="3"/>
      <c r="G249" s="3"/>
      <c r="H249" s="3"/>
      <c r="I249" s="3"/>
      <c r="J249" s="3"/>
      <c r="K249" s="3"/>
    </row>
    <row r="250" spans="1:11" ht="15" customHeight="1" x14ac:dyDescent="0.25">
      <c r="A250" s="148" t="s">
        <v>5772</v>
      </c>
      <c r="B250" s="146" t="s">
        <v>7290</v>
      </c>
      <c r="C250" s="146"/>
      <c r="D250" s="146"/>
      <c r="E250" s="146"/>
      <c r="F250" s="146"/>
      <c r="G250" s="166"/>
      <c r="H250" s="89"/>
      <c r="I250" s="109" t="s">
        <v>2135</v>
      </c>
      <c r="J250" s="27"/>
      <c r="K250" s="27"/>
    </row>
    <row r="251" spans="1:11" ht="15" customHeight="1" x14ac:dyDescent="0.25">
      <c r="A251" s="148"/>
      <c r="B251" s="146"/>
      <c r="C251" s="146"/>
      <c r="D251" s="146"/>
      <c r="E251" s="146"/>
      <c r="F251" s="146"/>
      <c r="G251" s="166"/>
      <c r="H251" s="89"/>
      <c r="I251" s="109" t="s">
        <v>2134</v>
      </c>
      <c r="J251" s="27"/>
      <c r="K251" s="27"/>
    </row>
    <row r="252" spans="1:11" ht="5.0999999999999996" customHeight="1" x14ac:dyDescent="0.25">
      <c r="A252" s="148"/>
      <c r="B252" s="9"/>
      <c r="C252" s="9"/>
      <c r="D252" s="3"/>
      <c r="E252" s="3"/>
      <c r="F252" s="3"/>
      <c r="G252" s="3"/>
      <c r="H252" s="27"/>
      <c r="I252" s="27"/>
      <c r="J252" s="27"/>
      <c r="K252" s="27"/>
    </row>
    <row r="253" spans="1:11" ht="15" customHeight="1" x14ac:dyDescent="0.25">
      <c r="A253" s="148"/>
      <c r="B253" s="146" t="s">
        <v>7263</v>
      </c>
      <c r="C253" s="146"/>
      <c r="D253" s="146"/>
      <c r="E253" s="146"/>
      <c r="F253" s="146"/>
      <c r="G253" s="146"/>
      <c r="H253" s="27"/>
      <c r="I253" s="27"/>
      <c r="J253" s="27"/>
      <c r="K253" s="27"/>
    </row>
    <row r="254" spans="1:11" x14ac:dyDescent="0.25">
      <c r="A254" s="148"/>
      <c r="B254" s="193"/>
      <c r="C254" s="193"/>
      <c r="D254" s="193"/>
      <c r="E254" s="193"/>
      <c r="F254" s="193"/>
      <c r="G254" s="193"/>
      <c r="H254" s="3"/>
      <c r="I254" s="3"/>
      <c r="J254" s="3"/>
      <c r="K254" s="3"/>
    </row>
    <row r="255" spans="1:11" ht="5.0999999999999996" customHeight="1" x14ac:dyDescent="0.25">
      <c r="A255" s="12"/>
      <c r="B255" s="3"/>
      <c r="C255" s="3"/>
      <c r="D255" s="3"/>
      <c r="E255" s="3"/>
      <c r="F255" s="3"/>
      <c r="G255" s="3"/>
      <c r="H255" s="3"/>
      <c r="I255" s="3"/>
      <c r="J255" s="3"/>
      <c r="K255" s="3"/>
    </row>
    <row r="256" spans="1:11" ht="15" customHeight="1" x14ac:dyDescent="0.25">
      <c r="A256" s="148" t="s">
        <v>5771</v>
      </c>
      <c r="B256" s="146" t="s">
        <v>7289</v>
      </c>
      <c r="C256" s="146"/>
      <c r="D256" s="146"/>
      <c r="E256" s="146"/>
      <c r="F256" s="146"/>
      <c r="G256" s="166"/>
      <c r="H256" s="89"/>
      <c r="I256" s="109" t="s">
        <v>2135</v>
      </c>
      <c r="J256" s="27"/>
      <c r="K256" s="27"/>
    </row>
    <row r="257" spans="1:11" ht="15" customHeight="1" x14ac:dyDescent="0.25">
      <c r="A257" s="148"/>
      <c r="B257" s="146"/>
      <c r="C257" s="146"/>
      <c r="D257" s="146"/>
      <c r="E257" s="146"/>
      <c r="F257" s="146"/>
      <c r="G257" s="166"/>
      <c r="H257" s="89"/>
      <c r="I257" s="109" t="s">
        <v>2134</v>
      </c>
      <c r="J257" s="27"/>
      <c r="K257" s="27"/>
    </row>
    <row r="258" spans="1:11" ht="5.0999999999999996" customHeight="1" x14ac:dyDescent="0.25">
      <c r="A258" s="148"/>
      <c r="B258" s="9"/>
      <c r="C258" s="9"/>
      <c r="D258" s="3"/>
      <c r="E258" s="3"/>
      <c r="F258" s="3"/>
      <c r="G258" s="3"/>
      <c r="H258" s="27"/>
      <c r="I258" s="27"/>
      <c r="J258" s="27"/>
      <c r="K258" s="27"/>
    </row>
    <row r="259" spans="1:11" ht="15" customHeight="1" x14ac:dyDescent="0.25">
      <c r="A259" s="148"/>
      <c r="B259" s="146" t="s">
        <v>7263</v>
      </c>
      <c r="C259" s="146"/>
      <c r="D259" s="146"/>
      <c r="E259" s="146"/>
      <c r="F259" s="146"/>
      <c r="G259" s="146"/>
      <c r="H259" s="27"/>
      <c r="I259" s="27"/>
      <c r="J259" s="27"/>
      <c r="K259" s="27"/>
    </row>
    <row r="260" spans="1:11" x14ac:dyDescent="0.25">
      <c r="A260" s="148"/>
      <c r="B260" s="193"/>
      <c r="C260" s="193"/>
      <c r="D260" s="193"/>
      <c r="E260" s="193"/>
      <c r="F260" s="193"/>
      <c r="G260" s="193"/>
      <c r="H260" s="3"/>
      <c r="I260" s="3"/>
      <c r="J260" s="3"/>
      <c r="K260" s="3"/>
    </row>
    <row r="261" spans="1:11" ht="5.0999999999999996" customHeight="1" x14ac:dyDescent="0.25">
      <c r="A261" s="12"/>
      <c r="B261" s="3"/>
      <c r="C261" s="3"/>
      <c r="D261" s="3"/>
      <c r="E261" s="3"/>
      <c r="F261" s="3"/>
      <c r="G261" s="3"/>
      <c r="H261" s="3"/>
      <c r="I261" s="3"/>
      <c r="J261" s="3"/>
      <c r="K261" s="3"/>
    </row>
    <row r="262" spans="1:11" ht="15" customHeight="1" x14ac:dyDescent="0.25">
      <c r="A262" s="148" t="s">
        <v>5770</v>
      </c>
      <c r="B262" s="146" t="s">
        <v>7287</v>
      </c>
      <c r="C262" s="146"/>
      <c r="D262" s="146"/>
      <c r="E262" s="146"/>
      <c r="F262" s="146"/>
      <c r="G262" s="166"/>
      <c r="H262" s="89"/>
      <c r="I262" s="109" t="s">
        <v>2135</v>
      </c>
      <c r="J262" s="27"/>
      <c r="K262" s="27"/>
    </row>
    <row r="263" spans="1:11" ht="15" customHeight="1" x14ac:dyDescent="0.25">
      <c r="A263" s="148"/>
      <c r="B263" s="146"/>
      <c r="C263" s="146"/>
      <c r="D263" s="146"/>
      <c r="E263" s="146"/>
      <c r="F263" s="146"/>
      <c r="G263" s="166"/>
      <c r="H263" s="89"/>
      <c r="I263" s="109" t="s">
        <v>2134</v>
      </c>
      <c r="J263" s="27"/>
      <c r="K263" s="27"/>
    </row>
    <row r="264" spans="1:11" ht="5.0999999999999996" customHeight="1" x14ac:dyDescent="0.25">
      <c r="A264" s="148"/>
      <c r="B264" s="9"/>
      <c r="C264" s="9"/>
      <c r="D264" s="3"/>
      <c r="E264" s="3"/>
      <c r="F264" s="3"/>
      <c r="G264" s="3"/>
      <c r="H264" s="27"/>
      <c r="I264" s="27"/>
      <c r="J264" s="27"/>
      <c r="K264" s="27"/>
    </row>
    <row r="265" spans="1:11" ht="45" customHeight="1" x14ac:dyDescent="0.25">
      <c r="A265" s="148"/>
      <c r="B265" s="146" t="s">
        <v>7288</v>
      </c>
      <c r="C265" s="146"/>
      <c r="D265" s="146"/>
      <c r="E265" s="146"/>
      <c r="F265" s="146"/>
      <c r="G265" s="146"/>
      <c r="H265" s="27"/>
      <c r="I265" s="27"/>
      <c r="J265" s="27"/>
      <c r="K265" s="27"/>
    </row>
    <row r="266" spans="1:11" x14ac:dyDescent="0.25">
      <c r="A266" s="148"/>
      <c r="B266" s="193"/>
      <c r="C266" s="193"/>
      <c r="D266" s="193"/>
      <c r="E266" s="193"/>
      <c r="F266" s="193"/>
      <c r="G266" s="193"/>
      <c r="H266" s="3"/>
      <c r="I266" s="3"/>
      <c r="J266" s="3"/>
      <c r="K266" s="3"/>
    </row>
    <row r="267" spans="1:11" ht="5.0999999999999996" customHeight="1" x14ac:dyDescent="0.25">
      <c r="A267" s="12"/>
      <c r="B267" s="3"/>
      <c r="C267" s="3"/>
      <c r="D267" s="3"/>
      <c r="E267" s="3"/>
      <c r="F267" s="3"/>
      <c r="G267" s="3"/>
      <c r="H267" s="3"/>
      <c r="I267" s="3"/>
      <c r="J267" s="3"/>
      <c r="K267" s="3"/>
    </row>
    <row r="268" spans="1:11" ht="15" customHeight="1" x14ac:dyDescent="0.25">
      <c r="A268" s="148" t="s">
        <v>5769</v>
      </c>
      <c r="B268" s="146" t="s">
        <v>7286</v>
      </c>
      <c r="C268" s="146"/>
      <c r="D268" s="146"/>
      <c r="E268" s="146"/>
      <c r="F268" s="146"/>
      <c r="G268" s="166"/>
      <c r="H268" s="89"/>
      <c r="I268" s="109" t="s">
        <v>2135</v>
      </c>
      <c r="J268" s="27"/>
      <c r="K268" s="27"/>
    </row>
    <row r="269" spans="1:11" ht="15" customHeight="1" x14ac:dyDescent="0.25">
      <c r="A269" s="148"/>
      <c r="B269" s="146"/>
      <c r="C269" s="146"/>
      <c r="D269" s="146"/>
      <c r="E269" s="146"/>
      <c r="F269" s="146"/>
      <c r="G269" s="166"/>
      <c r="H269" s="89"/>
      <c r="I269" s="109" t="s">
        <v>2134</v>
      </c>
      <c r="J269" s="27"/>
      <c r="K269" s="27"/>
    </row>
    <row r="270" spans="1:11" ht="5.0999999999999996" customHeight="1" x14ac:dyDescent="0.25">
      <c r="A270" s="148"/>
      <c r="B270" s="9"/>
      <c r="C270" s="9"/>
      <c r="D270" s="3"/>
      <c r="E270" s="3"/>
      <c r="F270" s="3"/>
      <c r="G270" s="3"/>
      <c r="H270" s="27"/>
      <c r="I270" s="27"/>
      <c r="J270" s="27"/>
      <c r="K270" s="27"/>
    </row>
    <row r="271" spans="1:11" ht="15" customHeight="1" x14ac:dyDescent="0.25">
      <c r="A271" s="148"/>
      <c r="B271" s="146" t="s">
        <v>7263</v>
      </c>
      <c r="C271" s="146"/>
      <c r="D271" s="146"/>
      <c r="E271" s="146"/>
      <c r="F271" s="146"/>
      <c r="G271" s="146"/>
      <c r="H271" s="27"/>
      <c r="I271" s="27"/>
      <c r="J271" s="27"/>
      <c r="K271" s="27"/>
    </row>
    <row r="272" spans="1:11" x14ac:dyDescent="0.25">
      <c r="A272" s="148"/>
      <c r="B272" s="193"/>
      <c r="C272" s="193"/>
      <c r="D272" s="193"/>
      <c r="E272" s="193"/>
      <c r="F272" s="193"/>
      <c r="G272" s="193"/>
      <c r="H272" s="3"/>
      <c r="I272" s="3"/>
      <c r="J272" s="3"/>
      <c r="K272" s="3"/>
    </row>
    <row r="273" spans="1:11" ht="5.0999999999999996" customHeight="1" x14ac:dyDescent="0.25">
      <c r="A273" s="12"/>
      <c r="B273" s="3"/>
      <c r="C273" s="3"/>
      <c r="D273" s="3"/>
      <c r="E273" s="3"/>
      <c r="F273" s="3"/>
      <c r="G273" s="3"/>
      <c r="H273" s="3"/>
      <c r="I273" s="3"/>
      <c r="J273" s="3"/>
      <c r="K273" s="3"/>
    </row>
    <row r="274" spans="1:11" ht="45" customHeight="1" x14ac:dyDescent="0.25">
      <c r="A274" s="12" t="s">
        <v>5768</v>
      </c>
      <c r="B274" s="146" t="s">
        <v>7247</v>
      </c>
      <c r="C274" s="146"/>
      <c r="D274" s="146"/>
      <c r="E274" s="166"/>
      <c r="F274" s="170"/>
      <c r="G274" s="170"/>
      <c r="H274" s="170"/>
      <c r="I274" s="170"/>
      <c r="J274" s="170"/>
      <c r="K274" s="170"/>
    </row>
    <row r="275" spans="1:11" ht="5.0999999999999996" customHeight="1" x14ac:dyDescent="0.25">
      <c r="A275" s="12"/>
      <c r="B275" s="3"/>
      <c r="C275" s="3"/>
      <c r="D275" s="3"/>
      <c r="E275" s="3"/>
      <c r="F275" s="3"/>
      <c r="G275" s="3"/>
      <c r="H275" s="3"/>
      <c r="I275" s="3"/>
    </row>
    <row r="276" spans="1:11" ht="45" customHeight="1" x14ac:dyDescent="0.25">
      <c r="A276" s="12" t="s">
        <v>5767</v>
      </c>
      <c r="B276" s="146" t="s">
        <v>5766</v>
      </c>
      <c r="C276" s="146"/>
      <c r="D276" s="146"/>
      <c r="E276" s="166"/>
      <c r="F276" s="170"/>
      <c r="G276" s="170"/>
      <c r="H276" s="170"/>
      <c r="I276" s="170"/>
      <c r="J276" s="170"/>
      <c r="K276" s="170"/>
    </row>
    <row r="277" spans="1:11" ht="5.0999999999999996" customHeight="1" x14ac:dyDescent="0.25">
      <c r="A277" s="12"/>
      <c r="B277" s="3"/>
      <c r="C277" s="3"/>
      <c r="D277" s="3"/>
      <c r="E277" s="3"/>
      <c r="F277" s="3"/>
      <c r="G277" s="3"/>
      <c r="H277" s="3"/>
      <c r="I277" s="3"/>
    </row>
    <row r="278" spans="1:11" ht="30" customHeight="1" x14ac:dyDescent="0.25">
      <c r="A278" s="12" t="s">
        <v>5765</v>
      </c>
      <c r="B278" s="146" t="s">
        <v>5764</v>
      </c>
      <c r="C278" s="146"/>
      <c r="D278" s="146"/>
      <c r="E278" s="166"/>
      <c r="F278" s="170"/>
      <c r="G278" s="170"/>
      <c r="H278" s="170"/>
      <c r="I278" s="170"/>
      <c r="J278" s="170"/>
      <c r="K278" s="170"/>
    </row>
    <row r="279" spans="1:11" ht="5.0999999999999996" customHeight="1" x14ac:dyDescent="0.25">
      <c r="A279" s="12"/>
      <c r="B279" s="3"/>
      <c r="C279" s="3"/>
      <c r="D279" s="3"/>
      <c r="E279" s="3"/>
      <c r="F279" s="3"/>
      <c r="G279" s="3"/>
      <c r="H279" s="3"/>
      <c r="I279" s="3"/>
    </row>
    <row r="280" spans="1:11" ht="15" customHeight="1" x14ac:dyDescent="0.25">
      <c r="A280" s="12" t="s">
        <v>5763</v>
      </c>
      <c r="B280" s="146" t="s">
        <v>5762</v>
      </c>
      <c r="C280" s="146"/>
      <c r="D280" s="146"/>
      <c r="E280" s="166"/>
      <c r="F280" s="170"/>
      <c r="G280" s="170"/>
      <c r="H280" s="170"/>
      <c r="I280" s="170"/>
      <c r="J280" s="170"/>
      <c r="K280" s="170"/>
    </row>
    <row r="281" spans="1:11" ht="5.0999999999999996" customHeight="1" x14ac:dyDescent="0.25">
      <c r="A281" s="12"/>
      <c r="B281" s="3"/>
      <c r="C281" s="3"/>
      <c r="D281" s="3"/>
      <c r="E281" s="3"/>
      <c r="F281" s="3"/>
      <c r="G281" s="3"/>
      <c r="H281" s="3"/>
      <c r="I281" s="3"/>
    </row>
    <row r="282" spans="1:11" ht="45" customHeight="1" x14ac:dyDescent="0.25">
      <c r="A282" s="12" t="s">
        <v>5761</v>
      </c>
      <c r="B282" s="146" t="s">
        <v>5760</v>
      </c>
      <c r="C282" s="146"/>
      <c r="D282" s="146"/>
      <c r="E282" s="166"/>
      <c r="F282" s="170"/>
      <c r="G282" s="170"/>
      <c r="H282" s="170"/>
      <c r="I282" s="170"/>
      <c r="J282" s="170"/>
      <c r="K282" s="170"/>
    </row>
    <row r="283" spans="1:11" ht="5.0999999999999996" customHeight="1" x14ac:dyDescent="0.25">
      <c r="A283" s="12"/>
      <c r="B283" s="3"/>
      <c r="C283" s="3"/>
      <c r="D283" s="3"/>
      <c r="E283" s="3"/>
      <c r="F283" s="3"/>
      <c r="G283" s="3"/>
      <c r="H283" s="3"/>
      <c r="I283" s="3"/>
    </row>
    <row r="284" spans="1:11" ht="45" customHeight="1" x14ac:dyDescent="0.25">
      <c r="A284" s="12" t="s">
        <v>5759</v>
      </c>
      <c r="B284" s="146" t="s">
        <v>5758</v>
      </c>
      <c r="C284" s="146"/>
      <c r="D284" s="146"/>
      <c r="E284" s="166"/>
      <c r="F284" s="170"/>
      <c r="G284" s="170"/>
      <c r="H284" s="170"/>
      <c r="I284" s="170"/>
      <c r="J284" s="170"/>
      <c r="K284" s="170"/>
    </row>
    <row r="285" spans="1:11" ht="5.0999999999999996" customHeight="1" x14ac:dyDescent="0.25">
      <c r="A285" s="12"/>
      <c r="B285" s="3"/>
      <c r="C285" s="3"/>
      <c r="D285" s="3"/>
      <c r="E285" s="3"/>
      <c r="F285" s="3"/>
      <c r="G285" s="3"/>
      <c r="H285" s="3"/>
      <c r="I285" s="3"/>
    </row>
    <row r="286" spans="1:11" ht="45" customHeight="1" x14ac:dyDescent="0.25">
      <c r="A286" s="12" t="s">
        <v>5757</v>
      </c>
      <c r="B286" s="146" t="s">
        <v>5756</v>
      </c>
      <c r="C286" s="146"/>
      <c r="D286" s="146"/>
      <c r="E286" s="166"/>
      <c r="F286" s="170"/>
      <c r="G286" s="170"/>
      <c r="H286" s="170"/>
      <c r="I286" s="170"/>
      <c r="J286" s="170"/>
      <c r="K286" s="170"/>
    </row>
    <row r="287" spans="1:11" ht="5.0999999999999996" customHeight="1" x14ac:dyDescent="0.25">
      <c r="A287" s="12"/>
      <c r="B287" s="3"/>
      <c r="C287" s="3"/>
      <c r="D287" s="3"/>
      <c r="E287" s="3"/>
      <c r="F287" s="3"/>
      <c r="G287" s="3"/>
      <c r="H287" s="3"/>
      <c r="I287" s="3"/>
    </row>
    <row r="288" spans="1:11" ht="45" customHeight="1" x14ac:dyDescent="0.25">
      <c r="A288" s="12" t="s">
        <v>5755</v>
      </c>
      <c r="B288" s="146" t="s">
        <v>5754</v>
      </c>
      <c r="C288" s="146"/>
      <c r="D288" s="146"/>
      <c r="E288" s="166"/>
      <c r="F288" s="170"/>
      <c r="G288" s="170"/>
      <c r="H288" s="170"/>
      <c r="I288" s="170"/>
      <c r="J288" s="170"/>
      <c r="K288" s="170"/>
    </row>
    <row r="289" spans="1:11" ht="5.0999999999999996" customHeight="1" x14ac:dyDescent="0.25">
      <c r="A289" s="12"/>
      <c r="B289" s="3"/>
      <c r="C289" s="3"/>
      <c r="D289" s="3"/>
      <c r="E289" s="3"/>
      <c r="F289" s="3"/>
      <c r="G289" s="3"/>
      <c r="H289" s="3"/>
      <c r="I289" s="3"/>
    </row>
    <row r="290" spans="1:11" ht="30" customHeight="1" x14ac:dyDescent="0.25">
      <c r="A290" s="148" t="s">
        <v>5753</v>
      </c>
      <c r="B290" s="146" t="s">
        <v>5752</v>
      </c>
      <c r="C290" s="146"/>
      <c r="D290" s="146"/>
      <c r="E290" s="166"/>
      <c r="F290" s="170"/>
      <c r="G290" s="170"/>
      <c r="H290" s="170"/>
      <c r="I290" s="170"/>
      <c r="J290" s="170"/>
      <c r="K290" s="170"/>
    </row>
    <row r="291" spans="1:11" ht="15" customHeight="1" x14ac:dyDescent="0.25">
      <c r="A291" s="148"/>
      <c r="B291" s="233" t="s">
        <v>6732</v>
      </c>
      <c r="C291" s="233"/>
      <c r="D291" s="233"/>
      <c r="E291" s="233"/>
      <c r="F291" s="52"/>
      <c r="G291" s="52"/>
      <c r="H291" s="3"/>
      <c r="I291" s="3"/>
    </row>
    <row r="292" spans="1:11" ht="5.0999999999999996" customHeight="1" x14ac:dyDescent="0.25">
      <c r="A292" s="12"/>
      <c r="B292" s="3"/>
      <c r="C292" s="3"/>
      <c r="D292" s="3"/>
      <c r="E292" s="3"/>
      <c r="F292" s="3"/>
      <c r="G292" s="3"/>
      <c r="H292" s="3"/>
      <c r="I292" s="3"/>
    </row>
    <row r="293" spans="1:11" ht="15" customHeight="1" x14ac:dyDescent="0.25">
      <c r="A293" s="12" t="s">
        <v>5751</v>
      </c>
      <c r="B293" s="146" t="s">
        <v>5750</v>
      </c>
      <c r="C293" s="146"/>
      <c r="D293" s="146"/>
      <c r="E293" s="166"/>
      <c r="F293" s="193"/>
      <c r="G293" s="193"/>
      <c r="H293" s="193"/>
      <c r="I293" s="193"/>
      <c r="J293" s="193"/>
      <c r="K293" s="193"/>
    </row>
    <row r="294" spans="1:11" ht="5.0999999999999996" customHeight="1" x14ac:dyDescent="0.25">
      <c r="A294" s="12"/>
      <c r="B294" s="3"/>
      <c r="C294" s="3"/>
      <c r="D294" s="3"/>
      <c r="E294" s="3"/>
      <c r="F294" s="3"/>
      <c r="G294" s="3"/>
      <c r="H294" s="3"/>
      <c r="I294" s="3"/>
      <c r="J294" s="3"/>
      <c r="K294" s="3"/>
    </row>
    <row r="295" spans="1:11" x14ac:dyDescent="0.25">
      <c r="A295" s="12" t="s">
        <v>5749</v>
      </c>
      <c r="B295" s="146" t="s">
        <v>949</v>
      </c>
      <c r="C295" s="146"/>
      <c r="D295" s="146"/>
      <c r="E295" s="146"/>
      <c r="F295" s="146"/>
      <c r="G295" s="146"/>
      <c r="H295" s="146"/>
      <c r="I295" s="146"/>
      <c r="J295" s="146"/>
      <c r="K295" s="146"/>
    </row>
    <row r="296" spans="1:11" ht="5.0999999999999996" customHeight="1" x14ac:dyDescent="0.25">
      <c r="A296" s="12"/>
      <c r="B296" s="3"/>
      <c r="C296" s="3"/>
      <c r="D296" s="3"/>
      <c r="E296" s="3"/>
      <c r="F296" s="3"/>
      <c r="G296" s="3"/>
      <c r="H296" s="3"/>
      <c r="I296" s="3"/>
      <c r="J296" s="3"/>
      <c r="K296" s="3"/>
    </row>
    <row r="297" spans="1:11" x14ac:dyDescent="0.25">
      <c r="A297" s="12" t="s">
        <v>5748</v>
      </c>
      <c r="B297" s="146" t="s">
        <v>949</v>
      </c>
      <c r="C297" s="146"/>
      <c r="D297" s="146"/>
      <c r="E297" s="146"/>
      <c r="F297" s="146"/>
      <c r="G297" s="146"/>
      <c r="H297" s="146"/>
      <c r="I297" s="146"/>
      <c r="J297" s="146"/>
      <c r="K297" s="146"/>
    </row>
    <row r="298" spans="1:11" ht="5.0999999999999996" customHeight="1" x14ac:dyDescent="0.25">
      <c r="A298" s="12"/>
      <c r="B298" s="3"/>
      <c r="C298" s="3"/>
      <c r="D298" s="3"/>
      <c r="E298" s="3"/>
      <c r="F298" s="3"/>
      <c r="G298" s="3"/>
      <c r="H298" s="3"/>
      <c r="I298" s="3"/>
      <c r="J298" s="3"/>
      <c r="K298" s="3"/>
    </row>
    <row r="299" spans="1:11" x14ac:dyDescent="0.25">
      <c r="A299" s="12" t="s">
        <v>5747</v>
      </c>
      <c r="B299" s="146" t="s">
        <v>949</v>
      </c>
      <c r="C299" s="146"/>
      <c r="D299" s="146"/>
      <c r="E299" s="146"/>
      <c r="F299" s="146"/>
      <c r="G299" s="146"/>
      <c r="H299" s="146"/>
      <c r="I299" s="146"/>
      <c r="J299" s="146"/>
      <c r="K299" s="146"/>
    </row>
    <row r="300" spans="1:11" ht="5.0999999999999996" customHeight="1" x14ac:dyDescent="0.25">
      <c r="A300" s="12"/>
      <c r="B300" s="3"/>
      <c r="C300" s="3"/>
      <c r="D300" s="3"/>
      <c r="E300" s="3"/>
      <c r="F300" s="3"/>
      <c r="G300" s="3"/>
      <c r="H300" s="3"/>
      <c r="I300" s="3"/>
      <c r="J300" s="3"/>
      <c r="K300" s="3"/>
    </row>
    <row r="301" spans="1:11" x14ac:dyDescent="0.25">
      <c r="A301" s="12" t="s">
        <v>5746</v>
      </c>
      <c r="B301" s="146" t="s">
        <v>949</v>
      </c>
      <c r="C301" s="146"/>
      <c r="D301" s="146"/>
      <c r="E301" s="146"/>
      <c r="F301" s="146"/>
      <c r="G301" s="146"/>
      <c r="H301" s="146"/>
      <c r="I301" s="146"/>
      <c r="J301" s="146"/>
      <c r="K301" s="146"/>
    </row>
    <row r="302" spans="1:11" ht="5.0999999999999996" customHeight="1" x14ac:dyDescent="0.25">
      <c r="A302" s="12"/>
      <c r="B302" s="3"/>
      <c r="C302" s="3"/>
      <c r="D302" s="3"/>
      <c r="E302" s="3"/>
      <c r="F302" s="3"/>
      <c r="G302" s="3"/>
      <c r="H302" s="3"/>
      <c r="I302" s="3"/>
      <c r="J302" s="3"/>
      <c r="K302" s="3"/>
    </row>
    <row r="303" spans="1:11" x14ac:dyDescent="0.25">
      <c r="A303" s="12" t="s">
        <v>5745</v>
      </c>
      <c r="B303" s="146" t="s">
        <v>949</v>
      </c>
      <c r="C303" s="146"/>
      <c r="D303" s="146"/>
      <c r="E303" s="146"/>
      <c r="F303" s="146"/>
      <c r="G303" s="146"/>
      <c r="H303" s="146"/>
      <c r="I303" s="146"/>
      <c r="J303" s="146"/>
      <c r="K303" s="146"/>
    </row>
    <row r="304" spans="1:11" ht="5.0999999999999996" customHeight="1" x14ac:dyDescent="0.25">
      <c r="A304" s="12"/>
      <c r="B304" s="3"/>
      <c r="C304" s="3"/>
      <c r="D304" s="3"/>
      <c r="E304" s="3"/>
      <c r="F304" s="3"/>
      <c r="G304" s="3"/>
      <c r="H304" s="3"/>
      <c r="I304" s="3"/>
      <c r="J304" s="3"/>
      <c r="K304" s="3"/>
    </row>
    <row r="305" spans="1:11" ht="30" customHeight="1" x14ac:dyDescent="0.25">
      <c r="A305" s="148" t="s">
        <v>5744</v>
      </c>
      <c r="B305" s="146" t="s">
        <v>5743</v>
      </c>
      <c r="C305" s="146"/>
      <c r="D305" s="146"/>
      <c r="E305" s="146"/>
      <c r="F305" s="146"/>
      <c r="G305" s="146"/>
      <c r="H305" s="146"/>
      <c r="I305" s="146"/>
      <c r="J305" s="146"/>
      <c r="K305" s="146"/>
    </row>
    <row r="306" spans="1:11" x14ac:dyDescent="0.25">
      <c r="A306" s="148"/>
      <c r="B306" s="89"/>
      <c r="C306" s="144" t="s">
        <v>2135</v>
      </c>
      <c r="D306" s="145"/>
      <c r="E306" s="145"/>
      <c r="F306" s="145"/>
      <c r="G306" s="145"/>
      <c r="H306" s="145"/>
      <c r="I306" s="145"/>
      <c r="J306" s="145"/>
      <c r="K306" s="145"/>
    </row>
    <row r="307" spans="1:11" x14ac:dyDescent="0.25">
      <c r="A307" s="148"/>
      <c r="B307" s="89"/>
      <c r="C307" s="144" t="s">
        <v>2134</v>
      </c>
      <c r="D307" s="145"/>
      <c r="E307" s="145"/>
      <c r="F307" s="145"/>
      <c r="G307" s="145"/>
      <c r="H307" s="145"/>
      <c r="I307" s="145"/>
      <c r="J307" s="145"/>
      <c r="K307" s="145"/>
    </row>
    <row r="308" spans="1:11" ht="5.0999999999999996" customHeight="1" x14ac:dyDescent="0.25">
      <c r="A308" s="12"/>
      <c r="B308" s="3"/>
      <c r="C308" s="3"/>
      <c r="D308" s="3"/>
      <c r="E308" s="3"/>
      <c r="F308" s="3"/>
      <c r="G308" s="3"/>
      <c r="H308" s="3"/>
      <c r="I308" s="3"/>
      <c r="J308" s="3"/>
      <c r="K308" s="3"/>
    </row>
    <row r="309" spans="1:11" ht="15" customHeight="1" x14ac:dyDescent="0.25">
      <c r="A309" s="12" t="s">
        <v>5742</v>
      </c>
      <c r="B309" s="146" t="s">
        <v>5741</v>
      </c>
      <c r="C309" s="146"/>
      <c r="D309" s="146"/>
      <c r="E309" s="166"/>
      <c r="F309" s="170"/>
      <c r="G309" s="170"/>
      <c r="H309" s="170"/>
      <c r="I309" s="170"/>
      <c r="J309" s="170"/>
      <c r="K309" s="170"/>
    </row>
    <row r="310" spans="1:11" ht="5.0999999999999996" customHeight="1" x14ac:dyDescent="0.25">
      <c r="A310" s="12"/>
      <c r="B310" s="3"/>
      <c r="C310" s="3"/>
      <c r="D310" s="3"/>
      <c r="E310" s="3"/>
      <c r="F310" s="3"/>
      <c r="G310" s="3"/>
      <c r="H310" s="3"/>
      <c r="I310" s="3"/>
    </row>
    <row r="311" spans="1:11" ht="30" customHeight="1" x14ac:dyDescent="0.25">
      <c r="A311" s="12" t="s">
        <v>5740</v>
      </c>
      <c r="B311" s="146" t="s">
        <v>5739</v>
      </c>
      <c r="C311" s="146"/>
      <c r="D311" s="146"/>
      <c r="E311" s="166"/>
      <c r="F311" s="222"/>
      <c r="G311" s="222"/>
      <c r="H311" s="222"/>
      <c r="I311" s="222"/>
      <c r="J311" s="222"/>
      <c r="K311" s="222"/>
    </row>
    <row r="312" spans="1:11" ht="5.0999999999999996" customHeight="1" x14ac:dyDescent="0.25">
      <c r="A312" s="12"/>
      <c r="B312" s="3"/>
      <c r="C312" s="3"/>
      <c r="D312" s="3"/>
      <c r="E312" s="3"/>
      <c r="F312" s="3"/>
      <c r="G312" s="3"/>
      <c r="H312" s="3"/>
      <c r="I312" s="3"/>
    </row>
    <row r="313" spans="1:11" ht="15" customHeight="1" x14ac:dyDescent="0.25">
      <c r="A313" s="12" t="s">
        <v>5738</v>
      </c>
      <c r="B313" s="146" t="s">
        <v>5737</v>
      </c>
      <c r="C313" s="146"/>
      <c r="D313" s="146"/>
      <c r="E313" s="166"/>
      <c r="F313" s="169" t="str">
        <f>IF(OR(mil20.66="",mil20.67=""),"",mil20.66*(mil20.67/100))</f>
        <v/>
      </c>
      <c r="G313" s="169"/>
      <c r="H313" s="169"/>
      <c r="I313" s="169"/>
      <c r="J313" s="169"/>
      <c r="K313" s="169"/>
    </row>
    <row r="314" spans="1:11" ht="5.0999999999999996" customHeight="1" x14ac:dyDescent="0.25">
      <c r="A314" s="12"/>
      <c r="B314" s="3"/>
      <c r="C314" s="3"/>
      <c r="D314" s="3"/>
      <c r="E314" s="3"/>
      <c r="F314" s="3"/>
      <c r="G314" s="3"/>
      <c r="H314" s="3"/>
      <c r="I314" s="3"/>
      <c r="J314" s="3"/>
      <c r="K314" s="3"/>
    </row>
    <row r="315" spans="1:11" x14ac:dyDescent="0.25">
      <c r="A315" s="12" t="s">
        <v>5736</v>
      </c>
      <c r="B315" s="146" t="s">
        <v>949</v>
      </c>
      <c r="C315" s="146"/>
      <c r="D315" s="146"/>
      <c r="E315" s="146"/>
      <c r="F315" s="146"/>
      <c r="G315" s="146"/>
      <c r="H315" s="146"/>
      <c r="I315" s="146"/>
      <c r="J315" s="146"/>
      <c r="K315" s="146"/>
    </row>
    <row r="316" spans="1:11" ht="5.0999999999999996" customHeight="1" x14ac:dyDescent="0.25">
      <c r="A316" s="12"/>
      <c r="B316" s="3"/>
      <c r="C316" s="3"/>
      <c r="D316" s="3"/>
      <c r="E316" s="3"/>
      <c r="F316" s="3"/>
      <c r="G316" s="3"/>
      <c r="H316" s="3"/>
      <c r="I316" s="3"/>
      <c r="J316" s="3"/>
      <c r="K316" s="3"/>
    </row>
    <row r="317" spans="1:11" x14ac:dyDescent="0.25">
      <c r="A317" s="12" t="s">
        <v>5735</v>
      </c>
      <c r="B317" s="146" t="s">
        <v>949</v>
      </c>
      <c r="C317" s="146"/>
      <c r="D317" s="146"/>
      <c r="E317" s="146"/>
      <c r="F317" s="146"/>
      <c r="G317" s="146"/>
      <c r="H317" s="146"/>
      <c r="I317" s="146"/>
      <c r="J317" s="146"/>
      <c r="K317" s="146"/>
    </row>
    <row r="318" spans="1:11" ht="5.0999999999999996" customHeight="1" x14ac:dyDescent="0.25">
      <c r="A318" s="12"/>
      <c r="B318" s="3"/>
      <c r="C318" s="3"/>
      <c r="D318" s="3"/>
      <c r="E318" s="3"/>
      <c r="F318" s="3"/>
      <c r="G318" s="3"/>
      <c r="H318" s="3"/>
      <c r="I318" s="3"/>
      <c r="J318" s="3"/>
      <c r="K318" s="3"/>
    </row>
    <row r="319" spans="1:11" x14ac:dyDescent="0.25">
      <c r="A319" s="12" t="s">
        <v>5734</v>
      </c>
      <c r="B319" s="146" t="s">
        <v>949</v>
      </c>
      <c r="C319" s="146"/>
      <c r="D319" s="146"/>
      <c r="E319" s="146"/>
      <c r="F319" s="146"/>
      <c r="G319" s="146"/>
      <c r="H319" s="146"/>
      <c r="I319" s="146"/>
      <c r="J319" s="146"/>
      <c r="K319" s="146"/>
    </row>
    <row r="320" spans="1:11" ht="5.0999999999999996" customHeight="1" x14ac:dyDescent="0.25">
      <c r="A320" s="12"/>
      <c r="B320" s="3"/>
      <c r="C320" s="3"/>
      <c r="D320" s="3"/>
      <c r="E320" s="3"/>
      <c r="F320" s="3"/>
      <c r="G320" s="3"/>
      <c r="H320" s="3"/>
      <c r="I320" s="3"/>
      <c r="J320" s="3"/>
      <c r="K320" s="3"/>
    </row>
    <row r="321" spans="1:11" x14ac:dyDescent="0.25">
      <c r="A321" s="12" t="s">
        <v>5733</v>
      </c>
      <c r="B321" s="146" t="s">
        <v>949</v>
      </c>
      <c r="C321" s="146"/>
      <c r="D321" s="146"/>
      <c r="E321" s="146"/>
      <c r="F321" s="146"/>
      <c r="G321" s="146"/>
      <c r="H321" s="146"/>
      <c r="I321" s="146"/>
      <c r="J321" s="146"/>
      <c r="K321" s="146"/>
    </row>
    <row r="322" spans="1:11" ht="5.0999999999999996" customHeight="1" x14ac:dyDescent="0.25">
      <c r="A322" s="12"/>
      <c r="B322" s="3"/>
      <c r="C322" s="3"/>
      <c r="D322" s="3"/>
      <c r="E322" s="3"/>
      <c r="F322" s="3"/>
      <c r="G322" s="3"/>
      <c r="H322" s="3"/>
      <c r="I322" s="3"/>
      <c r="J322" s="3"/>
      <c r="K322" s="3"/>
    </row>
    <row r="323" spans="1:11" x14ac:dyDescent="0.25">
      <c r="A323" s="12" t="s">
        <v>5732</v>
      </c>
      <c r="B323" s="146" t="s">
        <v>949</v>
      </c>
      <c r="C323" s="146"/>
      <c r="D323" s="146"/>
      <c r="E323" s="146"/>
      <c r="F323" s="146"/>
      <c r="G323" s="146"/>
      <c r="H323" s="146"/>
      <c r="I323" s="146"/>
      <c r="J323" s="146"/>
      <c r="K323" s="146"/>
    </row>
    <row r="324" spans="1:11" ht="5.0999999999999996" customHeight="1" x14ac:dyDescent="0.25">
      <c r="A324" s="12"/>
      <c r="B324" s="3"/>
      <c r="C324" s="3"/>
      <c r="D324" s="3"/>
      <c r="E324" s="3"/>
      <c r="F324" s="3"/>
      <c r="G324" s="3"/>
      <c r="H324" s="3"/>
      <c r="I324" s="3"/>
      <c r="J324" s="3"/>
      <c r="K324" s="3"/>
    </row>
    <row r="325" spans="1:11" x14ac:dyDescent="0.25">
      <c r="A325" s="12" t="s">
        <v>5731</v>
      </c>
      <c r="B325" s="146" t="s">
        <v>949</v>
      </c>
      <c r="C325" s="146"/>
      <c r="D325" s="146"/>
      <c r="E325" s="146"/>
      <c r="F325" s="146"/>
      <c r="G325" s="146"/>
      <c r="H325" s="146"/>
      <c r="I325" s="146"/>
      <c r="J325" s="146"/>
      <c r="K325" s="146"/>
    </row>
    <row r="326" spans="1:11" ht="5.0999999999999996" customHeight="1" x14ac:dyDescent="0.25">
      <c r="A326" s="12"/>
      <c r="B326" s="3"/>
      <c r="C326" s="3"/>
      <c r="D326" s="3"/>
      <c r="E326" s="3"/>
      <c r="F326" s="3"/>
      <c r="G326" s="3"/>
      <c r="H326" s="3"/>
      <c r="I326" s="3"/>
      <c r="J326" s="3"/>
      <c r="K326" s="3"/>
    </row>
    <row r="327" spans="1:11" x14ac:dyDescent="0.25">
      <c r="A327" s="12" t="s">
        <v>5730</v>
      </c>
      <c r="B327" s="146" t="s">
        <v>949</v>
      </c>
      <c r="C327" s="146"/>
      <c r="D327" s="146"/>
      <c r="E327" s="146"/>
      <c r="F327" s="146"/>
      <c r="G327" s="146"/>
      <c r="H327" s="146"/>
      <c r="I327" s="146"/>
      <c r="J327" s="146"/>
      <c r="K327" s="146"/>
    </row>
    <row r="328" spans="1:11" ht="5.0999999999999996" customHeight="1" x14ac:dyDescent="0.25">
      <c r="A328" s="12"/>
      <c r="B328" s="3"/>
      <c r="C328" s="3"/>
      <c r="D328" s="3"/>
      <c r="E328" s="3"/>
      <c r="F328" s="3"/>
      <c r="G328" s="3"/>
      <c r="H328" s="3"/>
      <c r="I328" s="3"/>
      <c r="J328" s="3"/>
      <c r="K328" s="3"/>
    </row>
    <row r="329" spans="1:11" ht="15" customHeight="1" x14ac:dyDescent="0.25">
      <c r="A329" s="148" t="s">
        <v>5729</v>
      </c>
      <c r="B329" s="146" t="s">
        <v>5728</v>
      </c>
      <c r="C329" s="146"/>
      <c r="D329" s="146"/>
      <c r="E329" s="146"/>
      <c r="F329" s="146"/>
      <c r="G329" s="146"/>
      <c r="H329" s="146"/>
      <c r="I329" s="146"/>
      <c r="J329" s="146"/>
      <c r="K329" s="146"/>
    </row>
    <row r="330" spans="1:11" x14ac:dyDescent="0.25">
      <c r="A330" s="148"/>
      <c r="B330" s="89"/>
      <c r="C330" s="144" t="s">
        <v>2135</v>
      </c>
      <c r="D330" s="145"/>
      <c r="E330" s="145"/>
      <c r="F330" s="145"/>
      <c r="G330" s="145"/>
      <c r="H330" s="145"/>
      <c r="I330" s="145"/>
      <c r="J330" s="145"/>
      <c r="K330" s="145"/>
    </row>
    <row r="331" spans="1:11" x14ac:dyDescent="0.25">
      <c r="A331" s="148"/>
      <c r="B331" s="89"/>
      <c r="C331" s="144" t="s">
        <v>2134</v>
      </c>
      <c r="D331" s="145"/>
      <c r="E331" s="145"/>
      <c r="F331" s="145"/>
      <c r="G331" s="145"/>
      <c r="H331" s="145"/>
      <c r="I331" s="145"/>
      <c r="J331" s="145"/>
      <c r="K331" s="145"/>
    </row>
  </sheetData>
  <mergeCells count="275">
    <mergeCell ref="B202:E202"/>
    <mergeCell ref="B203:E203"/>
    <mergeCell ref="F197:K197"/>
    <mergeCell ref="F199:K199"/>
    <mergeCell ref="F200:K200"/>
    <mergeCell ref="F201:K201"/>
    <mergeCell ref="F202:K202"/>
    <mergeCell ref="F203:K203"/>
    <mergeCell ref="B205:C205"/>
    <mergeCell ref="H205:I205"/>
    <mergeCell ref="J205:K205"/>
    <mergeCell ref="B185:K185"/>
    <mergeCell ref="B175:K175"/>
    <mergeCell ref="B195:K195"/>
    <mergeCell ref="A199:A203"/>
    <mergeCell ref="B179:C179"/>
    <mergeCell ref="B181:C181"/>
    <mergeCell ref="B183:C183"/>
    <mergeCell ref="B189:C189"/>
    <mergeCell ref="B191:C191"/>
    <mergeCell ref="B193:C193"/>
    <mergeCell ref="B197:E197"/>
    <mergeCell ref="B199:E199"/>
    <mergeCell ref="B200:E200"/>
    <mergeCell ref="B201:E201"/>
    <mergeCell ref="A329:A331"/>
    <mergeCell ref="A305:A307"/>
    <mergeCell ref="A15:A16"/>
    <mergeCell ref="J28:K28"/>
    <mergeCell ref="J30:K30"/>
    <mergeCell ref="J32:K32"/>
    <mergeCell ref="J34:K34"/>
    <mergeCell ref="H28:I28"/>
    <mergeCell ref="H30:I30"/>
    <mergeCell ref="H32:I32"/>
    <mergeCell ref="H34:I34"/>
    <mergeCell ref="B26:C26"/>
    <mergeCell ref="H26:I26"/>
    <mergeCell ref="F274:K274"/>
    <mergeCell ref="F276:K276"/>
    <mergeCell ref="F278:K278"/>
    <mergeCell ref="F280:K280"/>
    <mergeCell ref="F282:K282"/>
    <mergeCell ref="F284:K284"/>
    <mergeCell ref="F286:K286"/>
    <mergeCell ref="F288:K288"/>
    <mergeCell ref="F290:K290"/>
    <mergeCell ref="F293:K293"/>
    <mergeCell ref="F309:K309"/>
    <mergeCell ref="A290:A291"/>
    <mergeCell ref="D45:E45"/>
    <mergeCell ref="F45:G45"/>
    <mergeCell ref="B39:C40"/>
    <mergeCell ref="B41:C42"/>
    <mergeCell ref="B43:C44"/>
    <mergeCell ref="D39:E40"/>
    <mergeCell ref="D41:E42"/>
    <mergeCell ref="D43:E44"/>
    <mergeCell ref="B54:K54"/>
    <mergeCell ref="H108:I108"/>
    <mergeCell ref="J108:K108"/>
    <mergeCell ref="B84:K84"/>
    <mergeCell ref="B66:C66"/>
    <mergeCell ref="B68:K68"/>
    <mergeCell ref="B70:C70"/>
    <mergeCell ref="H70:I70"/>
    <mergeCell ref="J70:K70"/>
    <mergeCell ref="B56:C56"/>
    <mergeCell ref="B57:C57"/>
    <mergeCell ref="B58:C58"/>
    <mergeCell ref="B59:C59"/>
    <mergeCell ref="B60:C60"/>
    <mergeCell ref="B61:C61"/>
    <mergeCell ref="A3:K3"/>
    <mergeCell ref="A7:A11"/>
    <mergeCell ref="B10:J10"/>
    <mergeCell ref="A18:A24"/>
    <mergeCell ref="A54:A64"/>
    <mergeCell ref="A36:A45"/>
    <mergeCell ref="B5:K5"/>
    <mergeCell ref="B7:K7"/>
    <mergeCell ref="B11:K11"/>
    <mergeCell ref="B13:C13"/>
    <mergeCell ref="H13:I13"/>
    <mergeCell ref="J13:K13"/>
    <mergeCell ref="C8:K8"/>
    <mergeCell ref="C9:K9"/>
    <mergeCell ref="J26:K26"/>
    <mergeCell ref="H49:I49"/>
    <mergeCell ref="J49:K49"/>
    <mergeCell ref="B47:C47"/>
    <mergeCell ref="H47:I47"/>
    <mergeCell ref="J47:K47"/>
    <mergeCell ref="B38:C38"/>
    <mergeCell ref="D38:E38"/>
    <mergeCell ref="F38:G38"/>
    <mergeCell ref="B28:G28"/>
    <mergeCell ref="H116:I116"/>
    <mergeCell ref="J116:K116"/>
    <mergeCell ref="B118:G118"/>
    <mergeCell ref="A105:A106"/>
    <mergeCell ref="A113:A114"/>
    <mergeCell ref="A99:A103"/>
    <mergeCell ref="A93:A97"/>
    <mergeCell ref="A86:A91"/>
    <mergeCell ref="A78:A82"/>
    <mergeCell ref="B93:G94"/>
    <mergeCell ref="B96:G96"/>
    <mergeCell ref="B97:G97"/>
    <mergeCell ref="B99:G100"/>
    <mergeCell ref="B102:G102"/>
    <mergeCell ref="B103:G103"/>
    <mergeCell ref="B105:G106"/>
    <mergeCell ref="B108:G108"/>
    <mergeCell ref="B110:G111"/>
    <mergeCell ref="B113:G114"/>
    <mergeCell ref="A121:A125"/>
    <mergeCell ref="A127:A131"/>
    <mergeCell ref="A133:A137"/>
    <mergeCell ref="B121:G122"/>
    <mergeCell ref="B124:G124"/>
    <mergeCell ref="B125:G125"/>
    <mergeCell ref="A116:A119"/>
    <mergeCell ref="B116:G116"/>
    <mergeCell ref="B119:G119"/>
    <mergeCell ref="B133:G134"/>
    <mergeCell ref="B136:G136"/>
    <mergeCell ref="B137:G137"/>
    <mergeCell ref="B127:G128"/>
    <mergeCell ref="B130:G130"/>
    <mergeCell ref="B131:G131"/>
    <mergeCell ref="A159:A160"/>
    <mergeCell ref="A162:A163"/>
    <mergeCell ref="A168:A173"/>
    <mergeCell ref="A139:A143"/>
    <mergeCell ref="B151:K151"/>
    <mergeCell ref="A145:A149"/>
    <mergeCell ref="A153:A157"/>
    <mergeCell ref="B153:G154"/>
    <mergeCell ref="B156:G156"/>
    <mergeCell ref="B157:G157"/>
    <mergeCell ref="B145:G146"/>
    <mergeCell ref="B148:G148"/>
    <mergeCell ref="B149:G149"/>
    <mergeCell ref="B139:G140"/>
    <mergeCell ref="B143:G143"/>
    <mergeCell ref="B159:G160"/>
    <mergeCell ref="B162:G163"/>
    <mergeCell ref="B165:G166"/>
    <mergeCell ref="B172:G172"/>
    <mergeCell ref="B168:G170"/>
    <mergeCell ref="B173:G173"/>
    <mergeCell ref="A228:A232"/>
    <mergeCell ref="A241:A245"/>
    <mergeCell ref="A207:A211"/>
    <mergeCell ref="A213:A214"/>
    <mergeCell ref="A216:A220"/>
    <mergeCell ref="A222:A226"/>
    <mergeCell ref="B234:G235"/>
    <mergeCell ref="B228:G229"/>
    <mergeCell ref="B231:G231"/>
    <mergeCell ref="B232:G232"/>
    <mergeCell ref="B222:G223"/>
    <mergeCell ref="B225:G225"/>
    <mergeCell ref="B226:G226"/>
    <mergeCell ref="B213:G214"/>
    <mergeCell ref="B207:G208"/>
    <mergeCell ref="B210:G210"/>
    <mergeCell ref="B211:G211"/>
    <mergeCell ref="A268:A272"/>
    <mergeCell ref="B268:G269"/>
    <mergeCell ref="B271:G271"/>
    <mergeCell ref="B272:G272"/>
    <mergeCell ref="A250:A254"/>
    <mergeCell ref="A256:A260"/>
    <mergeCell ref="A262:A266"/>
    <mergeCell ref="B262:G263"/>
    <mergeCell ref="B265:G265"/>
    <mergeCell ref="B266:G266"/>
    <mergeCell ref="B256:G257"/>
    <mergeCell ref="B259:G259"/>
    <mergeCell ref="B260:G260"/>
    <mergeCell ref="B250:G251"/>
    <mergeCell ref="B253:G253"/>
    <mergeCell ref="B254:G254"/>
    <mergeCell ref="C330:K330"/>
    <mergeCell ref="C331:K331"/>
    <mergeCell ref="A51:A52"/>
    <mergeCell ref="A72:A73"/>
    <mergeCell ref="A75:A76"/>
    <mergeCell ref="A110:A111"/>
    <mergeCell ref="A165:A166"/>
    <mergeCell ref="A234:A235"/>
    <mergeCell ref="A237:A239"/>
    <mergeCell ref="A247:A248"/>
    <mergeCell ref="B315:K315"/>
    <mergeCell ref="B317:K317"/>
    <mergeCell ref="B319:K319"/>
    <mergeCell ref="B321:K321"/>
    <mergeCell ref="B323:K323"/>
    <mergeCell ref="B325:K325"/>
    <mergeCell ref="B327:K327"/>
    <mergeCell ref="B295:K295"/>
    <mergeCell ref="B297:K297"/>
    <mergeCell ref="B299:K299"/>
    <mergeCell ref="B301:K301"/>
    <mergeCell ref="D57:G57"/>
    <mergeCell ref="B91:G91"/>
    <mergeCell ref="B142:G142"/>
    <mergeCell ref="B15:G16"/>
    <mergeCell ref="B18:G18"/>
    <mergeCell ref="B20:C20"/>
    <mergeCell ref="B21:C21"/>
    <mergeCell ref="B22:C22"/>
    <mergeCell ref="B23:C23"/>
    <mergeCell ref="B24:C24"/>
    <mergeCell ref="B329:K329"/>
    <mergeCell ref="B303:K303"/>
    <mergeCell ref="B305:K305"/>
    <mergeCell ref="C306:K306"/>
    <mergeCell ref="C307:K307"/>
    <mergeCell ref="B290:E290"/>
    <mergeCell ref="B291:E291"/>
    <mergeCell ref="B293:E293"/>
    <mergeCell ref="B309:E309"/>
    <mergeCell ref="D20:G20"/>
    <mergeCell ref="D21:G21"/>
    <mergeCell ref="D22:G22"/>
    <mergeCell ref="D23:G23"/>
    <mergeCell ref="D24:G24"/>
    <mergeCell ref="B49:G49"/>
    <mergeCell ref="B51:G52"/>
    <mergeCell ref="D56:G56"/>
    <mergeCell ref="B30:G30"/>
    <mergeCell ref="B32:G32"/>
    <mergeCell ref="B34:G34"/>
    <mergeCell ref="B72:G73"/>
    <mergeCell ref="B75:G76"/>
    <mergeCell ref="B78:G79"/>
    <mergeCell ref="B81:G81"/>
    <mergeCell ref="B82:G82"/>
    <mergeCell ref="B90:G90"/>
    <mergeCell ref="B86:G88"/>
    <mergeCell ref="B36:G36"/>
    <mergeCell ref="D58:G58"/>
    <mergeCell ref="D59:G59"/>
    <mergeCell ref="D60:G60"/>
    <mergeCell ref="D61:G61"/>
    <mergeCell ref="D62:G62"/>
    <mergeCell ref="D63:G63"/>
    <mergeCell ref="D64:G64"/>
    <mergeCell ref="D66:G66"/>
    <mergeCell ref="B64:C64"/>
    <mergeCell ref="B62:C62"/>
    <mergeCell ref="B63:C63"/>
    <mergeCell ref="B311:E311"/>
    <mergeCell ref="B313:E313"/>
    <mergeCell ref="B216:G217"/>
    <mergeCell ref="B219:G219"/>
    <mergeCell ref="B220:G220"/>
    <mergeCell ref="B237:G239"/>
    <mergeCell ref="B247:G248"/>
    <mergeCell ref="B241:G242"/>
    <mergeCell ref="B244:G244"/>
    <mergeCell ref="B245:G245"/>
    <mergeCell ref="B274:E274"/>
    <mergeCell ref="B276:E276"/>
    <mergeCell ref="B278:E278"/>
    <mergeCell ref="B280:E280"/>
    <mergeCell ref="B282:E282"/>
    <mergeCell ref="B284:E284"/>
    <mergeCell ref="B286:E286"/>
    <mergeCell ref="B288:E288"/>
    <mergeCell ref="F311:K311"/>
    <mergeCell ref="F313:K313"/>
  </mergeCells>
  <hyperlinks>
    <hyperlink ref="B291" location="mil20.06" display="Click here to go to Item 20.06." xr:uid="{00000000-0004-0000-2300-000000000000}"/>
  </hyperlinks>
  <pageMargins left="0.7" right="0.7" top="0.75" bottom="0.75" header="0.3" footer="0.3"/>
  <pageSetup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2"/>
  <dimension ref="A3:J169"/>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17.7109375" customWidth="1"/>
    <col min="4" max="4" width="3.7109375" customWidth="1"/>
    <col min="5" max="5" width="17.7109375" customWidth="1"/>
    <col min="6" max="6" width="3.7109375" customWidth="1"/>
    <col min="7" max="7" width="12.7109375" customWidth="1"/>
    <col min="8" max="10" width="15.7109375" customWidth="1"/>
  </cols>
  <sheetData>
    <row r="3" spans="1:10" ht="15" customHeight="1" thickBot="1" x14ac:dyDescent="0.3">
      <c r="A3" s="199" t="s">
        <v>5935</v>
      </c>
      <c r="B3" s="199"/>
      <c r="C3" s="199"/>
      <c r="D3" s="199"/>
      <c r="E3" s="199"/>
      <c r="F3" s="199"/>
      <c r="G3" s="199"/>
      <c r="H3" s="199"/>
      <c r="I3" s="199"/>
      <c r="J3" s="199"/>
    </row>
    <row r="4" spans="1:10" x14ac:dyDescent="0.25">
      <c r="A4" s="12"/>
      <c r="B4" s="3"/>
      <c r="C4" s="3"/>
      <c r="D4" s="3"/>
      <c r="E4" s="3"/>
      <c r="F4" s="3"/>
      <c r="G4" s="3"/>
      <c r="H4" s="3"/>
      <c r="I4" s="3"/>
      <c r="J4" s="3"/>
    </row>
    <row r="5" spans="1:10" ht="30" customHeight="1" x14ac:dyDescent="0.25">
      <c r="A5" s="148" t="s">
        <v>5934</v>
      </c>
      <c r="B5" s="146" t="s">
        <v>5933</v>
      </c>
      <c r="C5" s="146"/>
      <c r="D5" s="146"/>
      <c r="E5" s="146"/>
      <c r="F5" s="146"/>
      <c r="G5" s="146"/>
      <c r="H5" s="146"/>
      <c r="I5" s="146"/>
      <c r="J5" s="146"/>
    </row>
    <row r="6" spans="1:10" x14ac:dyDescent="0.25">
      <c r="A6" s="148"/>
      <c r="B6" s="89"/>
      <c r="C6" s="144" t="s">
        <v>2135</v>
      </c>
      <c r="D6" s="145"/>
      <c r="E6" s="145"/>
      <c r="F6" s="145"/>
      <c r="G6" s="145"/>
      <c r="H6" s="145"/>
      <c r="I6" s="145"/>
      <c r="J6" s="145"/>
    </row>
    <row r="7" spans="1:10" x14ac:dyDescent="0.25">
      <c r="A7" s="148"/>
      <c r="B7" s="89"/>
      <c r="C7" s="144" t="s">
        <v>2134</v>
      </c>
      <c r="D7" s="145"/>
      <c r="E7" s="145"/>
      <c r="F7" s="145"/>
      <c r="G7" s="145"/>
      <c r="H7" s="145"/>
      <c r="I7" s="145"/>
      <c r="J7" s="145"/>
    </row>
    <row r="8" spans="1:10" ht="5.0999999999999996" customHeight="1" x14ac:dyDescent="0.25">
      <c r="A8" s="148"/>
      <c r="B8" s="146"/>
      <c r="C8" s="146"/>
      <c r="D8" s="146"/>
      <c r="E8" s="146"/>
      <c r="F8" s="146"/>
      <c r="G8" s="146"/>
      <c r="H8" s="146"/>
      <c r="I8" s="146"/>
      <c r="J8" s="146"/>
    </row>
    <row r="9" spans="1:10" ht="15" customHeight="1" x14ac:dyDescent="0.25">
      <c r="A9" s="148"/>
      <c r="B9" s="146" t="s">
        <v>5932</v>
      </c>
      <c r="C9" s="146"/>
      <c r="D9" s="146"/>
      <c r="E9" s="146"/>
      <c r="F9" s="146"/>
      <c r="G9" s="146"/>
      <c r="H9" s="146"/>
      <c r="I9" s="146"/>
      <c r="J9" s="146"/>
    </row>
    <row r="10" spans="1:10" ht="5.0999999999999996" customHeight="1" x14ac:dyDescent="0.25">
      <c r="A10" s="12"/>
      <c r="B10" s="3"/>
      <c r="C10" s="3"/>
      <c r="D10" s="3"/>
      <c r="E10" s="3"/>
      <c r="F10" s="3"/>
      <c r="G10" s="3"/>
      <c r="H10" s="3"/>
      <c r="I10" s="3"/>
      <c r="J10" s="3"/>
    </row>
    <row r="11" spans="1:10" ht="15" customHeight="1" x14ac:dyDescent="0.25">
      <c r="A11" s="148" t="s">
        <v>5931</v>
      </c>
      <c r="B11" s="146" t="s">
        <v>5930</v>
      </c>
      <c r="C11" s="146"/>
      <c r="D11" s="146"/>
      <c r="E11" s="146"/>
      <c r="F11" s="146"/>
      <c r="G11" s="146"/>
      <c r="H11" s="146"/>
      <c r="I11" s="146"/>
      <c r="J11" s="146"/>
    </row>
    <row r="12" spans="1:10" x14ac:dyDescent="0.25">
      <c r="A12" s="148"/>
      <c r="B12" s="89"/>
      <c r="C12" s="144" t="s">
        <v>2135</v>
      </c>
      <c r="D12" s="145"/>
      <c r="E12" s="145"/>
      <c r="F12" s="145"/>
      <c r="G12" s="145"/>
      <c r="H12" s="145"/>
      <c r="I12" s="145"/>
      <c r="J12" s="145"/>
    </row>
    <row r="13" spans="1:10" x14ac:dyDescent="0.25">
      <c r="A13" s="148"/>
      <c r="B13" s="89"/>
      <c r="C13" s="144" t="s">
        <v>2134</v>
      </c>
      <c r="D13" s="145"/>
      <c r="E13" s="145"/>
      <c r="F13" s="145"/>
      <c r="G13" s="145"/>
      <c r="H13" s="145"/>
      <c r="I13" s="145"/>
      <c r="J13" s="145"/>
    </row>
    <row r="14" spans="1:10" ht="5.0999999999999996" customHeight="1" x14ac:dyDescent="0.25">
      <c r="A14" s="148"/>
      <c r="B14" s="146"/>
      <c r="C14" s="146"/>
      <c r="D14" s="146"/>
      <c r="E14" s="146"/>
      <c r="F14" s="146"/>
      <c r="G14" s="146"/>
      <c r="H14" s="146"/>
      <c r="I14" s="146"/>
      <c r="J14" s="146"/>
    </row>
    <row r="15" spans="1:10" x14ac:dyDescent="0.25">
      <c r="A15" s="148"/>
      <c r="B15" s="146" t="s">
        <v>5927</v>
      </c>
      <c r="C15" s="146"/>
      <c r="D15" s="146"/>
      <c r="E15" s="146"/>
      <c r="F15" s="146"/>
      <c r="G15" s="146"/>
      <c r="H15" s="146"/>
      <c r="I15" s="146"/>
      <c r="J15" s="146"/>
    </row>
    <row r="16" spans="1:10" ht="5.0999999999999996" customHeight="1" x14ac:dyDescent="0.25">
      <c r="A16" s="12"/>
      <c r="B16" s="3"/>
      <c r="C16" s="3"/>
      <c r="D16" s="3"/>
      <c r="E16" s="3"/>
      <c r="F16" s="3"/>
      <c r="G16" s="3"/>
      <c r="H16" s="3"/>
      <c r="I16" s="3"/>
      <c r="J16" s="3"/>
    </row>
    <row r="17" spans="1:10" ht="30" customHeight="1" x14ac:dyDescent="0.25">
      <c r="A17" s="148" t="s">
        <v>5929</v>
      </c>
      <c r="B17" s="146" t="s">
        <v>5928</v>
      </c>
      <c r="C17" s="146"/>
      <c r="D17" s="146"/>
      <c r="E17" s="146"/>
      <c r="F17" s="146"/>
      <c r="G17" s="146"/>
      <c r="H17" s="146"/>
      <c r="I17" s="146"/>
      <c r="J17" s="146"/>
    </row>
    <row r="18" spans="1:10" x14ac:dyDescent="0.25">
      <c r="A18" s="148"/>
      <c r="B18" s="89"/>
      <c r="C18" s="144" t="s">
        <v>2135</v>
      </c>
      <c r="D18" s="145"/>
      <c r="E18" s="145"/>
      <c r="F18" s="145"/>
      <c r="G18" s="145"/>
      <c r="H18" s="145"/>
      <c r="I18" s="145"/>
      <c r="J18" s="145"/>
    </row>
    <row r="19" spans="1:10" x14ac:dyDescent="0.25">
      <c r="A19" s="148"/>
      <c r="B19" s="89"/>
      <c r="C19" s="144" t="s">
        <v>2134</v>
      </c>
      <c r="D19" s="145"/>
      <c r="E19" s="145"/>
      <c r="F19" s="145"/>
      <c r="G19" s="145"/>
      <c r="H19" s="145"/>
      <c r="I19" s="145"/>
      <c r="J19" s="145"/>
    </row>
    <row r="20" spans="1:10" ht="5.0999999999999996" customHeight="1" x14ac:dyDescent="0.25">
      <c r="A20" s="148"/>
      <c r="B20" s="146"/>
      <c r="C20" s="146"/>
      <c r="D20" s="146"/>
      <c r="E20" s="146"/>
      <c r="F20" s="146"/>
      <c r="G20" s="146"/>
      <c r="H20" s="146"/>
      <c r="I20" s="146"/>
      <c r="J20" s="146"/>
    </row>
    <row r="21" spans="1:10" x14ac:dyDescent="0.25">
      <c r="A21" s="148"/>
      <c r="B21" s="146" t="s">
        <v>5927</v>
      </c>
      <c r="C21" s="146"/>
      <c r="D21" s="146"/>
      <c r="E21" s="146"/>
      <c r="F21" s="146"/>
      <c r="G21" s="146"/>
      <c r="H21" s="146"/>
      <c r="I21" s="146"/>
      <c r="J21" s="146"/>
    </row>
    <row r="22" spans="1:10" ht="5.0999999999999996" customHeight="1" x14ac:dyDescent="0.25">
      <c r="A22" s="12"/>
      <c r="B22" s="3"/>
      <c r="C22" s="3"/>
      <c r="D22" s="3"/>
      <c r="E22" s="3"/>
      <c r="F22" s="3"/>
      <c r="G22" s="3"/>
      <c r="H22" s="3"/>
      <c r="I22" s="3"/>
      <c r="J22" s="3"/>
    </row>
    <row r="23" spans="1:10" ht="15" customHeight="1" x14ac:dyDescent="0.25">
      <c r="A23" s="148" t="s">
        <v>5926</v>
      </c>
      <c r="B23" s="146" t="s">
        <v>5925</v>
      </c>
      <c r="C23" s="146"/>
      <c r="D23" s="146"/>
      <c r="E23" s="146"/>
      <c r="F23" s="146"/>
      <c r="G23" s="146"/>
      <c r="H23" s="146"/>
      <c r="I23" s="146"/>
      <c r="J23" s="146"/>
    </row>
    <row r="24" spans="1:10" x14ac:dyDescent="0.25">
      <c r="A24" s="148"/>
      <c r="B24" s="89"/>
      <c r="C24" s="144" t="s">
        <v>2135</v>
      </c>
      <c r="D24" s="145"/>
      <c r="E24" s="145"/>
      <c r="F24" s="145"/>
      <c r="G24" s="145"/>
      <c r="H24" s="145"/>
      <c r="I24" s="145"/>
      <c r="J24" s="145"/>
    </row>
    <row r="25" spans="1:10" x14ac:dyDescent="0.25">
      <c r="A25" s="148"/>
      <c r="B25" s="89"/>
      <c r="C25" s="144" t="s">
        <v>2134</v>
      </c>
      <c r="D25" s="145"/>
      <c r="E25" s="145"/>
      <c r="F25" s="145"/>
      <c r="G25" s="145"/>
      <c r="H25" s="145"/>
      <c r="I25" s="145"/>
      <c r="J25" s="145"/>
    </row>
    <row r="26" spans="1:10" ht="5.0999999999999996" customHeight="1" x14ac:dyDescent="0.25">
      <c r="A26" s="148"/>
      <c r="B26" s="3"/>
      <c r="C26" s="3"/>
      <c r="D26" s="3"/>
      <c r="E26" s="3"/>
      <c r="F26" s="3"/>
      <c r="G26" s="3"/>
      <c r="H26" s="3"/>
      <c r="I26" s="3"/>
      <c r="J26" s="3"/>
    </row>
    <row r="27" spans="1:10" ht="90" customHeight="1" x14ac:dyDescent="0.25">
      <c r="A27" s="148"/>
      <c r="B27" s="146" t="s">
        <v>5924</v>
      </c>
      <c r="C27" s="166"/>
      <c r="D27" s="193"/>
      <c r="E27" s="193"/>
      <c r="F27" s="193"/>
      <c r="G27" s="193"/>
      <c r="H27" s="193"/>
      <c r="I27" s="193"/>
      <c r="J27" s="193"/>
    </row>
    <row r="28" spans="1:10" ht="5.0999999999999996" customHeight="1" x14ac:dyDescent="0.25">
      <c r="A28" s="12"/>
      <c r="B28" s="3"/>
      <c r="C28" s="3"/>
      <c r="D28" s="3"/>
      <c r="E28" s="3"/>
      <c r="F28" s="3"/>
      <c r="G28" s="3"/>
      <c r="H28" s="3"/>
      <c r="I28" s="3"/>
      <c r="J28" s="3"/>
    </row>
    <row r="29" spans="1:10" ht="30" customHeight="1" x14ac:dyDescent="0.25">
      <c r="A29" s="148" t="s">
        <v>5923</v>
      </c>
      <c r="B29" s="146" t="s">
        <v>5922</v>
      </c>
      <c r="C29" s="146"/>
      <c r="D29" s="146"/>
      <c r="E29" s="146"/>
      <c r="F29" s="146"/>
      <c r="G29" s="146"/>
      <c r="H29" s="146"/>
      <c r="I29" s="146"/>
      <c r="J29" s="146"/>
    </row>
    <row r="30" spans="1:10" ht="15" customHeight="1" x14ac:dyDescent="0.25">
      <c r="A30" s="148"/>
      <c r="B30" s="196" t="s">
        <v>6701</v>
      </c>
      <c r="C30" s="196"/>
      <c r="D30" s="196"/>
      <c r="E30" s="196"/>
      <c r="F30" s="83"/>
      <c r="G30" s="83"/>
      <c r="H30" s="83"/>
      <c r="I30" s="83"/>
      <c r="J30" s="83"/>
    </row>
    <row r="31" spans="1:10" ht="15" customHeight="1" x14ac:dyDescent="0.25">
      <c r="A31" s="148"/>
      <c r="B31" s="196" t="s">
        <v>6733</v>
      </c>
      <c r="C31" s="196"/>
      <c r="D31" s="196"/>
      <c r="E31" s="196"/>
      <c r="F31" s="83"/>
      <c r="G31" s="83"/>
      <c r="H31" s="83"/>
      <c r="I31" s="83"/>
      <c r="J31" s="83"/>
    </row>
    <row r="32" spans="1:10" ht="15" customHeight="1" x14ac:dyDescent="0.25">
      <c r="A32" s="148"/>
      <c r="B32" s="196" t="s">
        <v>6734</v>
      </c>
      <c r="C32" s="196"/>
      <c r="D32" s="196"/>
      <c r="E32" s="196"/>
      <c r="F32" s="83"/>
      <c r="G32" s="83"/>
      <c r="H32" s="83"/>
      <c r="I32" s="83"/>
      <c r="J32" s="83"/>
    </row>
    <row r="33" spans="1:10" ht="5.0999999999999996" customHeight="1" x14ac:dyDescent="0.25">
      <c r="A33" s="148"/>
      <c r="B33" s="146"/>
      <c r="C33" s="146"/>
      <c r="D33" s="146"/>
      <c r="E33" s="146"/>
      <c r="F33" s="146"/>
      <c r="G33" s="146"/>
      <c r="H33" s="146"/>
      <c r="I33" s="146"/>
      <c r="J33" s="146"/>
    </row>
    <row r="34" spans="1:10" ht="30" customHeight="1" x14ac:dyDescent="0.25">
      <c r="A34" s="148"/>
      <c r="B34" s="9"/>
      <c r="C34" s="146" t="s">
        <v>5921</v>
      </c>
      <c r="D34" s="146"/>
      <c r="E34" s="146"/>
      <c r="F34" s="146"/>
      <c r="G34" s="146"/>
      <c r="H34" s="146"/>
      <c r="I34" s="146"/>
      <c r="J34" s="9"/>
    </row>
    <row r="35" spans="1:10" ht="5.0999999999999996" customHeight="1" x14ac:dyDescent="0.25">
      <c r="A35" s="148"/>
      <c r="B35" s="9"/>
      <c r="C35" s="9"/>
      <c r="D35" s="9"/>
      <c r="E35" s="9"/>
      <c r="F35" s="9"/>
      <c r="G35" s="9"/>
      <c r="H35" s="9"/>
      <c r="I35" s="9"/>
      <c r="J35" s="9"/>
    </row>
    <row r="36" spans="1:10" ht="15" customHeight="1" x14ac:dyDescent="0.25">
      <c r="A36" s="148"/>
      <c r="B36" s="9"/>
      <c r="C36" s="146" t="s">
        <v>5920</v>
      </c>
      <c r="D36" s="146"/>
      <c r="E36" s="146"/>
      <c r="F36" s="146"/>
      <c r="G36" s="146"/>
      <c r="H36" s="146"/>
      <c r="I36" s="146"/>
      <c r="J36" s="9"/>
    </row>
    <row r="37" spans="1:10" ht="5.0999999999999996" customHeight="1" x14ac:dyDescent="0.25">
      <c r="A37" s="148"/>
      <c r="B37" s="9"/>
      <c r="C37" s="9"/>
      <c r="D37" s="9"/>
      <c r="E37" s="9"/>
      <c r="F37" s="9"/>
      <c r="G37" s="9"/>
      <c r="H37" s="9"/>
      <c r="I37" s="9"/>
      <c r="J37" s="9"/>
    </row>
    <row r="38" spans="1:10" ht="45" customHeight="1" x14ac:dyDescent="0.25">
      <c r="A38" s="148"/>
      <c r="B38" s="9"/>
      <c r="C38" s="146" t="s">
        <v>5919</v>
      </c>
      <c r="D38" s="146"/>
      <c r="E38" s="146"/>
      <c r="F38" s="146"/>
      <c r="G38" s="146"/>
      <c r="H38" s="146"/>
      <c r="I38" s="146"/>
      <c r="J38" s="9"/>
    </row>
    <row r="39" spans="1:10" ht="5.0999999999999996" customHeight="1" x14ac:dyDescent="0.25">
      <c r="A39" s="148"/>
      <c r="B39" s="9"/>
      <c r="C39" s="9"/>
      <c r="D39" s="9"/>
      <c r="E39" s="9"/>
      <c r="F39" s="9"/>
      <c r="G39" s="9"/>
      <c r="H39" s="9"/>
      <c r="I39" s="9"/>
      <c r="J39" s="9"/>
    </row>
    <row r="40" spans="1:10" ht="30" customHeight="1" x14ac:dyDescent="0.25">
      <c r="A40" s="148"/>
      <c r="B40" s="9"/>
      <c r="C40" s="146" t="s">
        <v>5918</v>
      </c>
      <c r="D40" s="146"/>
      <c r="E40" s="146"/>
      <c r="F40" s="146"/>
      <c r="G40" s="146"/>
      <c r="H40" s="146"/>
      <c r="I40" s="146"/>
      <c r="J40" s="9"/>
    </row>
    <row r="41" spans="1:10" ht="5.0999999999999996" customHeight="1" x14ac:dyDescent="0.25">
      <c r="A41" s="148"/>
      <c r="B41" s="9"/>
      <c r="C41" s="9"/>
      <c r="D41" s="9"/>
      <c r="E41" s="9"/>
      <c r="F41" s="9"/>
      <c r="G41" s="9"/>
      <c r="H41" s="9"/>
      <c r="I41" s="9"/>
      <c r="J41" s="9"/>
    </row>
    <row r="42" spans="1:10" ht="30" customHeight="1" x14ac:dyDescent="0.25">
      <c r="A42" s="148"/>
      <c r="B42" s="86"/>
      <c r="C42" s="172" t="s">
        <v>5917</v>
      </c>
      <c r="D42" s="172"/>
      <c r="E42" s="172"/>
      <c r="F42" s="172"/>
      <c r="G42" s="172"/>
      <c r="H42" s="172"/>
      <c r="I42" s="172"/>
      <c r="J42" s="86"/>
    </row>
    <row r="43" spans="1:10" ht="5.0999999999999996" customHeight="1" x14ac:dyDescent="0.25">
      <c r="A43" s="12"/>
      <c r="B43" s="3"/>
      <c r="C43" s="3"/>
      <c r="D43" s="3"/>
      <c r="E43" s="3"/>
      <c r="F43" s="3"/>
      <c r="G43" s="3"/>
      <c r="H43" s="3"/>
      <c r="I43" s="3"/>
      <c r="J43" s="3"/>
    </row>
    <row r="44" spans="1:10" ht="45" customHeight="1" x14ac:dyDescent="0.25">
      <c r="A44" s="12"/>
      <c r="B44" s="167" t="s">
        <v>5916</v>
      </c>
      <c r="C44" s="167"/>
      <c r="D44" s="167" t="s">
        <v>5915</v>
      </c>
      <c r="E44" s="167"/>
      <c r="F44" s="167" t="s">
        <v>5914</v>
      </c>
      <c r="G44" s="167"/>
      <c r="H44" s="43" t="s">
        <v>5913</v>
      </c>
      <c r="I44" s="43" t="s">
        <v>5912</v>
      </c>
      <c r="J44" s="43" t="s">
        <v>5911</v>
      </c>
    </row>
    <row r="45" spans="1:10" ht="5.0999999999999996" customHeight="1" x14ac:dyDescent="0.25">
      <c r="A45" s="12"/>
      <c r="B45" s="3"/>
      <c r="C45" s="3"/>
      <c r="D45" s="3"/>
      <c r="E45" s="3"/>
      <c r="F45" s="3"/>
      <c r="G45" s="3"/>
      <c r="H45" s="3"/>
      <c r="I45" s="3"/>
      <c r="J45" s="3"/>
    </row>
    <row r="46" spans="1:10" x14ac:dyDescent="0.25">
      <c r="A46" s="236" t="s">
        <v>5910</v>
      </c>
      <c r="B46" s="193"/>
      <c r="C46" s="193"/>
      <c r="D46" s="111"/>
      <c r="E46" s="109" t="s">
        <v>7256</v>
      </c>
      <c r="F46" s="89"/>
      <c r="G46" s="109" t="s">
        <v>3473</v>
      </c>
      <c r="H46" s="170"/>
      <c r="I46" s="170"/>
      <c r="J46" s="234"/>
    </row>
    <row r="47" spans="1:10" x14ac:dyDescent="0.25">
      <c r="A47" s="236"/>
      <c r="B47" s="193"/>
      <c r="C47" s="193"/>
      <c r="D47" s="111"/>
      <c r="E47" s="109" t="s">
        <v>4437</v>
      </c>
      <c r="F47" s="89"/>
      <c r="G47" s="109" t="s">
        <v>5227</v>
      </c>
      <c r="H47" s="170"/>
      <c r="I47" s="170"/>
      <c r="J47" s="234"/>
    </row>
    <row r="48" spans="1:10" x14ac:dyDescent="0.25">
      <c r="A48" s="236"/>
      <c r="B48" s="193"/>
      <c r="C48" s="193"/>
      <c r="D48" s="58"/>
      <c r="E48" s="109"/>
      <c r="F48" s="58"/>
      <c r="G48" s="109"/>
      <c r="H48" s="170"/>
      <c r="I48" s="170"/>
      <c r="J48" s="234"/>
    </row>
    <row r="49" spans="1:10" ht="5.0999999999999996" customHeight="1" x14ac:dyDescent="0.25">
      <c r="A49" s="12"/>
      <c r="B49" s="3"/>
      <c r="C49" s="3"/>
      <c r="D49" s="3"/>
      <c r="E49" s="3"/>
      <c r="F49" s="3"/>
      <c r="G49" s="3"/>
      <c r="H49" s="3"/>
      <c r="I49" s="3"/>
      <c r="J49" s="3"/>
    </row>
    <row r="50" spans="1:10" x14ac:dyDescent="0.25">
      <c r="A50" s="236" t="s">
        <v>5909</v>
      </c>
      <c r="B50" s="193"/>
      <c r="C50" s="193"/>
      <c r="D50" s="111"/>
      <c r="E50" s="109" t="s">
        <v>7256</v>
      </c>
      <c r="F50" s="89"/>
      <c r="G50" s="109" t="s">
        <v>3473</v>
      </c>
      <c r="H50" s="170"/>
      <c r="I50" s="170"/>
      <c r="J50" s="234"/>
    </row>
    <row r="51" spans="1:10" x14ac:dyDescent="0.25">
      <c r="A51" s="236"/>
      <c r="B51" s="193"/>
      <c r="C51" s="193"/>
      <c r="D51" s="111"/>
      <c r="E51" s="109" t="s">
        <v>4437</v>
      </c>
      <c r="F51" s="89"/>
      <c r="G51" s="109" t="s">
        <v>5227</v>
      </c>
      <c r="H51" s="170"/>
      <c r="I51" s="170"/>
      <c r="J51" s="234"/>
    </row>
    <row r="52" spans="1:10" x14ac:dyDescent="0.25">
      <c r="A52" s="236"/>
      <c r="B52" s="193"/>
      <c r="C52" s="193"/>
      <c r="D52" s="58"/>
      <c r="E52" s="109"/>
      <c r="F52" s="58"/>
      <c r="G52" s="109"/>
      <c r="H52" s="170"/>
      <c r="I52" s="170"/>
      <c r="J52" s="234"/>
    </row>
    <row r="53" spans="1:10" ht="5.0999999999999996" customHeight="1" x14ac:dyDescent="0.25">
      <c r="A53" s="12"/>
      <c r="B53" s="3"/>
      <c r="C53" s="3"/>
      <c r="D53" s="3"/>
      <c r="E53" s="3"/>
      <c r="F53" s="3"/>
      <c r="G53" s="3"/>
      <c r="H53" s="3"/>
      <c r="I53" s="3"/>
      <c r="J53" s="3"/>
    </row>
    <row r="54" spans="1:10" x14ac:dyDescent="0.25">
      <c r="A54" s="236" t="s">
        <v>5908</v>
      </c>
      <c r="B54" s="193"/>
      <c r="C54" s="193"/>
      <c r="D54" s="111"/>
      <c r="E54" s="109" t="s">
        <v>7256</v>
      </c>
      <c r="F54" s="89"/>
      <c r="G54" s="109" t="s">
        <v>3473</v>
      </c>
      <c r="H54" s="170"/>
      <c r="I54" s="170"/>
      <c r="J54" s="234"/>
    </row>
    <row r="55" spans="1:10" x14ac:dyDescent="0.25">
      <c r="A55" s="236"/>
      <c r="B55" s="193"/>
      <c r="C55" s="193"/>
      <c r="D55" s="111"/>
      <c r="E55" s="109" t="s">
        <v>4437</v>
      </c>
      <c r="F55" s="89"/>
      <c r="G55" s="109" t="s">
        <v>5227</v>
      </c>
      <c r="H55" s="170"/>
      <c r="I55" s="170"/>
      <c r="J55" s="234"/>
    </row>
    <row r="56" spans="1:10" x14ac:dyDescent="0.25">
      <c r="A56" s="236"/>
      <c r="B56" s="193"/>
      <c r="C56" s="193"/>
      <c r="D56" s="58"/>
      <c r="E56" s="109"/>
      <c r="F56" s="58"/>
      <c r="G56" s="109"/>
      <c r="H56" s="170"/>
      <c r="I56" s="170"/>
      <c r="J56" s="234"/>
    </row>
    <row r="57" spans="1:10" ht="5.0999999999999996" customHeight="1" x14ac:dyDescent="0.25">
      <c r="A57" s="12"/>
      <c r="B57" s="3"/>
      <c r="C57" s="3"/>
      <c r="D57" s="3"/>
      <c r="E57" s="3"/>
      <c r="F57" s="3"/>
      <c r="G57" s="3"/>
      <c r="H57" s="3"/>
      <c r="I57" s="3"/>
      <c r="J57" s="3"/>
    </row>
    <row r="58" spans="1:10" x14ac:dyDescent="0.25">
      <c r="A58" s="236" t="s">
        <v>5907</v>
      </c>
      <c r="B58" s="193"/>
      <c r="C58" s="193"/>
      <c r="D58" s="111"/>
      <c r="E58" s="109" t="s">
        <v>7256</v>
      </c>
      <c r="F58" s="89"/>
      <c r="G58" s="109" t="s">
        <v>3473</v>
      </c>
      <c r="H58" s="170"/>
      <c r="I58" s="170"/>
      <c r="J58" s="234"/>
    </row>
    <row r="59" spans="1:10" x14ac:dyDescent="0.25">
      <c r="A59" s="236"/>
      <c r="B59" s="193"/>
      <c r="C59" s="193"/>
      <c r="D59" s="111"/>
      <c r="E59" s="109" t="s">
        <v>4437</v>
      </c>
      <c r="F59" s="89"/>
      <c r="G59" s="109" t="s">
        <v>5227</v>
      </c>
      <c r="H59" s="170"/>
      <c r="I59" s="170"/>
      <c r="J59" s="234"/>
    </row>
    <row r="60" spans="1:10" x14ac:dyDescent="0.25">
      <c r="A60" s="236"/>
      <c r="B60" s="193"/>
      <c r="C60" s="193"/>
      <c r="D60" s="58"/>
      <c r="E60" s="109"/>
      <c r="F60" s="58"/>
      <c r="G60" s="109"/>
      <c r="H60" s="170"/>
      <c r="I60" s="170"/>
      <c r="J60" s="234"/>
    </row>
    <row r="61" spans="1:10" ht="5.0999999999999996" customHeight="1" x14ac:dyDescent="0.25">
      <c r="A61" s="12"/>
      <c r="B61" s="3"/>
      <c r="C61" s="3"/>
      <c r="D61" s="3"/>
      <c r="E61" s="3"/>
      <c r="F61" s="3"/>
      <c r="G61" s="3"/>
      <c r="H61" s="3"/>
      <c r="I61" s="3"/>
      <c r="J61" s="3"/>
    </row>
    <row r="62" spans="1:10" x14ac:dyDescent="0.25">
      <c r="A62" s="236" t="s">
        <v>5906</v>
      </c>
      <c r="B62" s="193"/>
      <c r="C62" s="193"/>
      <c r="D62" s="111"/>
      <c r="E62" s="109" t="s">
        <v>7256</v>
      </c>
      <c r="F62" s="89"/>
      <c r="G62" s="109" t="s">
        <v>3473</v>
      </c>
      <c r="H62" s="170"/>
      <c r="I62" s="170"/>
      <c r="J62" s="234"/>
    </row>
    <row r="63" spans="1:10" x14ac:dyDescent="0.25">
      <c r="A63" s="236"/>
      <c r="B63" s="193"/>
      <c r="C63" s="193"/>
      <c r="D63" s="111"/>
      <c r="E63" s="109" t="s">
        <v>4437</v>
      </c>
      <c r="F63" s="89"/>
      <c r="G63" s="109" t="s">
        <v>5227</v>
      </c>
      <c r="H63" s="170"/>
      <c r="I63" s="170"/>
      <c r="J63" s="234"/>
    </row>
    <row r="64" spans="1:10" x14ac:dyDescent="0.25">
      <c r="A64" s="236"/>
      <c r="B64" s="193"/>
      <c r="C64" s="193"/>
      <c r="D64" s="58"/>
      <c r="E64" s="109"/>
      <c r="F64" s="58"/>
      <c r="G64" s="109"/>
      <c r="H64" s="170"/>
      <c r="I64" s="170"/>
      <c r="J64" s="234"/>
    </row>
    <row r="65" spans="1:10" ht="5.0999999999999996" customHeight="1" x14ac:dyDescent="0.25">
      <c r="A65" s="12"/>
      <c r="B65" s="3"/>
      <c r="C65" s="3"/>
      <c r="D65" s="3"/>
      <c r="E65" s="3"/>
      <c r="F65" s="3"/>
      <c r="G65" s="3"/>
      <c r="H65" s="3"/>
      <c r="I65" s="3"/>
      <c r="J65" s="3"/>
    </row>
    <row r="66" spans="1:10" x14ac:dyDescent="0.25">
      <c r="A66" s="236" t="s">
        <v>5905</v>
      </c>
      <c r="B66" s="193"/>
      <c r="C66" s="193"/>
      <c r="D66" s="111"/>
      <c r="E66" s="109" t="s">
        <v>7256</v>
      </c>
      <c r="F66" s="89"/>
      <c r="G66" s="109" t="s">
        <v>3473</v>
      </c>
      <c r="H66" s="170"/>
      <c r="I66" s="170"/>
      <c r="J66" s="234"/>
    </row>
    <row r="67" spans="1:10" x14ac:dyDescent="0.25">
      <c r="A67" s="236"/>
      <c r="B67" s="193"/>
      <c r="C67" s="193"/>
      <c r="D67" s="111"/>
      <c r="E67" s="109" t="s">
        <v>4437</v>
      </c>
      <c r="F67" s="89"/>
      <c r="G67" s="109" t="s">
        <v>5227</v>
      </c>
      <c r="H67" s="170"/>
      <c r="I67" s="170"/>
      <c r="J67" s="234"/>
    </row>
    <row r="68" spans="1:10" x14ac:dyDescent="0.25">
      <c r="A68" s="236"/>
      <c r="B68" s="193"/>
      <c r="C68" s="193"/>
      <c r="D68" s="58"/>
      <c r="E68" s="109"/>
      <c r="F68" s="58"/>
      <c r="G68" s="109"/>
      <c r="H68" s="170"/>
      <c r="I68" s="170"/>
      <c r="J68" s="234"/>
    </row>
    <row r="69" spans="1:10" ht="5.0999999999999996" customHeight="1" x14ac:dyDescent="0.25">
      <c r="A69" s="12"/>
      <c r="B69" s="3"/>
      <c r="C69" s="3"/>
      <c r="D69" s="3"/>
      <c r="E69" s="3"/>
      <c r="F69" s="3"/>
      <c r="G69" s="3"/>
      <c r="H69" s="3"/>
      <c r="I69" s="3"/>
      <c r="J69" s="3"/>
    </row>
    <row r="70" spans="1:10" x14ac:dyDescent="0.25">
      <c r="A70" s="236" t="s">
        <v>5904</v>
      </c>
      <c r="B70" s="193"/>
      <c r="C70" s="193"/>
      <c r="D70" s="111"/>
      <c r="E70" s="109" t="s">
        <v>7256</v>
      </c>
      <c r="F70" s="89"/>
      <c r="G70" s="109" t="s">
        <v>3473</v>
      </c>
      <c r="H70" s="170"/>
      <c r="I70" s="170"/>
      <c r="J70" s="234"/>
    </row>
    <row r="71" spans="1:10" x14ac:dyDescent="0.25">
      <c r="A71" s="236"/>
      <c r="B71" s="193"/>
      <c r="C71" s="193"/>
      <c r="D71" s="111"/>
      <c r="E71" s="109" t="s">
        <v>4437</v>
      </c>
      <c r="F71" s="89"/>
      <c r="G71" s="109" t="s">
        <v>5227</v>
      </c>
      <c r="H71" s="170"/>
      <c r="I71" s="170"/>
      <c r="J71" s="234"/>
    </row>
    <row r="72" spans="1:10" x14ac:dyDescent="0.25">
      <c r="A72" s="236"/>
      <c r="B72" s="193"/>
      <c r="C72" s="193"/>
      <c r="D72" s="58"/>
      <c r="E72" s="109"/>
      <c r="F72" s="58"/>
      <c r="G72" s="109"/>
      <c r="H72" s="170"/>
      <c r="I72" s="170"/>
      <c r="J72" s="234"/>
    </row>
    <row r="73" spans="1:10" ht="5.0999999999999996" customHeight="1" x14ac:dyDescent="0.25">
      <c r="A73" s="12"/>
      <c r="B73" s="3"/>
      <c r="C73" s="3"/>
      <c r="D73" s="3"/>
      <c r="E73" s="3"/>
      <c r="F73" s="3"/>
      <c r="G73" s="3"/>
      <c r="H73" s="3"/>
      <c r="I73" s="3"/>
      <c r="J73" s="3"/>
    </row>
    <row r="74" spans="1:10" x14ac:dyDescent="0.25">
      <c r="A74" s="236" t="s">
        <v>5903</v>
      </c>
      <c r="B74" s="193"/>
      <c r="C74" s="193"/>
      <c r="D74" s="111"/>
      <c r="E74" s="109" t="s">
        <v>7256</v>
      </c>
      <c r="F74" s="89"/>
      <c r="G74" s="109" t="s">
        <v>3473</v>
      </c>
      <c r="H74" s="170"/>
      <c r="I74" s="170"/>
      <c r="J74" s="234"/>
    </row>
    <row r="75" spans="1:10" x14ac:dyDescent="0.25">
      <c r="A75" s="236"/>
      <c r="B75" s="193"/>
      <c r="C75" s="193"/>
      <c r="D75" s="111"/>
      <c r="E75" s="109" t="s">
        <v>4437</v>
      </c>
      <c r="F75" s="89"/>
      <c r="G75" s="109" t="s">
        <v>5227</v>
      </c>
      <c r="H75" s="170"/>
      <c r="I75" s="170"/>
      <c r="J75" s="234"/>
    </row>
    <row r="76" spans="1:10" x14ac:dyDescent="0.25">
      <c r="A76" s="236"/>
      <c r="B76" s="193"/>
      <c r="C76" s="193"/>
      <c r="D76" s="58"/>
      <c r="E76" s="109"/>
      <c r="F76" s="58"/>
      <c r="G76" s="109"/>
      <c r="H76" s="170"/>
      <c r="I76" s="170"/>
      <c r="J76" s="234"/>
    </row>
    <row r="77" spans="1:10" ht="5.0999999999999996" customHeight="1" x14ac:dyDescent="0.25">
      <c r="A77" s="12"/>
      <c r="B77" s="3"/>
      <c r="C77" s="3"/>
      <c r="D77" s="3"/>
      <c r="E77" s="3"/>
      <c r="F77" s="3"/>
      <c r="G77" s="3"/>
      <c r="H77" s="3"/>
      <c r="I77" s="3"/>
      <c r="J77" s="3"/>
    </row>
    <row r="78" spans="1:10" x14ac:dyDescent="0.25">
      <c r="A78" s="236" t="s">
        <v>5902</v>
      </c>
      <c r="B78" s="193"/>
      <c r="C78" s="193"/>
      <c r="D78" s="111"/>
      <c r="E78" s="109" t="s">
        <v>7256</v>
      </c>
      <c r="F78" s="89"/>
      <c r="G78" s="109" t="s">
        <v>3473</v>
      </c>
      <c r="H78" s="170"/>
      <c r="I78" s="170"/>
      <c r="J78" s="234"/>
    </row>
    <row r="79" spans="1:10" x14ac:dyDescent="0.25">
      <c r="A79" s="236"/>
      <c r="B79" s="193"/>
      <c r="C79" s="193"/>
      <c r="D79" s="111"/>
      <c r="E79" s="109" t="s">
        <v>4437</v>
      </c>
      <c r="F79" s="89"/>
      <c r="G79" s="109" t="s">
        <v>5227</v>
      </c>
      <c r="H79" s="170"/>
      <c r="I79" s="170"/>
      <c r="J79" s="234"/>
    </row>
    <row r="80" spans="1:10" x14ac:dyDescent="0.25">
      <c r="A80" s="236"/>
      <c r="B80" s="193"/>
      <c r="C80" s="193"/>
      <c r="D80" s="58"/>
      <c r="E80" s="109"/>
      <c r="F80" s="58"/>
      <c r="G80" s="109"/>
      <c r="H80" s="170"/>
      <c r="I80" s="170"/>
      <c r="J80" s="234"/>
    </row>
    <row r="81" spans="1:10" ht="5.0999999999999996" customHeight="1" x14ac:dyDescent="0.25">
      <c r="A81" s="12"/>
      <c r="B81" s="3"/>
      <c r="C81" s="3"/>
      <c r="D81" s="3"/>
      <c r="E81" s="3"/>
      <c r="F81" s="3"/>
      <c r="G81" s="3"/>
      <c r="H81" s="3"/>
      <c r="I81" s="3"/>
      <c r="J81" s="3"/>
    </row>
    <row r="82" spans="1:10" ht="15" customHeight="1" x14ac:dyDescent="0.25">
      <c r="A82" s="148" t="s">
        <v>5901</v>
      </c>
      <c r="B82" s="146" t="s">
        <v>5900</v>
      </c>
      <c r="C82" s="146"/>
      <c r="D82" s="146"/>
      <c r="E82" s="146"/>
      <c r="F82" s="146"/>
      <c r="G82" s="146"/>
      <c r="H82" s="146"/>
      <c r="I82" s="146"/>
      <c r="J82" s="146"/>
    </row>
    <row r="83" spans="1:10" x14ac:dyDescent="0.25">
      <c r="A83" s="148"/>
      <c r="B83" s="89"/>
      <c r="C83" s="144" t="s">
        <v>2135</v>
      </c>
      <c r="D83" s="145"/>
      <c r="E83" s="145"/>
      <c r="F83" s="145"/>
      <c r="G83" s="145"/>
      <c r="H83" s="145"/>
      <c r="I83" s="145"/>
      <c r="J83" s="145"/>
    </row>
    <row r="84" spans="1:10" x14ac:dyDescent="0.25">
      <c r="A84" s="148"/>
      <c r="B84" s="89"/>
      <c r="C84" s="144" t="s">
        <v>2134</v>
      </c>
      <c r="D84" s="145"/>
      <c r="E84" s="145"/>
      <c r="F84" s="145"/>
      <c r="G84" s="145"/>
      <c r="H84" s="145"/>
      <c r="I84" s="145"/>
      <c r="J84" s="145"/>
    </row>
    <row r="85" spans="1:10" ht="5.0999999999999996" customHeight="1" x14ac:dyDescent="0.25">
      <c r="A85" s="148"/>
      <c r="B85" s="3"/>
      <c r="C85" s="3"/>
      <c r="D85" s="3"/>
      <c r="E85" s="3"/>
      <c r="F85" s="3"/>
      <c r="G85" s="3"/>
      <c r="H85" s="3"/>
      <c r="I85" s="3"/>
      <c r="J85" s="3"/>
    </row>
    <row r="86" spans="1:10" x14ac:dyDescent="0.25">
      <c r="A86" s="148"/>
      <c r="B86" s="146" t="s">
        <v>2281</v>
      </c>
      <c r="C86" s="166"/>
      <c r="D86" s="193"/>
      <c r="E86" s="193"/>
      <c r="F86" s="193"/>
      <c r="G86" s="193"/>
      <c r="H86" s="193"/>
      <c r="I86" s="193"/>
      <c r="J86" s="193"/>
    </row>
    <row r="87" spans="1:10" ht="5.0999999999999996" customHeight="1" x14ac:dyDescent="0.25">
      <c r="A87" s="12"/>
      <c r="B87" s="3"/>
      <c r="C87" s="3"/>
      <c r="D87" s="3"/>
      <c r="E87" s="3"/>
      <c r="F87" s="3"/>
      <c r="G87" s="3"/>
      <c r="H87" s="3"/>
      <c r="I87" s="3"/>
      <c r="J87" s="3"/>
    </row>
    <row r="88" spans="1:10" ht="15" customHeight="1" x14ac:dyDescent="0.25">
      <c r="A88" s="148" t="s">
        <v>5899</v>
      </c>
      <c r="B88" s="146" t="s">
        <v>5898</v>
      </c>
      <c r="C88" s="146"/>
      <c r="D88" s="146"/>
      <c r="E88" s="146"/>
      <c r="F88" s="146"/>
      <c r="G88" s="146"/>
      <c r="H88" s="146"/>
      <c r="I88" s="146"/>
      <c r="J88" s="146"/>
    </row>
    <row r="89" spans="1:10" x14ac:dyDescent="0.25">
      <c r="A89" s="148"/>
      <c r="B89" s="89"/>
      <c r="C89" s="144" t="s">
        <v>2135</v>
      </c>
      <c r="D89" s="145"/>
      <c r="E89" s="145"/>
      <c r="F89" s="145"/>
      <c r="G89" s="145"/>
      <c r="H89" s="145"/>
      <c r="I89" s="145"/>
      <c r="J89" s="145"/>
    </row>
    <row r="90" spans="1:10" x14ac:dyDescent="0.25">
      <c r="A90" s="148"/>
      <c r="B90" s="89"/>
      <c r="C90" s="144" t="s">
        <v>2134</v>
      </c>
      <c r="D90" s="145"/>
      <c r="E90" s="145"/>
      <c r="F90" s="145"/>
      <c r="G90" s="145"/>
      <c r="H90" s="145"/>
      <c r="I90" s="145"/>
      <c r="J90" s="145"/>
    </row>
    <row r="91" spans="1:10" ht="5.0999999999999996" customHeight="1" x14ac:dyDescent="0.25">
      <c r="A91" s="148"/>
      <c r="B91" s="3"/>
      <c r="C91" s="3"/>
      <c r="D91" s="3"/>
      <c r="E91" s="3"/>
      <c r="F91" s="3"/>
      <c r="G91" s="3"/>
      <c r="H91" s="3"/>
      <c r="I91" s="3"/>
      <c r="J91" s="3"/>
    </row>
    <row r="92" spans="1:10" x14ac:dyDescent="0.25">
      <c r="A92" s="148"/>
      <c r="B92" s="146" t="s">
        <v>2281</v>
      </c>
      <c r="C92" s="166"/>
      <c r="D92" s="193"/>
      <c r="E92" s="193"/>
      <c r="F92" s="193"/>
      <c r="G92" s="193"/>
      <c r="H92" s="193"/>
      <c r="I92" s="193"/>
      <c r="J92" s="193"/>
    </row>
    <row r="93" spans="1:10" ht="5.0999999999999996" customHeight="1" x14ac:dyDescent="0.25">
      <c r="A93" s="12"/>
      <c r="B93" s="3"/>
      <c r="C93" s="3"/>
      <c r="D93" s="3"/>
      <c r="E93" s="3"/>
      <c r="F93" s="3"/>
      <c r="G93" s="3"/>
      <c r="H93" s="3"/>
      <c r="I93" s="3"/>
      <c r="J93" s="3"/>
    </row>
    <row r="94" spans="1:10" x14ac:dyDescent="0.25">
      <c r="A94" s="12" t="s">
        <v>5897</v>
      </c>
      <c r="B94" s="146" t="s">
        <v>2277</v>
      </c>
      <c r="C94" s="146"/>
      <c r="D94" s="146"/>
      <c r="E94" s="146"/>
      <c r="F94" s="146"/>
      <c r="G94" s="146"/>
      <c r="H94" s="146"/>
      <c r="I94" s="146"/>
      <c r="J94" s="146"/>
    </row>
    <row r="95" spans="1:10" ht="5.0999999999999996" customHeight="1" x14ac:dyDescent="0.25">
      <c r="A95" s="12"/>
      <c r="B95" s="3"/>
      <c r="C95" s="3"/>
      <c r="D95" s="3"/>
      <c r="E95" s="3"/>
      <c r="F95" s="3"/>
      <c r="G95" s="3"/>
      <c r="H95" s="3"/>
      <c r="I95" s="3"/>
      <c r="J95" s="3"/>
    </row>
    <row r="96" spans="1:10" ht="15" customHeight="1" x14ac:dyDescent="0.25">
      <c r="A96" s="148" t="s">
        <v>5896</v>
      </c>
      <c r="B96" s="146" t="s">
        <v>5895</v>
      </c>
      <c r="C96" s="146"/>
      <c r="D96" s="146"/>
      <c r="E96" s="146"/>
      <c r="F96" s="146"/>
      <c r="G96" s="146"/>
      <c r="H96" s="146"/>
      <c r="I96" s="146"/>
      <c r="J96" s="146"/>
    </row>
    <row r="97" spans="1:10" x14ac:dyDescent="0.25">
      <c r="A97" s="148"/>
      <c r="B97" s="89"/>
      <c r="C97" s="144" t="s">
        <v>2135</v>
      </c>
      <c r="D97" s="145"/>
      <c r="E97" s="145"/>
      <c r="F97" s="145"/>
      <c r="G97" s="145"/>
      <c r="H97" s="145"/>
      <c r="I97" s="145"/>
      <c r="J97" s="145"/>
    </row>
    <row r="98" spans="1:10" x14ac:dyDescent="0.25">
      <c r="A98" s="148"/>
      <c r="B98" s="89"/>
      <c r="C98" s="144" t="s">
        <v>2134</v>
      </c>
      <c r="D98" s="145"/>
      <c r="E98" s="145"/>
      <c r="F98" s="145"/>
      <c r="G98" s="145"/>
      <c r="H98" s="145"/>
      <c r="I98" s="145"/>
      <c r="J98" s="145"/>
    </row>
    <row r="99" spans="1:10" ht="5.0999999999999996" customHeight="1" x14ac:dyDescent="0.25">
      <c r="A99" s="148"/>
      <c r="B99" s="146"/>
      <c r="C99" s="146"/>
      <c r="D99" s="146"/>
      <c r="E99" s="146"/>
      <c r="F99" s="146"/>
      <c r="G99" s="146"/>
      <c r="H99" s="146"/>
      <c r="I99" s="146"/>
      <c r="J99" s="146"/>
    </row>
    <row r="100" spans="1:10" x14ac:dyDescent="0.25">
      <c r="A100" s="148"/>
      <c r="B100" s="146" t="s">
        <v>5894</v>
      </c>
      <c r="C100" s="146"/>
      <c r="D100" s="146"/>
      <c r="E100" s="146"/>
      <c r="F100" s="146"/>
      <c r="G100" s="146"/>
      <c r="H100" s="146"/>
      <c r="I100" s="146"/>
      <c r="J100" s="146"/>
    </row>
    <row r="101" spans="1:10" x14ac:dyDescent="0.25">
      <c r="A101" s="148"/>
      <c r="B101" s="196" t="s">
        <v>6701</v>
      </c>
      <c r="C101" s="196"/>
      <c r="D101" s="196"/>
      <c r="E101" s="196"/>
      <c r="F101" s="83"/>
      <c r="G101" s="83"/>
      <c r="H101" s="83"/>
      <c r="I101" s="83"/>
      <c r="J101" s="83"/>
    </row>
    <row r="102" spans="1:10" ht="5.0999999999999996" customHeight="1" x14ac:dyDescent="0.25">
      <c r="A102" s="12"/>
      <c r="B102" s="3"/>
      <c r="C102" s="3"/>
      <c r="D102" s="3"/>
      <c r="E102" s="3"/>
      <c r="F102" s="3"/>
      <c r="G102" s="3"/>
      <c r="H102" s="3"/>
      <c r="I102" s="3"/>
      <c r="J102" s="3"/>
    </row>
    <row r="103" spans="1:10" ht="15" customHeight="1" x14ac:dyDescent="0.25">
      <c r="A103" s="12"/>
      <c r="B103" s="146" t="s">
        <v>5893</v>
      </c>
      <c r="C103" s="146"/>
      <c r="D103" s="146"/>
      <c r="E103" s="146"/>
      <c r="F103" s="146"/>
      <c r="G103" s="146"/>
      <c r="H103" s="146"/>
      <c r="I103" s="146"/>
      <c r="J103" s="146"/>
    </row>
    <row r="104" spans="1:10" ht="5.0999999999999996" customHeight="1" x14ac:dyDescent="0.25">
      <c r="A104" s="12"/>
      <c r="B104" s="3"/>
      <c r="C104" s="3"/>
      <c r="D104" s="3"/>
      <c r="E104" s="3"/>
      <c r="F104" s="3"/>
      <c r="G104" s="3"/>
      <c r="H104" s="3"/>
      <c r="I104" s="3"/>
      <c r="J104" s="3"/>
    </row>
    <row r="105" spans="1:10" x14ac:dyDescent="0.25">
      <c r="A105" s="12" t="s">
        <v>5892</v>
      </c>
      <c r="B105" s="146" t="s">
        <v>2239</v>
      </c>
      <c r="C105" s="166"/>
      <c r="D105" s="193"/>
      <c r="E105" s="193"/>
      <c r="F105" s="193"/>
      <c r="G105" s="193"/>
      <c r="H105" s="193"/>
      <c r="I105" s="193"/>
      <c r="J105" s="193"/>
    </row>
    <row r="106" spans="1:10" ht="5.0999999999999996" customHeight="1" x14ac:dyDescent="0.25">
      <c r="A106" s="12"/>
      <c r="B106" s="3"/>
      <c r="C106" s="3"/>
      <c r="D106" s="3"/>
      <c r="E106" s="3"/>
      <c r="F106" s="3"/>
      <c r="G106" s="3"/>
      <c r="H106" s="3"/>
      <c r="I106" s="3"/>
      <c r="J106" s="3"/>
    </row>
    <row r="107" spans="1:10" x14ac:dyDescent="0.25">
      <c r="A107" s="12" t="s">
        <v>5891</v>
      </c>
      <c r="B107" s="146" t="s">
        <v>2064</v>
      </c>
      <c r="C107" s="166"/>
      <c r="D107" s="193"/>
      <c r="E107" s="193"/>
      <c r="F107" s="193"/>
      <c r="G107" s="193"/>
      <c r="H107" s="193"/>
      <c r="I107" s="193"/>
      <c r="J107" s="193"/>
    </row>
    <row r="108" spans="1:10" ht="5.0999999999999996" customHeight="1" x14ac:dyDescent="0.25">
      <c r="A108" s="12"/>
      <c r="B108" s="3"/>
      <c r="C108" s="3"/>
      <c r="D108" s="3"/>
      <c r="E108" s="3"/>
      <c r="F108" s="3"/>
      <c r="G108" s="3"/>
      <c r="H108" s="3"/>
      <c r="I108" s="3"/>
      <c r="J108" s="3"/>
    </row>
    <row r="109" spans="1:10" x14ac:dyDescent="0.25">
      <c r="A109" s="12" t="s">
        <v>5890</v>
      </c>
      <c r="B109" s="146" t="s">
        <v>2062</v>
      </c>
      <c r="C109" s="166"/>
      <c r="D109" s="193"/>
      <c r="E109" s="193"/>
      <c r="F109" s="193"/>
      <c r="G109" s="193"/>
      <c r="H109" s="193"/>
      <c r="I109" s="193"/>
      <c r="J109" s="193"/>
    </row>
    <row r="110" spans="1:10" ht="5.0999999999999996" customHeight="1" x14ac:dyDescent="0.25">
      <c r="A110" s="12"/>
      <c r="B110" s="3"/>
      <c r="C110" s="3"/>
      <c r="D110" s="3"/>
      <c r="E110" s="3"/>
      <c r="F110" s="3"/>
      <c r="G110" s="3"/>
      <c r="H110" s="3"/>
      <c r="I110" s="3"/>
      <c r="J110" s="3"/>
    </row>
    <row r="111" spans="1:10" x14ac:dyDescent="0.25">
      <c r="A111" s="12" t="s">
        <v>5889</v>
      </c>
      <c r="B111" s="146" t="s">
        <v>2233</v>
      </c>
      <c r="C111" s="166"/>
      <c r="D111" s="193"/>
      <c r="E111" s="193"/>
      <c r="F111" s="193"/>
      <c r="G111" s="193"/>
      <c r="H111" s="193"/>
      <c r="I111" s="193"/>
      <c r="J111" s="193"/>
    </row>
    <row r="112" spans="1:10" ht="5.0999999999999996" customHeight="1" x14ac:dyDescent="0.25">
      <c r="A112" s="12"/>
      <c r="B112" s="3"/>
      <c r="C112" s="3"/>
      <c r="D112" s="3"/>
      <c r="E112" s="3"/>
      <c r="F112" s="3"/>
      <c r="G112" s="3"/>
      <c r="H112" s="3"/>
      <c r="I112" s="3"/>
      <c r="J112" s="3"/>
    </row>
    <row r="113" spans="1:10" x14ac:dyDescent="0.25">
      <c r="A113" s="148" t="s">
        <v>5888</v>
      </c>
      <c r="B113" s="146" t="s">
        <v>5887</v>
      </c>
      <c r="C113" s="166"/>
      <c r="D113" s="209" t="str">
        <f>IF(mil06.40date="","",DATE(YEAR(mil06.40date),MONTH(mil06.40date)+1,DAY(mil06.40date)))</f>
        <v/>
      </c>
      <c r="E113" s="209"/>
      <c r="F113" s="209"/>
      <c r="G113" s="209"/>
      <c r="H113" s="209"/>
      <c r="I113" s="209"/>
      <c r="J113" s="209"/>
    </row>
    <row r="114" spans="1:10" ht="15" customHeight="1" x14ac:dyDescent="0.25">
      <c r="A114" s="148"/>
      <c r="B114" s="168" t="s">
        <v>6621</v>
      </c>
      <c r="C114" s="168"/>
      <c r="D114" s="168"/>
      <c r="E114" s="168"/>
      <c r="F114" s="3"/>
      <c r="G114" s="3"/>
      <c r="H114" s="3"/>
      <c r="I114" s="3"/>
    </row>
    <row r="115" spans="1:10" ht="5.0999999999999996" customHeight="1" x14ac:dyDescent="0.25">
      <c r="A115" s="12"/>
      <c r="B115" s="3"/>
      <c r="C115" s="3"/>
      <c r="D115" s="3"/>
      <c r="E115" s="3"/>
      <c r="F115" s="3"/>
      <c r="G115" s="3"/>
      <c r="H115" s="3"/>
      <c r="I115" s="3"/>
      <c r="J115" s="3"/>
    </row>
    <row r="116" spans="1:10" x14ac:dyDescent="0.25">
      <c r="A116" s="12" t="s">
        <v>5886</v>
      </c>
      <c r="B116" s="146" t="s">
        <v>5885</v>
      </c>
      <c r="C116" s="166"/>
      <c r="D116" s="192"/>
      <c r="E116" s="192"/>
      <c r="F116" s="192"/>
      <c r="G116" s="192"/>
      <c r="H116" s="192"/>
      <c r="I116" s="192"/>
      <c r="J116" s="192"/>
    </row>
    <row r="117" spans="1:10" ht="5.0999999999999996" customHeight="1" x14ac:dyDescent="0.25">
      <c r="A117" s="12"/>
      <c r="B117" s="3"/>
      <c r="C117" s="3"/>
      <c r="D117" s="3"/>
      <c r="E117" s="3"/>
      <c r="F117" s="3"/>
      <c r="G117" s="3"/>
      <c r="H117" s="3"/>
      <c r="I117" s="3"/>
      <c r="J117" s="3"/>
    </row>
    <row r="118" spans="1:10" x14ac:dyDescent="0.25">
      <c r="A118" s="12" t="s">
        <v>5884</v>
      </c>
      <c r="B118" s="146" t="s">
        <v>5883</v>
      </c>
      <c r="C118" s="166"/>
      <c r="D118" s="193"/>
      <c r="E118" s="193"/>
      <c r="F118" s="193"/>
      <c r="G118" s="193"/>
      <c r="H118" s="193"/>
      <c r="I118" s="193"/>
      <c r="J118" s="193"/>
    </row>
    <row r="119" spans="1:10" ht="5.0999999999999996" customHeight="1" x14ac:dyDescent="0.25">
      <c r="A119" s="12"/>
      <c r="B119" s="3"/>
      <c r="C119" s="3"/>
      <c r="D119" s="3"/>
      <c r="E119" s="3"/>
      <c r="F119" s="3"/>
      <c r="G119" s="3"/>
      <c r="H119" s="3"/>
      <c r="I119" s="3"/>
      <c r="J119" s="3"/>
    </row>
    <row r="120" spans="1:10" ht="15" customHeight="1" x14ac:dyDescent="0.25">
      <c r="A120" s="148" t="s">
        <v>5882</v>
      </c>
      <c r="B120" s="146" t="s">
        <v>7291</v>
      </c>
      <c r="C120" s="146"/>
      <c r="D120" s="146"/>
      <c r="E120" s="146"/>
      <c r="F120" s="146"/>
      <c r="G120" s="146"/>
      <c r="H120" s="146"/>
      <c r="I120" s="146"/>
      <c r="J120" s="146"/>
    </row>
    <row r="121" spans="1:10" x14ac:dyDescent="0.25">
      <c r="A121" s="148"/>
      <c r="B121" s="89"/>
      <c r="C121" s="144" t="s">
        <v>2135</v>
      </c>
      <c r="D121" s="145"/>
      <c r="E121" s="145"/>
      <c r="F121" s="145"/>
      <c r="G121" s="145"/>
      <c r="H121" s="145"/>
      <c r="I121" s="145"/>
      <c r="J121" s="145"/>
    </row>
    <row r="122" spans="1:10" x14ac:dyDescent="0.25">
      <c r="A122" s="148"/>
      <c r="B122" s="89"/>
      <c r="C122" s="144" t="s">
        <v>2134</v>
      </c>
      <c r="D122" s="145"/>
      <c r="E122" s="145"/>
      <c r="F122" s="145"/>
      <c r="G122" s="145"/>
      <c r="H122" s="145"/>
      <c r="I122" s="145"/>
      <c r="J122" s="145"/>
    </row>
    <row r="123" spans="1:10" ht="5.0999999999999996" customHeight="1" x14ac:dyDescent="0.25">
      <c r="A123" s="148"/>
      <c r="B123" s="146"/>
      <c r="C123" s="146"/>
      <c r="D123" s="146"/>
      <c r="E123" s="146"/>
      <c r="F123" s="146"/>
      <c r="G123" s="146"/>
      <c r="H123" s="146"/>
      <c r="I123" s="146"/>
      <c r="J123" s="146"/>
    </row>
    <row r="124" spans="1:10" ht="15" customHeight="1" x14ac:dyDescent="0.25">
      <c r="A124" s="148"/>
      <c r="B124" s="146" t="s">
        <v>5881</v>
      </c>
      <c r="C124" s="146"/>
      <c r="D124" s="146"/>
      <c r="E124" s="146"/>
      <c r="F124" s="146"/>
      <c r="G124" s="146"/>
      <c r="H124" s="146"/>
      <c r="I124" s="146"/>
      <c r="J124" s="146"/>
    </row>
    <row r="125" spans="1:10" ht="15" customHeight="1" x14ac:dyDescent="0.25">
      <c r="A125" s="148"/>
      <c r="B125" s="196" t="s">
        <v>7047</v>
      </c>
      <c r="C125" s="196"/>
      <c r="D125" s="196"/>
      <c r="E125" s="196"/>
      <c r="F125" s="83"/>
      <c r="G125" s="83"/>
      <c r="H125" s="83"/>
      <c r="I125" s="83"/>
      <c r="J125" s="83"/>
    </row>
    <row r="126" spans="1:10" ht="5.0999999999999996" customHeight="1" x14ac:dyDescent="0.25">
      <c r="A126" s="12"/>
      <c r="B126" s="3"/>
      <c r="C126" s="3"/>
      <c r="D126" s="3"/>
      <c r="E126" s="3"/>
      <c r="F126" s="3"/>
      <c r="G126" s="3"/>
      <c r="H126" s="3"/>
      <c r="I126" s="3"/>
      <c r="J126" s="3"/>
    </row>
    <row r="127" spans="1:10" ht="30" customHeight="1" x14ac:dyDescent="0.25">
      <c r="A127" s="148" t="s">
        <v>5880</v>
      </c>
      <c r="B127" s="146" t="s">
        <v>5879</v>
      </c>
      <c r="C127" s="146"/>
      <c r="D127" s="146"/>
      <c r="E127" s="146"/>
      <c r="F127" s="146"/>
      <c r="G127" s="146"/>
      <c r="H127" s="146"/>
      <c r="I127" s="146"/>
      <c r="J127" s="146"/>
    </row>
    <row r="128" spans="1:10" x14ac:dyDescent="0.25">
      <c r="A128" s="148"/>
      <c r="B128" s="89"/>
      <c r="C128" s="144" t="s">
        <v>2135</v>
      </c>
      <c r="D128" s="145"/>
      <c r="E128" s="145"/>
      <c r="F128" s="145"/>
      <c r="G128" s="145"/>
      <c r="H128" s="145"/>
      <c r="I128" s="145"/>
      <c r="J128" s="145"/>
    </row>
    <row r="129" spans="1:10" x14ac:dyDescent="0.25">
      <c r="A129" s="148"/>
      <c r="B129" s="89"/>
      <c r="C129" s="144" t="s">
        <v>2134</v>
      </c>
      <c r="D129" s="145"/>
      <c r="E129" s="145"/>
      <c r="F129" s="145"/>
      <c r="G129" s="145"/>
      <c r="H129" s="145"/>
      <c r="I129" s="145"/>
      <c r="J129" s="145"/>
    </row>
    <row r="130" spans="1:10" ht="5.0999999999999996" customHeight="1" x14ac:dyDescent="0.25">
      <c r="A130" s="148"/>
      <c r="B130" s="3"/>
      <c r="C130" s="3"/>
      <c r="D130" s="3"/>
      <c r="E130" s="3"/>
      <c r="F130" s="3"/>
      <c r="G130" s="3"/>
      <c r="H130" s="3"/>
      <c r="I130" s="3"/>
      <c r="J130" s="3"/>
    </row>
    <row r="131" spans="1:10" x14ac:dyDescent="0.25">
      <c r="A131" s="148"/>
      <c r="B131" s="146" t="s">
        <v>2281</v>
      </c>
      <c r="C131" s="166"/>
      <c r="D131" s="193"/>
      <c r="E131" s="193"/>
      <c r="F131" s="193"/>
      <c r="G131" s="193"/>
      <c r="H131" s="193"/>
      <c r="I131" s="193"/>
      <c r="J131" s="193"/>
    </row>
    <row r="132" spans="1:10" ht="5.0999999999999996" customHeight="1" x14ac:dyDescent="0.25">
      <c r="A132" s="12"/>
      <c r="B132" s="3"/>
      <c r="C132" s="3"/>
      <c r="D132" s="3"/>
      <c r="E132" s="3"/>
      <c r="F132" s="3"/>
      <c r="G132" s="3"/>
      <c r="H132" s="3"/>
      <c r="I132" s="3"/>
      <c r="J132" s="3"/>
    </row>
    <row r="133" spans="1:10" ht="60" customHeight="1" x14ac:dyDescent="0.25">
      <c r="A133" s="12" t="s">
        <v>5878</v>
      </c>
      <c r="B133" s="146" t="s">
        <v>5877</v>
      </c>
      <c r="C133" s="166"/>
      <c r="D133" s="193"/>
      <c r="E133" s="193"/>
      <c r="F133" s="193"/>
      <c r="G133" s="193"/>
      <c r="H133" s="193"/>
      <c r="I133" s="193"/>
      <c r="J133" s="193"/>
    </row>
    <row r="134" spans="1:10" ht="5.0999999999999996" customHeight="1" x14ac:dyDescent="0.25">
      <c r="A134" s="12"/>
      <c r="B134" s="3"/>
      <c r="C134" s="3"/>
      <c r="D134" s="3"/>
      <c r="E134" s="3"/>
      <c r="F134" s="3"/>
      <c r="G134" s="3"/>
      <c r="H134" s="3"/>
      <c r="I134" s="3"/>
      <c r="J134" s="3"/>
    </row>
    <row r="135" spans="1:10" ht="195" customHeight="1" x14ac:dyDescent="0.25">
      <c r="A135" s="12" t="s">
        <v>5876</v>
      </c>
      <c r="B135" s="146" t="s">
        <v>5875</v>
      </c>
      <c r="C135" s="166"/>
      <c r="D135" s="193"/>
      <c r="E135" s="193"/>
      <c r="F135" s="193"/>
      <c r="G135" s="193"/>
      <c r="H135" s="193"/>
      <c r="I135" s="193"/>
      <c r="J135" s="193"/>
    </row>
    <row r="136" spans="1:10" ht="5.0999999999999996" customHeight="1" x14ac:dyDescent="0.25">
      <c r="A136" s="12"/>
      <c r="B136" s="3"/>
      <c r="C136" s="3"/>
      <c r="D136" s="3"/>
      <c r="E136" s="3"/>
      <c r="F136" s="3"/>
      <c r="G136" s="3"/>
      <c r="H136" s="3"/>
      <c r="I136" s="3"/>
      <c r="J136" s="3"/>
    </row>
    <row r="137" spans="1:10" ht="135" customHeight="1" x14ac:dyDescent="0.25">
      <c r="A137" s="12" t="s">
        <v>5874</v>
      </c>
      <c r="B137" s="146" t="s">
        <v>5873</v>
      </c>
      <c r="C137" s="166"/>
      <c r="D137" s="193"/>
      <c r="E137" s="193"/>
      <c r="F137" s="193"/>
      <c r="G137" s="193"/>
      <c r="H137" s="193"/>
      <c r="I137" s="193"/>
      <c r="J137" s="193"/>
    </row>
    <row r="138" spans="1:10" ht="5.0999999999999996" customHeight="1" x14ac:dyDescent="0.25">
      <c r="A138" s="12"/>
      <c r="B138" s="3"/>
      <c r="C138" s="3"/>
      <c r="D138" s="3"/>
      <c r="E138" s="3"/>
      <c r="F138" s="3"/>
      <c r="G138" s="3"/>
      <c r="H138" s="3"/>
      <c r="I138" s="3"/>
      <c r="J138" s="3"/>
    </row>
    <row r="139" spans="1:10" ht="15" customHeight="1" x14ac:dyDescent="0.25">
      <c r="A139" s="148" t="s">
        <v>5872</v>
      </c>
      <c r="B139" s="146" t="s">
        <v>5871</v>
      </c>
      <c r="C139" s="146"/>
      <c r="D139" s="146"/>
      <c r="E139" s="146"/>
      <c r="F139" s="146"/>
      <c r="G139" s="146"/>
      <c r="H139" s="146"/>
      <c r="I139" s="146"/>
      <c r="J139" s="146"/>
    </row>
    <row r="140" spans="1:10" x14ac:dyDescent="0.25">
      <c r="A140" s="148"/>
      <c r="B140" s="89"/>
      <c r="C140" s="144" t="s">
        <v>2135</v>
      </c>
      <c r="D140" s="145"/>
      <c r="E140" s="145"/>
      <c r="F140" s="145"/>
      <c r="G140" s="145"/>
      <c r="H140" s="145"/>
      <c r="I140" s="145"/>
      <c r="J140" s="145"/>
    </row>
    <row r="141" spans="1:10" x14ac:dyDescent="0.25">
      <c r="A141" s="148"/>
      <c r="B141" s="89"/>
      <c r="C141" s="144" t="s">
        <v>2134</v>
      </c>
      <c r="D141" s="145"/>
      <c r="E141" s="145"/>
      <c r="F141" s="145"/>
      <c r="G141" s="145"/>
      <c r="H141" s="145"/>
      <c r="I141" s="145"/>
      <c r="J141" s="145"/>
    </row>
    <row r="142" spans="1:10" ht="5.0999999999999996" customHeight="1" x14ac:dyDescent="0.25">
      <c r="A142" s="148"/>
      <c r="B142" s="27"/>
      <c r="C142" s="27"/>
      <c r="D142" s="3"/>
      <c r="E142" s="3"/>
      <c r="F142" s="3"/>
      <c r="G142" s="3"/>
      <c r="H142" s="3"/>
      <c r="I142" s="3"/>
      <c r="J142" s="3"/>
    </row>
    <row r="143" spans="1:10" ht="75" customHeight="1" x14ac:dyDescent="0.25">
      <c r="A143" s="148"/>
      <c r="B143" s="146" t="s">
        <v>5124</v>
      </c>
      <c r="C143" s="166"/>
      <c r="D143" s="193"/>
      <c r="E143" s="193"/>
      <c r="F143" s="193"/>
      <c r="G143" s="193"/>
      <c r="H143" s="193"/>
      <c r="I143" s="193"/>
      <c r="J143" s="193"/>
    </row>
    <row r="144" spans="1:10" ht="5.0999999999999996" customHeight="1" x14ac:dyDescent="0.25">
      <c r="A144" s="12"/>
      <c r="B144" s="3"/>
      <c r="C144" s="3"/>
      <c r="D144" s="3"/>
      <c r="E144" s="3"/>
      <c r="F144" s="3"/>
      <c r="G144" s="3"/>
      <c r="H144" s="3"/>
      <c r="I144" s="3"/>
      <c r="J144" s="3"/>
    </row>
    <row r="145" spans="1:10" ht="15" customHeight="1" x14ac:dyDescent="0.25">
      <c r="A145" s="148" t="s">
        <v>5870</v>
      </c>
      <c r="B145" s="146" t="s">
        <v>5869</v>
      </c>
      <c r="C145" s="146"/>
      <c r="D145" s="146"/>
      <c r="E145" s="146"/>
      <c r="F145" s="146"/>
      <c r="G145" s="146"/>
      <c r="H145" s="146"/>
      <c r="I145" s="146"/>
      <c r="J145" s="146"/>
    </row>
    <row r="146" spans="1:10" x14ac:dyDescent="0.25">
      <c r="A146" s="148"/>
      <c r="B146" s="89"/>
      <c r="C146" s="144" t="s">
        <v>2135</v>
      </c>
      <c r="D146" s="145"/>
      <c r="E146" s="145"/>
      <c r="F146" s="145"/>
      <c r="G146" s="145"/>
      <c r="H146" s="145"/>
      <c r="I146" s="145"/>
      <c r="J146" s="145"/>
    </row>
    <row r="147" spans="1:10" x14ac:dyDescent="0.25">
      <c r="A147" s="148"/>
      <c r="B147" s="89"/>
      <c r="C147" s="144" t="s">
        <v>2134</v>
      </c>
      <c r="D147" s="145"/>
      <c r="E147" s="145"/>
      <c r="F147" s="145"/>
      <c r="G147" s="145"/>
      <c r="H147" s="145"/>
      <c r="I147" s="145"/>
      <c r="J147" s="145"/>
    </row>
    <row r="148" spans="1:10" ht="5.0999999999999996" customHeight="1" x14ac:dyDescent="0.25">
      <c r="A148" s="148"/>
      <c r="B148" s="3"/>
      <c r="C148" s="3"/>
      <c r="D148" s="3"/>
      <c r="E148" s="3"/>
      <c r="F148" s="3"/>
      <c r="G148" s="3"/>
      <c r="H148" s="3"/>
      <c r="I148" s="3"/>
      <c r="J148" s="3"/>
    </row>
    <row r="149" spans="1:10" ht="75" customHeight="1" x14ac:dyDescent="0.25">
      <c r="A149" s="148"/>
      <c r="B149" s="146" t="s">
        <v>5124</v>
      </c>
      <c r="C149" s="166"/>
      <c r="D149" s="193"/>
      <c r="E149" s="193"/>
      <c r="F149" s="193"/>
      <c r="G149" s="193"/>
      <c r="H149" s="193"/>
      <c r="I149" s="193"/>
      <c r="J149" s="193"/>
    </row>
    <row r="150" spans="1:10" ht="5.0999999999999996" customHeight="1" x14ac:dyDescent="0.25">
      <c r="A150" s="12"/>
      <c r="B150" s="3"/>
      <c r="C150" s="3"/>
      <c r="D150" s="3"/>
      <c r="E150" s="3"/>
      <c r="F150" s="3"/>
      <c r="G150" s="3"/>
      <c r="H150" s="3"/>
      <c r="I150" s="3"/>
      <c r="J150" s="3"/>
    </row>
    <row r="151" spans="1:10" ht="15" customHeight="1" x14ac:dyDescent="0.25">
      <c r="A151" s="148" t="s">
        <v>5868</v>
      </c>
      <c r="B151" s="146" t="s">
        <v>5867</v>
      </c>
      <c r="C151" s="146"/>
      <c r="D151" s="146"/>
      <c r="E151" s="146"/>
      <c r="F151" s="146"/>
      <c r="G151" s="146"/>
      <c r="H151" s="146"/>
      <c r="I151" s="146"/>
      <c r="J151" s="146"/>
    </row>
    <row r="152" spans="1:10" x14ac:dyDescent="0.25">
      <c r="A152" s="148"/>
      <c r="B152" s="89"/>
      <c r="C152" s="144" t="s">
        <v>2135</v>
      </c>
      <c r="D152" s="145"/>
      <c r="E152" s="145"/>
      <c r="F152" s="145"/>
      <c r="G152" s="145"/>
      <c r="H152" s="145"/>
      <c r="I152" s="145"/>
      <c r="J152" s="145"/>
    </row>
    <row r="153" spans="1:10" x14ac:dyDescent="0.25">
      <c r="A153" s="148"/>
      <c r="B153" s="89"/>
      <c r="C153" s="144" t="s">
        <v>2134</v>
      </c>
      <c r="D153" s="145"/>
      <c r="E153" s="145"/>
      <c r="F153" s="145"/>
      <c r="G153" s="145"/>
      <c r="H153" s="145"/>
      <c r="I153" s="145"/>
      <c r="J153" s="145"/>
    </row>
    <row r="154" spans="1:10" ht="5.0999999999999996" customHeight="1" x14ac:dyDescent="0.25">
      <c r="A154" s="148"/>
      <c r="B154" s="3"/>
      <c r="C154" s="3"/>
      <c r="D154" s="3"/>
      <c r="E154" s="3"/>
      <c r="F154" s="3"/>
      <c r="G154" s="3"/>
      <c r="H154" s="3"/>
      <c r="I154" s="3"/>
      <c r="J154" s="3"/>
    </row>
    <row r="155" spans="1:10" ht="75" customHeight="1" x14ac:dyDescent="0.25">
      <c r="A155" s="148"/>
      <c r="B155" s="146" t="s">
        <v>5124</v>
      </c>
      <c r="C155" s="166"/>
      <c r="D155" s="193"/>
      <c r="E155" s="193"/>
      <c r="F155" s="193"/>
      <c r="G155" s="193"/>
      <c r="H155" s="193"/>
      <c r="I155" s="193"/>
      <c r="J155" s="193"/>
    </row>
    <row r="156" spans="1:10" ht="5.0999999999999996" customHeight="1" x14ac:dyDescent="0.25">
      <c r="A156" s="12"/>
      <c r="B156" s="3"/>
      <c r="C156" s="3"/>
      <c r="D156" s="3"/>
      <c r="E156" s="3"/>
      <c r="F156" s="3"/>
      <c r="G156" s="3"/>
      <c r="H156" s="3"/>
      <c r="I156" s="3"/>
      <c r="J156" s="3"/>
    </row>
    <row r="157" spans="1:10" ht="15" customHeight="1" x14ac:dyDescent="0.25">
      <c r="A157" s="148" t="s">
        <v>5866</v>
      </c>
      <c r="B157" s="146" t="s">
        <v>5865</v>
      </c>
      <c r="C157" s="146"/>
      <c r="D157" s="146"/>
      <c r="E157" s="146"/>
      <c r="F157" s="146"/>
      <c r="G157" s="146"/>
      <c r="H157" s="146"/>
      <c r="I157" s="146"/>
      <c r="J157" s="146"/>
    </row>
    <row r="158" spans="1:10" x14ac:dyDescent="0.25">
      <c r="A158" s="148"/>
      <c r="B158" s="89"/>
      <c r="C158" s="144" t="s">
        <v>2135</v>
      </c>
      <c r="D158" s="145"/>
      <c r="E158" s="145"/>
      <c r="F158" s="145"/>
      <c r="G158" s="145"/>
      <c r="H158" s="145"/>
      <c r="I158" s="145"/>
      <c r="J158" s="145"/>
    </row>
    <row r="159" spans="1:10" x14ac:dyDescent="0.25">
      <c r="A159" s="148"/>
      <c r="B159" s="89"/>
      <c r="C159" s="144" t="s">
        <v>2134</v>
      </c>
      <c r="D159" s="145"/>
      <c r="E159" s="145"/>
      <c r="F159" s="145"/>
      <c r="G159" s="145"/>
      <c r="H159" s="145"/>
      <c r="I159" s="145"/>
      <c r="J159" s="145"/>
    </row>
    <row r="160" spans="1:10" ht="5.0999999999999996" customHeight="1" x14ac:dyDescent="0.25">
      <c r="A160" s="148"/>
      <c r="B160" s="3"/>
      <c r="C160" s="3"/>
      <c r="D160" s="3"/>
      <c r="E160" s="3"/>
      <c r="F160" s="3"/>
      <c r="G160" s="3"/>
      <c r="H160" s="3"/>
      <c r="I160" s="3"/>
      <c r="J160" s="3"/>
    </row>
    <row r="161" spans="1:10" x14ac:dyDescent="0.25">
      <c r="A161" s="148"/>
      <c r="B161" s="146" t="s">
        <v>5864</v>
      </c>
      <c r="C161" s="146"/>
      <c r="D161" s="146"/>
      <c r="E161" s="146"/>
      <c r="F161" s="146"/>
      <c r="G161" s="146"/>
      <c r="H161" s="146"/>
      <c r="I161" s="146"/>
      <c r="J161" s="146"/>
    </row>
    <row r="162" spans="1:10" ht="5.0999999999999996" customHeight="1" x14ac:dyDescent="0.25">
      <c r="A162" s="12"/>
      <c r="B162" s="3"/>
      <c r="C162" s="3"/>
      <c r="D162" s="3"/>
      <c r="E162" s="3"/>
      <c r="F162" s="3"/>
      <c r="G162" s="3"/>
      <c r="H162" s="3"/>
      <c r="I162" s="3"/>
      <c r="J162" s="3"/>
    </row>
    <row r="163" spans="1:10" ht="15" customHeight="1" x14ac:dyDescent="0.25">
      <c r="A163" s="148" t="s">
        <v>5863</v>
      </c>
      <c r="B163" s="146" t="s">
        <v>5862</v>
      </c>
      <c r="C163" s="146"/>
      <c r="D163" s="146"/>
      <c r="E163" s="146"/>
      <c r="F163" s="146"/>
      <c r="G163" s="146"/>
      <c r="H163" s="146"/>
      <c r="I163" s="146"/>
      <c r="J163" s="146"/>
    </row>
    <row r="164" spans="1:10" x14ac:dyDescent="0.25">
      <c r="A164" s="148"/>
      <c r="B164" s="89"/>
      <c r="C164" s="144" t="s">
        <v>2135</v>
      </c>
      <c r="D164" s="145"/>
      <c r="E164" s="145"/>
      <c r="F164" s="145"/>
      <c r="G164" s="145"/>
      <c r="H164" s="145"/>
      <c r="I164" s="145"/>
      <c r="J164" s="145"/>
    </row>
    <row r="165" spans="1:10" x14ac:dyDescent="0.25">
      <c r="A165" s="148"/>
      <c r="B165" s="89"/>
      <c r="C165" s="144" t="s">
        <v>2134</v>
      </c>
      <c r="D165" s="145"/>
      <c r="E165" s="145"/>
      <c r="F165" s="145"/>
      <c r="G165" s="145"/>
      <c r="H165" s="145"/>
      <c r="I165" s="145"/>
      <c r="J165" s="145"/>
    </row>
    <row r="166" spans="1:10" ht="5.0999999999999996" customHeight="1" x14ac:dyDescent="0.25">
      <c r="A166" s="148"/>
      <c r="B166" s="3"/>
      <c r="C166" s="3"/>
      <c r="D166" s="3"/>
      <c r="E166" s="3"/>
      <c r="F166" s="3"/>
      <c r="G166" s="3"/>
      <c r="H166" s="3"/>
      <c r="I166" s="3"/>
      <c r="J166" s="3"/>
    </row>
    <row r="167" spans="1:10" x14ac:dyDescent="0.25">
      <c r="A167" s="148"/>
      <c r="B167" s="146" t="s">
        <v>5861</v>
      </c>
      <c r="C167" s="146"/>
      <c r="D167" s="146"/>
      <c r="E167" s="146"/>
      <c r="F167" s="146"/>
      <c r="G167" s="146"/>
      <c r="H167" s="146"/>
      <c r="I167" s="146"/>
      <c r="J167" s="146"/>
    </row>
    <row r="168" spans="1:10" ht="5.0999999999999996" customHeight="1" x14ac:dyDescent="0.25">
      <c r="A168" s="12"/>
      <c r="B168" s="3"/>
      <c r="C168" s="3"/>
      <c r="D168" s="3"/>
      <c r="E168" s="3"/>
      <c r="F168" s="3"/>
      <c r="G168" s="3"/>
    </row>
    <row r="169" spans="1:10" x14ac:dyDescent="0.25">
      <c r="A169" s="12" t="s">
        <v>5860</v>
      </c>
      <c r="B169" s="146" t="s">
        <v>5859</v>
      </c>
      <c r="C169" s="166"/>
      <c r="D169" s="235"/>
      <c r="E169" s="235"/>
      <c r="F169" s="235"/>
      <c r="G169" s="235"/>
      <c r="H169" s="235"/>
      <c r="I169" s="235"/>
      <c r="J169" s="235"/>
    </row>
  </sheetData>
  <mergeCells count="170">
    <mergeCell ref="D27:J27"/>
    <mergeCell ref="D86:J86"/>
    <mergeCell ref="D92:J92"/>
    <mergeCell ref="D105:J105"/>
    <mergeCell ref="D107:J107"/>
    <mergeCell ref="D109:J109"/>
    <mergeCell ref="D111:J111"/>
    <mergeCell ref="D113:J113"/>
    <mergeCell ref="D116:J116"/>
    <mergeCell ref="I50:I52"/>
    <mergeCell ref="J50:J52"/>
    <mergeCell ref="B94:J94"/>
    <mergeCell ref="B105:C105"/>
    <mergeCell ref="B107:C107"/>
    <mergeCell ref="B109:C109"/>
    <mergeCell ref="B111:C111"/>
    <mergeCell ref="B113:C113"/>
    <mergeCell ref="B116:C116"/>
    <mergeCell ref="J74:J76"/>
    <mergeCell ref="J78:J80"/>
    <mergeCell ref="I46:I48"/>
    <mergeCell ref="C34:I34"/>
    <mergeCell ref="C36:I36"/>
    <mergeCell ref="C38:I38"/>
    <mergeCell ref="A163:A167"/>
    <mergeCell ref="B163:J163"/>
    <mergeCell ref="A96:A101"/>
    <mergeCell ref="B96:J96"/>
    <mergeCell ref="B100:J100"/>
    <mergeCell ref="B99:J99"/>
    <mergeCell ref="A113:A114"/>
    <mergeCell ref="B120:J120"/>
    <mergeCell ref="A120:A125"/>
    <mergeCell ref="A127:A131"/>
    <mergeCell ref="A139:A143"/>
    <mergeCell ref="A145:A149"/>
    <mergeCell ref="B145:J145"/>
    <mergeCell ref="B139:J139"/>
    <mergeCell ref="B133:C133"/>
    <mergeCell ref="B135:C135"/>
    <mergeCell ref="B137:C137"/>
    <mergeCell ref="C140:J140"/>
    <mergeCell ref="C141:J141"/>
    <mergeCell ref="B143:C143"/>
    <mergeCell ref="A157:A161"/>
    <mergeCell ref="B123:J123"/>
    <mergeCell ref="B124:J124"/>
    <mergeCell ref="B127:J127"/>
    <mergeCell ref="A82:A86"/>
    <mergeCell ref="A88:A92"/>
    <mergeCell ref="B88:J88"/>
    <mergeCell ref="A151:A155"/>
    <mergeCell ref="B151:J151"/>
    <mergeCell ref="B161:J161"/>
    <mergeCell ref="C152:J152"/>
    <mergeCell ref="C153:J153"/>
    <mergeCell ref="B155:C155"/>
    <mergeCell ref="C158:J158"/>
    <mergeCell ref="C159:J159"/>
    <mergeCell ref="B157:J157"/>
    <mergeCell ref="C89:J89"/>
    <mergeCell ref="C90:J90"/>
    <mergeCell ref="C97:J97"/>
    <mergeCell ref="B103:J103"/>
    <mergeCell ref="B101:E101"/>
    <mergeCell ref="B114:E114"/>
    <mergeCell ref="C84:J84"/>
    <mergeCell ref="C98:J98"/>
    <mergeCell ref="C121:J121"/>
    <mergeCell ref="C122:J122"/>
    <mergeCell ref="B86:C86"/>
    <mergeCell ref="B92:C92"/>
    <mergeCell ref="A23:A27"/>
    <mergeCell ref="A29:A42"/>
    <mergeCell ref="B82:J82"/>
    <mergeCell ref="B33:J33"/>
    <mergeCell ref="B23:J23"/>
    <mergeCell ref="B29:J29"/>
    <mergeCell ref="C24:J24"/>
    <mergeCell ref="C25:J25"/>
    <mergeCell ref="B27:C27"/>
    <mergeCell ref="B44:C44"/>
    <mergeCell ref="D44:E44"/>
    <mergeCell ref="B30:E30"/>
    <mergeCell ref="B31:E31"/>
    <mergeCell ref="B32:E32"/>
    <mergeCell ref="F44:G44"/>
    <mergeCell ref="B66:C68"/>
    <mergeCell ref="H66:H68"/>
    <mergeCell ref="H70:H72"/>
    <mergeCell ref="H74:H76"/>
    <mergeCell ref="H78:H80"/>
    <mergeCell ref="A46:A48"/>
    <mergeCell ref="A50:A52"/>
    <mergeCell ref="A54:A56"/>
    <mergeCell ref="A58:A60"/>
    <mergeCell ref="A3:J3"/>
    <mergeCell ref="B5:J5"/>
    <mergeCell ref="A17:A21"/>
    <mergeCell ref="B17:J17"/>
    <mergeCell ref="B20:J20"/>
    <mergeCell ref="A11:A15"/>
    <mergeCell ref="B14:J14"/>
    <mergeCell ref="B15:J15"/>
    <mergeCell ref="B8:J8"/>
    <mergeCell ref="B9:J9"/>
    <mergeCell ref="B11:J11"/>
    <mergeCell ref="A5:A9"/>
    <mergeCell ref="B21:J21"/>
    <mergeCell ref="C19:J19"/>
    <mergeCell ref="C6:J6"/>
    <mergeCell ref="C7:J7"/>
    <mergeCell ref="C12:J12"/>
    <mergeCell ref="C13:J13"/>
    <mergeCell ref="C18:J18"/>
    <mergeCell ref="A62:A64"/>
    <mergeCell ref="A66:A68"/>
    <mergeCell ref="A70:A72"/>
    <mergeCell ref="A74:A76"/>
    <mergeCell ref="A78:A80"/>
    <mergeCell ref="B62:C64"/>
    <mergeCell ref="B58:C60"/>
    <mergeCell ref="B54:C56"/>
    <mergeCell ref="C83:J83"/>
    <mergeCell ref="B78:C80"/>
    <mergeCell ref="B74:C76"/>
    <mergeCell ref="B70:C72"/>
    <mergeCell ref="I54:I56"/>
    <mergeCell ref="I58:I60"/>
    <mergeCell ref="I62:I64"/>
    <mergeCell ref="I66:I68"/>
    <mergeCell ref="I70:I72"/>
    <mergeCell ref="I74:I76"/>
    <mergeCell ref="I78:I80"/>
    <mergeCell ref="J54:J56"/>
    <mergeCell ref="J58:J60"/>
    <mergeCell ref="J62:J64"/>
    <mergeCell ref="J66:J68"/>
    <mergeCell ref="J70:J72"/>
    <mergeCell ref="H62:H64"/>
    <mergeCell ref="B118:C118"/>
    <mergeCell ref="D118:J118"/>
    <mergeCell ref="B125:E125"/>
    <mergeCell ref="C164:J164"/>
    <mergeCell ref="C165:J165"/>
    <mergeCell ref="B169:C169"/>
    <mergeCell ref="C146:J146"/>
    <mergeCell ref="C147:J147"/>
    <mergeCell ref="B149:C149"/>
    <mergeCell ref="B131:C131"/>
    <mergeCell ref="C128:J128"/>
    <mergeCell ref="C129:J129"/>
    <mergeCell ref="B167:J167"/>
    <mergeCell ref="D131:J131"/>
    <mergeCell ref="D133:J133"/>
    <mergeCell ref="D135:J135"/>
    <mergeCell ref="D137:J137"/>
    <mergeCell ref="D149:J149"/>
    <mergeCell ref="D143:J143"/>
    <mergeCell ref="D169:J169"/>
    <mergeCell ref="D155:J155"/>
    <mergeCell ref="J46:J48"/>
    <mergeCell ref="C40:I40"/>
    <mergeCell ref="C42:I42"/>
    <mergeCell ref="B50:C52"/>
    <mergeCell ref="B46:C48"/>
    <mergeCell ref="H46:H48"/>
    <mergeCell ref="H50:H52"/>
    <mergeCell ref="H54:H56"/>
    <mergeCell ref="H58:H60"/>
  </mergeCells>
  <hyperlinks>
    <hyperlink ref="B114" location="mil06.40" display="Click here to go to Item 6.40." xr:uid="{00000000-0004-0000-2400-000000000000}"/>
    <hyperlink ref="B30" location="mil06.15" display="Click here to go to Item 6.15." xr:uid="{00000000-0004-0000-2400-000001000000}"/>
    <hyperlink ref="B31" location="mil26.10" display="Click here to go to Item 26.10." xr:uid="{00000000-0004-0000-2400-000002000000}"/>
    <hyperlink ref="B32" location="mil16.41" display="Click here to go to Item 16.41." xr:uid="{00000000-0004-0000-2400-000003000000}"/>
    <hyperlink ref="B101" location="mil06.15" display="Click here to go to Item 6.15." xr:uid="{00000000-0004-0000-2400-000004000000}"/>
    <hyperlink ref="B125" location="mil13.00" display="Click here to go to Section 13.0." xr:uid="{00000000-0004-0000-2400-000005000000}"/>
  </hyperlinks>
  <pageMargins left="0.7" right="0.7" top="0.75" bottom="0.75" header="0.3" footer="0.3"/>
  <pageSetup orientation="landscape"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23"/>
  <dimension ref="A3:D45"/>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40.7109375" customWidth="1"/>
    <col min="3" max="4" width="30.7109375" customWidth="1"/>
  </cols>
  <sheetData>
    <row r="3" spans="1:4" ht="15.75" thickBot="1" x14ac:dyDescent="0.3">
      <c r="A3" s="199" t="s">
        <v>5959</v>
      </c>
      <c r="B3" s="199"/>
      <c r="C3" s="199"/>
      <c r="D3" s="199"/>
    </row>
    <row r="4" spans="1:4" x14ac:dyDescent="0.25">
      <c r="A4" s="12"/>
      <c r="B4" s="3"/>
      <c r="C4" s="3"/>
      <c r="D4" s="3"/>
    </row>
    <row r="5" spans="1:4" x14ac:dyDescent="0.25">
      <c r="A5" s="12"/>
      <c r="B5" s="3"/>
      <c r="C5" s="7" t="s">
        <v>5958</v>
      </c>
      <c r="D5" s="7" t="s">
        <v>5833</v>
      </c>
    </row>
    <row r="6" spans="1:4" ht="5.0999999999999996" customHeight="1" x14ac:dyDescent="0.25">
      <c r="A6" s="12"/>
      <c r="B6" s="3"/>
      <c r="C6" s="3"/>
      <c r="D6" s="3"/>
    </row>
    <row r="7" spans="1:4" x14ac:dyDescent="0.25">
      <c r="A7" s="12" t="s">
        <v>5957</v>
      </c>
      <c r="B7" s="3" t="s">
        <v>5956</v>
      </c>
      <c r="C7" s="42"/>
      <c r="D7" s="105"/>
    </row>
    <row r="8" spans="1:4" ht="5.0999999999999996" customHeight="1" x14ac:dyDescent="0.25">
      <c r="A8" s="12"/>
      <c r="B8" s="3"/>
      <c r="C8" s="3"/>
      <c r="D8" s="3"/>
    </row>
    <row r="9" spans="1:4" x14ac:dyDescent="0.25">
      <c r="A9" s="12" t="s">
        <v>5955</v>
      </c>
      <c r="B9" s="3" t="s">
        <v>5954</v>
      </c>
      <c r="C9" s="42"/>
      <c r="D9" s="105"/>
    </row>
    <row r="10" spans="1:4" ht="5.0999999999999996" customHeight="1" x14ac:dyDescent="0.25">
      <c r="A10" s="12"/>
      <c r="B10" s="3"/>
      <c r="C10" s="3"/>
      <c r="D10" s="3"/>
    </row>
    <row r="11" spans="1:4" x14ac:dyDescent="0.25">
      <c r="A11" s="12" t="s">
        <v>5953</v>
      </c>
      <c r="B11" s="3" t="s">
        <v>5952</v>
      </c>
      <c r="C11" s="42"/>
      <c r="D11" s="105"/>
    </row>
    <row r="12" spans="1:4" ht="5.0999999999999996" customHeight="1" x14ac:dyDescent="0.25">
      <c r="A12" s="12"/>
      <c r="B12" s="3"/>
      <c r="C12" s="3"/>
      <c r="D12" s="3"/>
    </row>
    <row r="13" spans="1:4" x14ac:dyDescent="0.25">
      <c r="A13" s="12" t="s">
        <v>5951</v>
      </c>
      <c r="B13" s="3" t="s">
        <v>5950</v>
      </c>
      <c r="C13" s="42"/>
      <c r="D13" s="105"/>
    </row>
    <row r="14" spans="1:4" ht="5.0999999999999996" customHeight="1" x14ac:dyDescent="0.25">
      <c r="A14" s="12"/>
      <c r="B14" s="3"/>
      <c r="C14" s="3"/>
      <c r="D14" s="3"/>
    </row>
    <row r="15" spans="1:4" x14ac:dyDescent="0.25">
      <c r="A15" s="12" t="s">
        <v>5949</v>
      </c>
      <c r="B15" s="3" t="s">
        <v>5948</v>
      </c>
      <c r="C15" s="42"/>
      <c r="D15" s="105"/>
    </row>
    <row r="16" spans="1:4" ht="5.0999999999999996" customHeight="1" x14ac:dyDescent="0.25">
      <c r="A16" s="12"/>
      <c r="B16" s="3"/>
      <c r="C16" s="3"/>
      <c r="D16" s="3"/>
    </row>
    <row r="17" spans="1:4" x14ac:dyDescent="0.25">
      <c r="A17" s="12" t="s">
        <v>5947</v>
      </c>
      <c r="B17" s="3" t="s">
        <v>5946</v>
      </c>
      <c r="C17" s="42"/>
      <c r="D17" s="105"/>
    </row>
    <row r="18" spans="1:4" ht="5.0999999999999996" customHeight="1" x14ac:dyDescent="0.25">
      <c r="A18" s="12"/>
      <c r="B18" s="3"/>
      <c r="C18" s="3"/>
      <c r="D18" s="3"/>
    </row>
    <row r="19" spans="1:4" x14ac:dyDescent="0.25">
      <c r="A19" s="12" t="s">
        <v>5945</v>
      </c>
      <c r="B19" s="3" t="s">
        <v>5944</v>
      </c>
      <c r="C19" s="42"/>
      <c r="D19" s="105"/>
    </row>
    <row r="20" spans="1:4" ht="5.0999999999999996" customHeight="1" x14ac:dyDescent="0.25">
      <c r="A20" s="12"/>
      <c r="B20" s="3"/>
      <c r="C20" s="3"/>
      <c r="D20" s="3"/>
    </row>
    <row r="21" spans="1:4" x14ac:dyDescent="0.25">
      <c r="A21" s="12" t="s">
        <v>5943</v>
      </c>
      <c r="B21" s="3" t="s">
        <v>5942</v>
      </c>
      <c r="C21" s="42"/>
      <c r="D21" s="105"/>
    </row>
    <row r="22" spans="1:4" ht="5.0999999999999996" customHeight="1" x14ac:dyDescent="0.25">
      <c r="A22" s="12"/>
      <c r="B22" s="3"/>
      <c r="C22" s="3"/>
      <c r="D22" s="3"/>
    </row>
    <row r="23" spans="1:4" x14ac:dyDescent="0.25">
      <c r="A23" s="12" t="s">
        <v>5941</v>
      </c>
      <c r="B23" s="3" t="s">
        <v>5940</v>
      </c>
      <c r="C23" s="42"/>
      <c r="D23" s="105"/>
    </row>
    <row r="24" spans="1:4" ht="5.0999999999999996" customHeight="1" x14ac:dyDescent="0.25">
      <c r="A24" s="12"/>
      <c r="B24" s="3"/>
      <c r="C24" s="3"/>
      <c r="D24" s="3"/>
    </row>
    <row r="25" spans="1:4" x14ac:dyDescent="0.25">
      <c r="A25" s="12"/>
      <c r="B25" s="42"/>
      <c r="C25" s="42"/>
      <c r="D25" s="105"/>
    </row>
    <row r="26" spans="1:4" ht="5.0999999999999996" customHeight="1" x14ac:dyDescent="0.25">
      <c r="A26" s="12"/>
      <c r="B26" s="3"/>
      <c r="C26" s="3"/>
      <c r="D26" s="3"/>
    </row>
    <row r="27" spans="1:4" x14ac:dyDescent="0.25">
      <c r="A27" s="12"/>
      <c r="B27" s="42"/>
      <c r="C27" s="42"/>
      <c r="D27" s="105"/>
    </row>
    <row r="28" spans="1:4" ht="5.0999999999999996" customHeight="1" x14ac:dyDescent="0.25">
      <c r="A28" s="12"/>
      <c r="B28" s="3"/>
      <c r="C28" s="3"/>
      <c r="D28" s="3"/>
    </row>
    <row r="29" spans="1:4" x14ac:dyDescent="0.25">
      <c r="A29" s="12"/>
      <c r="B29" s="42"/>
      <c r="C29" s="42"/>
      <c r="D29" s="105"/>
    </row>
    <row r="30" spans="1:4" ht="5.0999999999999996" customHeight="1" x14ac:dyDescent="0.25">
      <c r="A30" s="12"/>
      <c r="B30" s="3"/>
      <c r="C30" s="3"/>
      <c r="D30" s="3"/>
    </row>
    <row r="31" spans="1:4" x14ac:dyDescent="0.25">
      <c r="A31" s="12"/>
      <c r="B31" s="3"/>
      <c r="C31" s="48" t="s">
        <v>3436</v>
      </c>
      <c r="D31" s="106" t="str">
        <f>IF(SUMPRODUCT(--ISNUMBER(D7:D29))&gt;0,SUM(D7:D29),"")</f>
        <v/>
      </c>
    </row>
    <row r="32" spans="1:4" x14ac:dyDescent="0.25">
      <c r="A32" s="12"/>
      <c r="B32" s="3"/>
      <c r="C32" s="3"/>
      <c r="D32" s="3"/>
    </row>
    <row r="33" spans="1:4" x14ac:dyDescent="0.25">
      <c r="A33" s="12"/>
      <c r="B33" s="3"/>
      <c r="C33" s="7" t="s">
        <v>5939</v>
      </c>
      <c r="D33" s="7" t="s">
        <v>5833</v>
      </c>
    </row>
    <row r="34" spans="1:4" ht="5.0999999999999996" customHeight="1" x14ac:dyDescent="0.25">
      <c r="A34" s="12"/>
      <c r="B34" s="3"/>
      <c r="C34" s="3"/>
      <c r="D34" s="3"/>
    </row>
    <row r="35" spans="1:4" x14ac:dyDescent="0.25">
      <c r="A35" s="12" t="s">
        <v>5938</v>
      </c>
      <c r="B35" s="3" t="s">
        <v>5937</v>
      </c>
      <c r="C35" s="42"/>
      <c r="D35" s="105"/>
    </row>
    <row r="36" spans="1:4" ht="5.0999999999999996" customHeight="1" x14ac:dyDescent="0.25">
      <c r="A36" s="12"/>
      <c r="B36" s="3"/>
      <c r="C36" s="3"/>
      <c r="D36" s="3"/>
    </row>
    <row r="37" spans="1:4" x14ac:dyDescent="0.25">
      <c r="A37" s="12"/>
      <c r="B37" s="42"/>
      <c r="C37" s="42"/>
      <c r="D37" s="105"/>
    </row>
    <row r="38" spans="1:4" ht="5.0999999999999996" customHeight="1" x14ac:dyDescent="0.25">
      <c r="A38" s="12"/>
      <c r="B38" s="3"/>
      <c r="C38" s="3"/>
      <c r="D38" s="3"/>
    </row>
    <row r="39" spans="1:4" x14ac:dyDescent="0.25">
      <c r="A39" s="12"/>
      <c r="B39" s="42"/>
      <c r="C39" s="42"/>
      <c r="D39" s="105"/>
    </row>
    <row r="40" spans="1:4" ht="5.0999999999999996" customHeight="1" x14ac:dyDescent="0.25">
      <c r="A40" s="12"/>
      <c r="B40" s="3"/>
      <c r="C40" s="3"/>
      <c r="D40" s="3"/>
    </row>
    <row r="41" spans="1:4" x14ac:dyDescent="0.25">
      <c r="A41" s="12"/>
      <c r="B41" s="42"/>
      <c r="C41" s="42"/>
      <c r="D41" s="105"/>
    </row>
    <row r="42" spans="1:4" ht="5.0999999999999996" customHeight="1" x14ac:dyDescent="0.25">
      <c r="A42" s="12"/>
      <c r="B42" s="3"/>
      <c r="C42" s="3"/>
      <c r="D42" s="3"/>
    </row>
    <row r="43" spans="1:4" x14ac:dyDescent="0.25">
      <c r="A43" s="12"/>
      <c r="B43" s="3"/>
      <c r="C43" s="48" t="s">
        <v>3436</v>
      </c>
      <c r="D43" s="106" t="str">
        <f>IF(SUMPRODUCT(--ISNUMBER(D35:D41))&gt;0,SUM(D35:D41),"")</f>
        <v/>
      </c>
    </row>
    <row r="44" spans="1:4" x14ac:dyDescent="0.25">
      <c r="A44" s="12"/>
      <c r="B44" s="3"/>
      <c r="C44" s="3"/>
      <c r="D44" s="3"/>
    </row>
    <row r="45" spans="1:4" ht="30" customHeight="1" x14ac:dyDescent="0.25">
      <c r="A45" s="12"/>
      <c r="B45" s="172" t="s">
        <v>5936</v>
      </c>
      <c r="C45" s="172"/>
      <c r="D45" s="172"/>
    </row>
  </sheetData>
  <mergeCells count="2">
    <mergeCell ref="A3:D3"/>
    <mergeCell ref="B45:D45"/>
  </mergeCells>
  <pageMargins left="0.7" right="0.7" top="0.75" bottom="0.75" header="0.3" footer="0.3"/>
  <pageSetup orientation="landscape"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24"/>
  <dimension ref="A3:E37"/>
  <sheetViews>
    <sheetView workbookViewId="0">
      <pane ySplit="3" topLeftCell="A4" activePane="bottomLeft" state="frozen"/>
      <selection pane="bottomLeft" activeCell="A4" sqref="A4"/>
    </sheetView>
  </sheetViews>
  <sheetFormatPr defaultRowHeight="15" x14ac:dyDescent="0.25"/>
  <cols>
    <col min="1" max="1" width="8.7109375" customWidth="1"/>
    <col min="2" max="5" width="25.7109375" customWidth="1"/>
  </cols>
  <sheetData>
    <row r="3" spans="1:5" ht="15" customHeight="1" thickBot="1" x14ac:dyDescent="0.3">
      <c r="A3" s="199" t="s">
        <v>5974</v>
      </c>
      <c r="B3" s="199"/>
      <c r="C3" s="199"/>
      <c r="D3" s="199"/>
      <c r="E3" s="199"/>
    </row>
    <row r="4" spans="1:5" x14ac:dyDescent="0.25">
      <c r="A4" s="12"/>
      <c r="B4" s="3"/>
      <c r="C4" s="3"/>
      <c r="D4" s="3"/>
      <c r="E4" s="3"/>
    </row>
    <row r="5" spans="1:5" ht="15" customHeight="1" x14ac:dyDescent="0.25">
      <c r="A5" s="12"/>
      <c r="B5" s="146" t="s">
        <v>5973</v>
      </c>
      <c r="C5" s="146"/>
      <c r="D5" s="146"/>
      <c r="E5" s="146"/>
    </row>
    <row r="6" spans="1:5" ht="5.0999999999999996" customHeight="1" x14ac:dyDescent="0.25">
      <c r="A6" s="12"/>
      <c r="B6" s="146"/>
      <c r="C6" s="146"/>
      <c r="D6" s="146"/>
      <c r="E6" s="3"/>
    </row>
    <row r="7" spans="1:5" x14ac:dyDescent="0.25">
      <c r="A7" s="12"/>
      <c r="B7" s="146" t="s">
        <v>5972</v>
      </c>
      <c r="C7" s="146"/>
      <c r="D7" s="146"/>
      <c r="E7" s="146"/>
    </row>
    <row r="8" spans="1:5" ht="5.0999999999999996" customHeight="1" x14ac:dyDescent="0.25">
      <c r="A8" s="12"/>
      <c r="B8" s="146"/>
      <c r="C8" s="146"/>
      <c r="D8" s="146"/>
      <c r="E8" s="3"/>
    </row>
    <row r="9" spans="1:5" ht="15" customHeight="1" x14ac:dyDescent="0.25">
      <c r="A9" s="12"/>
      <c r="B9" s="146" t="s">
        <v>5971</v>
      </c>
      <c r="C9" s="146"/>
      <c r="D9" s="146"/>
      <c r="E9" s="146"/>
    </row>
    <row r="10" spans="1:5" ht="5.0999999999999996" customHeight="1" x14ac:dyDescent="0.25">
      <c r="A10" s="12"/>
      <c r="B10" s="146"/>
      <c r="C10" s="146"/>
      <c r="D10" s="146"/>
      <c r="E10" s="3"/>
    </row>
    <row r="11" spans="1:5" ht="15" customHeight="1" x14ac:dyDescent="0.25">
      <c r="A11" s="12"/>
      <c r="B11" s="146" t="s">
        <v>5970</v>
      </c>
      <c r="C11" s="146"/>
      <c r="D11" s="146"/>
      <c r="E11" s="146"/>
    </row>
    <row r="12" spans="1:5" x14ac:dyDescent="0.25">
      <c r="A12" s="12"/>
      <c r="B12" s="3"/>
      <c r="C12" s="3"/>
      <c r="D12" s="3"/>
      <c r="E12" s="3"/>
    </row>
    <row r="13" spans="1:5" x14ac:dyDescent="0.25">
      <c r="A13" s="12"/>
      <c r="B13" s="3"/>
      <c r="C13" s="7" t="s">
        <v>5958</v>
      </c>
      <c r="D13" s="7" t="s">
        <v>5833</v>
      </c>
      <c r="E13" s="43" t="s">
        <v>5962</v>
      </c>
    </row>
    <row r="14" spans="1:5" ht="5.0999999999999996" customHeight="1" x14ac:dyDescent="0.25">
      <c r="A14" s="12"/>
      <c r="B14" s="3"/>
      <c r="C14" s="3"/>
      <c r="D14" s="3"/>
      <c r="E14" s="3"/>
    </row>
    <row r="15" spans="1:5" x14ac:dyDescent="0.25">
      <c r="A15" s="12" t="s">
        <v>5969</v>
      </c>
      <c r="B15" s="3" t="s">
        <v>5968</v>
      </c>
      <c r="C15" s="42"/>
      <c r="D15" s="105"/>
      <c r="E15" s="89"/>
    </row>
    <row r="16" spans="1:5" ht="5.0999999999999996" customHeight="1" x14ac:dyDescent="0.25">
      <c r="A16" s="12"/>
      <c r="B16" s="3"/>
      <c r="C16" s="3"/>
      <c r="D16" s="3"/>
      <c r="E16" s="3"/>
    </row>
    <row r="17" spans="1:5" x14ac:dyDescent="0.25">
      <c r="A17" s="12" t="s">
        <v>5967</v>
      </c>
      <c r="B17" s="3" t="s">
        <v>5966</v>
      </c>
      <c r="C17" s="42"/>
      <c r="D17" s="105"/>
      <c r="E17" s="89"/>
    </row>
    <row r="18" spans="1:5" ht="5.0999999999999996" customHeight="1" x14ac:dyDescent="0.25">
      <c r="A18" s="12"/>
      <c r="B18" s="3"/>
      <c r="C18" s="3"/>
      <c r="D18" s="3"/>
      <c r="E18" s="3"/>
    </row>
    <row r="19" spans="1:5" x14ac:dyDescent="0.25">
      <c r="A19" s="12" t="s">
        <v>5965</v>
      </c>
      <c r="B19" s="3" t="s">
        <v>5964</v>
      </c>
      <c r="C19" s="42"/>
      <c r="D19" s="105"/>
      <c r="E19" s="89"/>
    </row>
    <row r="20" spans="1:5" ht="5.0999999999999996" customHeight="1" x14ac:dyDescent="0.25">
      <c r="A20" s="12"/>
      <c r="B20" s="3"/>
      <c r="C20" s="3"/>
      <c r="D20" s="3"/>
      <c r="E20" s="3"/>
    </row>
    <row r="21" spans="1:5" x14ac:dyDescent="0.25">
      <c r="A21" s="12" t="s">
        <v>5963</v>
      </c>
      <c r="B21" s="3" t="s">
        <v>5940</v>
      </c>
      <c r="C21" s="42"/>
      <c r="D21" s="105"/>
      <c r="E21" s="89"/>
    </row>
    <row r="22" spans="1:5" ht="5.0999999999999996" customHeight="1" x14ac:dyDescent="0.25">
      <c r="A22" s="12"/>
      <c r="B22" s="3"/>
      <c r="C22" s="3"/>
      <c r="D22" s="3"/>
      <c r="E22" s="3"/>
    </row>
    <row r="23" spans="1:5" x14ac:dyDescent="0.25">
      <c r="A23" s="12"/>
      <c r="B23" s="42"/>
      <c r="C23" s="42"/>
      <c r="D23" s="105"/>
      <c r="E23" s="89"/>
    </row>
    <row r="24" spans="1:5" ht="5.0999999999999996" customHeight="1" x14ac:dyDescent="0.25">
      <c r="A24" s="12"/>
      <c r="B24" s="3"/>
      <c r="C24" s="3"/>
      <c r="D24" s="3"/>
      <c r="E24" s="3"/>
    </row>
    <row r="25" spans="1:5" x14ac:dyDescent="0.25">
      <c r="A25" s="12"/>
      <c r="B25" s="42"/>
      <c r="C25" s="42"/>
      <c r="D25" s="105"/>
      <c r="E25" s="89"/>
    </row>
    <row r="26" spans="1:5" ht="5.0999999999999996" customHeight="1" x14ac:dyDescent="0.25">
      <c r="A26" s="12"/>
      <c r="B26" s="3"/>
      <c r="C26" s="3"/>
      <c r="D26" s="3"/>
      <c r="E26" s="3"/>
    </row>
    <row r="27" spans="1:5" x14ac:dyDescent="0.25">
      <c r="A27" s="12"/>
      <c r="B27" s="3"/>
      <c r="C27" s="49" t="s">
        <v>3436</v>
      </c>
      <c r="D27" s="106" t="str">
        <f>IF(SUMPRODUCT(--ISNUMBER(D15:D25))&gt;0,SUM(D15:D25),"")</f>
        <v/>
      </c>
      <c r="E27" s="3"/>
    </row>
    <row r="28" spans="1:5" x14ac:dyDescent="0.25">
      <c r="A28" s="12"/>
      <c r="B28" s="3"/>
      <c r="C28" s="3"/>
      <c r="D28" s="3"/>
      <c r="E28" s="3"/>
    </row>
    <row r="29" spans="1:5" x14ac:dyDescent="0.25">
      <c r="A29" s="12"/>
      <c r="B29" s="3"/>
      <c r="C29" s="7" t="s">
        <v>5939</v>
      </c>
      <c r="D29" s="7" t="s">
        <v>5833</v>
      </c>
      <c r="E29" s="43" t="s">
        <v>5962</v>
      </c>
    </row>
    <row r="30" spans="1:5" ht="5.0999999999999996" customHeight="1" x14ac:dyDescent="0.25">
      <c r="A30" s="12"/>
      <c r="B30" s="3"/>
      <c r="C30" s="3"/>
      <c r="D30" s="3"/>
      <c r="E30" s="3"/>
    </row>
    <row r="31" spans="1:5" ht="45" x14ac:dyDescent="0.25">
      <c r="A31" s="12" t="s">
        <v>5961</v>
      </c>
      <c r="B31" s="3" t="s">
        <v>5960</v>
      </c>
      <c r="C31" s="42"/>
      <c r="D31" s="105"/>
      <c r="E31" s="89"/>
    </row>
    <row r="32" spans="1:5" ht="5.0999999999999996" customHeight="1" x14ac:dyDescent="0.25">
      <c r="A32" s="12"/>
      <c r="B32" s="3"/>
      <c r="C32" s="3"/>
      <c r="D32" s="3"/>
      <c r="E32" s="3"/>
    </row>
    <row r="33" spans="1:5" x14ac:dyDescent="0.25">
      <c r="A33" s="12"/>
      <c r="B33" s="42"/>
      <c r="C33" s="42"/>
      <c r="D33" s="105"/>
      <c r="E33" s="89"/>
    </row>
    <row r="34" spans="1:5" ht="5.0999999999999996" customHeight="1" x14ac:dyDescent="0.25">
      <c r="A34" s="12"/>
      <c r="B34" s="3"/>
      <c r="C34" s="3"/>
      <c r="D34" s="3"/>
      <c r="E34" s="3"/>
    </row>
    <row r="35" spans="1:5" x14ac:dyDescent="0.25">
      <c r="A35" s="12"/>
      <c r="B35" s="42"/>
      <c r="C35" s="42"/>
      <c r="D35" s="105"/>
      <c r="E35" s="89"/>
    </row>
    <row r="36" spans="1:5" ht="5.0999999999999996" customHeight="1" x14ac:dyDescent="0.25">
      <c r="A36" s="12"/>
      <c r="B36" s="3"/>
      <c r="C36" s="3"/>
      <c r="D36" s="3"/>
      <c r="E36" s="3"/>
    </row>
    <row r="37" spans="1:5" x14ac:dyDescent="0.25">
      <c r="A37" s="12"/>
      <c r="B37" s="3"/>
      <c r="C37" s="49" t="s">
        <v>3436</v>
      </c>
      <c r="D37" s="106" t="str">
        <f>IF(SUMPRODUCT(--ISNUMBER(D31:D35))&gt;0,SUM(D31:D35),"")</f>
        <v/>
      </c>
      <c r="E37" s="3"/>
    </row>
  </sheetData>
  <mergeCells count="8">
    <mergeCell ref="A3:E3"/>
    <mergeCell ref="B5:E5"/>
    <mergeCell ref="B7:E7"/>
    <mergeCell ref="B9:E9"/>
    <mergeCell ref="B11:E11"/>
    <mergeCell ref="B10:D10"/>
    <mergeCell ref="B6:D6"/>
    <mergeCell ref="B8:D8"/>
  </mergeCells>
  <pageMargins left="0.7" right="0.7" top="0.75" bottom="0.75" header="0.3" footer="0.3"/>
  <pageSetup orientation="landscape"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25"/>
  <dimension ref="A3:D88"/>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32.7109375" customWidth="1"/>
    <col min="4" max="4" width="35.7109375" customWidth="1"/>
  </cols>
  <sheetData>
    <row r="3" spans="1:4" ht="15.75" thickBot="1" x14ac:dyDescent="0.3">
      <c r="A3" s="199" t="s">
        <v>6041</v>
      </c>
      <c r="B3" s="199"/>
      <c r="C3" s="199"/>
      <c r="D3" s="199"/>
    </row>
    <row r="4" spans="1:4" x14ac:dyDescent="0.25">
      <c r="A4" s="12"/>
      <c r="B4" s="3"/>
      <c r="C4" s="3"/>
      <c r="D4" s="3"/>
    </row>
    <row r="5" spans="1:4" x14ac:dyDescent="0.25">
      <c r="A5" s="148" t="s">
        <v>6040</v>
      </c>
      <c r="B5" s="146" t="s">
        <v>6039</v>
      </c>
      <c r="C5" s="146"/>
      <c r="D5" s="146"/>
    </row>
    <row r="6" spans="1:4" x14ac:dyDescent="0.25">
      <c r="A6" s="148"/>
      <c r="B6" s="89"/>
      <c r="C6" s="144" t="s">
        <v>2135</v>
      </c>
      <c r="D6" s="145"/>
    </row>
    <row r="7" spans="1:4" x14ac:dyDescent="0.25">
      <c r="A7" s="148"/>
      <c r="B7" s="89"/>
      <c r="C7" s="144" t="s">
        <v>2134</v>
      </c>
      <c r="D7" s="145"/>
    </row>
    <row r="8" spans="1:4" ht="5.0999999999999996" customHeight="1" x14ac:dyDescent="0.25">
      <c r="A8" s="148"/>
      <c r="B8" s="146"/>
      <c r="C8" s="146"/>
      <c r="D8" s="146"/>
    </row>
    <row r="9" spans="1:4" ht="30" customHeight="1" x14ac:dyDescent="0.25">
      <c r="A9" s="148"/>
      <c r="B9" s="146" t="s">
        <v>6038</v>
      </c>
      <c r="C9" s="146"/>
      <c r="D9" s="146"/>
    </row>
    <row r="10" spans="1:4" x14ac:dyDescent="0.25">
      <c r="A10" s="148"/>
      <c r="B10" s="89"/>
      <c r="C10" s="144" t="s">
        <v>2135</v>
      </c>
      <c r="D10" s="145"/>
    </row>
    <row r="11" spans="1:4" x14ac:dyDescent="0.25">
      <c r="A11" s="148"/>
      <c r="B11" s="89"/>
      <c r="C11" s="144" t="s">
        <v>2134</v>
      </c>
      <c r="D11" s="145"/>
    </row>
    <row r="12" spans="1:4" ht="5.0999999999999996" customHeight="1" x14ac:dyDescent="0.25">
      <c r="A12" s="148"/>
      <c r="B12" s="146"/>
      <c r="C12" s="146"/>
      <c r="D12" s="146"/>
    </row>
    <row r="13" spans="1:4" ht="30" customHeight="1" x14ac:dyDescent="0.25">
      <c r="A13" s="148"/>
      <c r="B13" s="146" t="s">
        <v>6037</v>
      </c>
      <c r="C13" s="146"/>
      <c r="D13" s="146"/>
    </row>
    <row r="14" spans="1:4" ht="5.0999999999999996" customHeight="1" x14ac:dyDescent="0.25">
      <c r="A14" s="12"/>
      <c r="B14" s="3"/>
      <c r="C14" s="3"/>
      <c r="D14" s="3"/>
    </row>
    <row r="15" spans="1:4" ht="30" customHeight="1" x14ac:dyDescent="0.25">
      <c r="A15" s="12" t="s">
        <v>6036</v>
      </c>
      <c r="B15" s="146" t="s">
        <v>6035</v>
      </c>
      <c r="C15" s="166"/>
      <c r="D15" s="42"/>
    </row>
    <row r="16" spans="1:4" ht="5.0999999999999996" customHeight="1" x14ac:dyDescent="0.25">
      <c r="A16" s="12"/>
      <c r="B16" s="3"/>
      <c r="C16" s="3"/>
      <c r="D16" s="3"/>
    </row>
    <row r="17" spans="1:4" x14ac:dyDescent="0.25">
      <c r="A17" s="12" t="s">
        <v>6034</v>
      </c>
      <c r="B17" s="146" t="s">
        <v>6033</v>
      </c>
      <c r="C17" s="166"/>
      <c r="D17" s="112"/>
    </row>
    <row r="18" spans="1:4" ht="5.0999999999999996" customHeight="1" x14ac:dyDescent="0.25">
      <c r="A18" s="12"/>
      <c r="B18" s="3"/>
      <c r="C18" s="3"/>
      <c r="D18" s="3"/>
    </row>
    <row r="19" spans="1:4" x14ac:dyDescent="0.25">
      <c r="A19" s="12" t="s">
        <v>6032</v>
      </c>
      <c r="B19" s="146" t="s">
        <v>2313</v>
      </c>
      <c r="C19" s="166"/>
      <c r="D19" s="42"/>
    </row>
    <row r="20" spans="1:4" ht="5.0999999999999996" customHeight="1" x14ac:dyDescent="0.25">
      <c r="A20" s="12"/>
      <c r="B20" s="3"/>
      <c r="C20" s="3"/>
      <c r="D20" s="3"/>
    </row>
    <row r="21" spans="1:4" ht="30" customHeight="1" x14ac:dyDescent="0.25">
      <c r="A21" s="12" t="s">
        <v>6031</v>
      </c>
      <c r="B21" s="146" t="s">
        <v>6030</v>
      </c>
      <c r="C21" s="166"/>
      <c r="D21" s="42"/>
    </row>
    <row r="22" spans="1:4" ht="5.0999999999999996" customHeight="1" x14ac:dyDescent="0.25">
      <c r="A22" s="12"/>
      <c r="B22" s="3"/>
      <c r="C22" s="3"/>
      <c r="D22" s="3"/>
    </row>
    <row r="23" spans="1:4" x14ac:dyDescent="0.25">
      <c r="A23" s="12" t="s">
        <v>6029</v>
      </c>
      <c r="B23" s="146" t="s">
        <v>6028</v>
      </c>
      <c r="C23" s="166"/>
      <c r="D23" s="42"/>
    </row>
    <row r="24" spans="1:4" ht="5.0999999999999996" customHeight="1" x14ac:dyDescent="0.25">
      <c r="A24" s="12"/>
      <c r="B24" s="3"/>
      <c r="C24" s="3"/>
      <c r="D24" s="3"/>
    </row>
    <row r="25" spans="1:4" x14ac:dyDescent="0.25">
      <c r="A25" s="12" t="s">
        <v>6027</v>
      </c>
      <c r="B25" s="146" t="s">
        <v>6026</v>
      </c>
      <c r="C25" s="166"/>
      <c r="D25" s="42"/>
    </row>
    <row r="26" spans="1:4" ht="5.0999999999999996" customHeight="1" x14ac:dyDescent="0.25">
      <c r="A26" s="12"/>
      <c r="B26" s="3"/>
      <c r="C26" s="3"/>
      <c r="D26" s="3"/>
    </row>
    <row r="27" spans="1:4" x14ac:dyDescent="0.25">
      <c r="A27" s="12" t="s">
        <v>6025</v>
      </c>
      <c r="B27" s="146" t="s">
        <v>6024</v>
      </c>
      <c r="C27" s="166"/>
      <c r="D27" s="42"/>
    </row>
    <row r="28" spans="1:4" ht="5.0999999999999996" customHeight="1" x14ac:dyDescent="0.25">
      <c r="A28" s="12"/>
      <c r="B28" s="3"/>
      <c r="C28" s="3"/>
      <c r="D28" s="3"/>
    </row>
    <row r="29" spans="1:4" ht="30" customHeight="1" x14ac:dyDescent="0.25">
      <c r="A29" s="12" t="s">
        <v>6023</v>
      </c>
      <c r="B29" s="146" t="s">
        <v>6022</v>
      </c>
      <c r="C29" s="166"/>
      <c r="D29" s="42"/>
    </row>
    <row r="30" spans="1:4" ht="5.0999999999999996" customHeight="1" x14ac:dyDescent="0.25">
      <c r="A30" s="12"/>
      <c r="B30" s="3"/>
      <c r="C30" s="3"/>
      <c r="D30" s="3"/>
    </row>
    <row r="31" spans="1:4" ht="30" customHeight="1" x14ac:dyDescent="0.25">
      <c r="A31" s="12" t="s">
        <v>6021</v>
      </c>
      <c r="B31" s="146" t="s">
        <v>6020</v>
      </c>
      <c r="C31" s="166"/>
      <c r="D31" s="105"/>
    </row>
    <row r="32" spans="1:4" ht="5.0999999999999996" customHeight="1" x14ac:dyDescent="0.25">
      <c r="A32" s="12"/>
      <c r="B32" s="3"/>
      <c r="C32" s="3"/>
      <c r="D32" s="3"/>
    </row>
    <row r="33" spans="1:4" ht="30" customHeight="1" x14ac:dyDescent="0.25">
      <c r="A33" s="148" t="s">
        <v>6019</v>
      </c>
      <c r="B33" s="146" t="s">
        <v>6018</v>
      </c>
      <c r="C33" s="146"/>
      <c r="D33" s="146"/>
    </row>
    <row r="34" spans="1:4" x14ac:dyDescent="0.25">
      <c r="A34" s="148"/>
      <c r="B34" s="89"/>
      <c r="C34" s="144" t="s">
        <v>2135</v>
      </c>
      <c r="D34" s="145"/>
    </row>
    <row r="35" spans="1:4" x14ac:dyDescent="0.25">
      <c r="A35" s="148"/>
      <c r="B35" s="89"/>
      <c r="C35" s="144" t="s">
        <v>2134</v>
      </c>
      <c r="D35" s="145"/>
    </row>
    <row r="36" spans="1:4" ht="5.0999999999999996" customHeight="1" x14ac:dyDescent="0.25">
      <c r="A36" s="148"/>
      <c r="B36" s="3"/>
      <c r="C36" s="3"/>
      <c r="D36" s="3"/>
    </row>
    <row r="37" spans="1:4" x14ac:dyDescent="0.25">
      <c r="A37" s="148"/>
      <c r="B37" s="146" t="s">
        <v>2281</v>
      </c>
      <c r="C37" s="166"/>
      <c r="D37" s="42"/>
    </row>
    <row r="38" spans="1:4" ht="5.0999999999999996" customHeight="1" x14ac:dyDescent="0.25">
      <c r="A38" s="12"/>
      <c r="B38" s="3"/>
      <c r="C38" s="3"/>
      <c r="D38" s="3"/>
    </row>
    <row r="39" spans="1:4" x14ac:dyDescent="0.25">
      <c r="A39" s="148" t="s">
        <v>6017</v>
      </c>
      <c r="B39" s="146" t="s">
        <v>6016</v>
      </c>
      <c r="C39" s="146"/>
      <c r="D39" s="146"/>
    </row>
    <row r="40" spans="1:4" x14ac:dyDescent="0.25">
      <c r="A40" s="148"/>
      <c r="B40" s="89"/>
      <c r="C40" s="144" t="s">
        <v>2135</v>
      </c>
      <c r="D40" s="145"/>
    </row>
    <row r="41" spans="1:4" x14ac:dyDescent="0.25">
      <c r="A41" s="148"/>
      <c r="B41" s="89"/>
      <c r="C41" s="144" t="s">
        <v>2134</v>
      </c>
      <c r="D41" s="145"/>
    </row>
    <row r="42" spans="1:4" ht="5.0999999999999996" customHeight="1" x14ac:dyDescent="0.25">
      <c r="A42" s="148"/>
      <c r="B42" s="3"/>
      <c r="C42" s="3"/>
      <c r="D42" s="3"/>
    </row>
    <row r="43" spans="1:4" x14ac:dyDescent="0.25">
      <c r="A43" s="148"/>
      <c r="B43" s="146" t="s">
        <v>2281</v>
      </c>
      <c r="C43" s="166"/>
      <c r="D43" s="42"/>
    </row>
    <row r="44" spans="1:4" ht="5.0999999999999996" customHeight="1" x14ac:dyDescent="0.25">
      <c r="A44" s="12"/>
      <c r="B44" s="3"/>
      <c r="C44" s="3"/>
      <c r="D44" s="3"/>
    </row>
    <row r="45" spans="1:4" ht="75" customHeight="1" x14ac:dyDescent="0.25">
      <c r="A45" s="148" t="s">
        <v>6015</v>
      </c>
      <c r="B45" s="146" t="s">
        <v>6014</v>
      </c>
      <c r="C45" s="166"/>
      <c r="D45" s="105"/>
    </row>
    <row r="46" spans="1:4" x14ac:dyDescent="0.25">
      <c r="A46" s="148"/>
      <c r="B46" s="168" t="s">
        <v>7166</v>
      </c>
      <c r="C46" s="168"/>
      <c r="D46" s="52"/>
    </row>
    <row r="47" spans="1:4" ht="5.0999999999999996" customHeight="1" x14ac:dyDescent="0.25">
      <c r="A47" s="12"/>
      <c r="B47" s="3"/>
      <c r="C47" s="3"/>
      <c r="D47" s="3"/>
    </row>
    <row r="48" spans="1:4" ht="30" customHeight="1" x14ac:dyDescent="0.25">
      <c r="A48" s="12" t="s">
        <v>6013</v>
      </c>
      <c r="B48" s="146" t="s">
        <v>6012</v>
      </c>
      <c r="C48" s="166"/>
      <c r="D48" s="105"/>
    </row>
    <row r="49" spans="1:4" ht="5.0999999999999996" customHeight="1" x14ac:dyDescent="0.25">
      <c r="A49" s="12"/>
      <c r="B49" s="3"/>
      <c r="C49" s="3"/>
      <c r="D49" s="3"/>
    </row>
    <row r="50" spans="1:4" ht="30" customHeight="1" x14ac:dyDescent="0.25">
      <c r="A50" s="12" t="s">
        <v>6011</v>
      </c>
      <c r="B50" s="146" t="s">
        <v>6010</v>
      </c>
      <c r="C50" s="166"/>
      <c r="D50" s="105"/>
    </row>
    <row r="51" spans="1:4" ht="5.0999999999999996" customHeight="1" x14ac:dyDescent="0.25">
      <c r="A51" s="12"/>
      <c r="B51" s="3"/>
      <c r="C51" s="3"/>
      <c r="D51" s="3"/>
    </row>
    <row r="52" spans="1:4" ht="45" customHeight="1" x14ac:dyDescent="0.25">
      <c r="A52" s="12" t="s">
        <v>6009</v>
      </c>
      <c r="B52" s="146" t="s">
        <v>6008</v>
      </c>
      <c r="C52" s="166"/>
      <c r="D52" s="105"/>
    </row>
    <row r="53" spans="1:4" ht="5.0999999999999996" customHeight="1" x14ac:dyDescent="0.25">
      <c r="A53" s="12"/>
      <c r="B53" s="3"/>
      <c r="C53" s="3"/>
      <c r="D53" s="3"/>
    </row>
    <row r="54" spans="1:4" x14ac:dyDescent="0.25">
      <c r="A54" s="12" t="s">
        <v>6007</v>
      </c>
      <c r="B54" s="146" t="s">
        <v>949</v>
      </c>
      <c r="C54" s="146"/>
      <c r="D54" s="146"/>
    </row>
    <row r="55" spans="1:4" ht="5.0999999999999996" customHeight="1" x14ac:dyDescent="0.25">
      <c r="A55" s="12"/>
      <c r="B55" s="3"/>
      <c r="C55" s="3"/>
      <c r="D55" s="3"/>
    </row>
    <row r="56" spans="1:4" x14ac:dyDescent="0.25">
      <c r="A56" s="12" t="s">
        <v>6006</v>
      </c>
      <c r="B56" s="146" t="s">
        <v>949</v>
      </c>
      <c r="C56" s="146"/>
      <c r="D56" s="146"/>
    </row>
    <row r="57" spans="1:4" ht="5.0999999999999996" customHeight="1" x14ac:dyDescent="0.25">
      <c r="A57" s="12"/>
      <c r="B57" s="3"/>
      <c r="C57" s="3"/>
      <c r="D57" s="3"/>
    </row>
    <row r="58" spans="1:4" x14ac:dyDescent="0.25">
      <c r="A58" s="12" t="s">
        <v>6005</v>
      </c>
      <c r="B58" s="146" t="s">
        <v>949</v>
      </c>
      <c r="C58" s="146"/>
      <c r="D58" s="146"/>
    </row>
    <row r="59" spans="1:4" ht="5.0999999999999996" customHeight="1" x14ac:dyDescent="0.25">
      <c r="A59" s="12"/>
      <c r="B59" s="3"/>
      <c r="C59" s="3"/>
      <c r="D59" s="3"/>
    </row>
    <row r="60" spans="1:4" x14ac:dyDescent="0.25">
      <c r="A60" s="12" t="s">
        <v>6004</v>
      </c>
      <c r="B60" s="146" t="s">
        <v>6003</v>
      </c>
      <c r="C60" s="166"/>
      <c r="D60" s="105"/>
    </row>
    <row r="61" spans="1:4" ht="5.0999999999999996" customHeight="1" x14ac:dyDescent="0.25">
      <c r="A61" s="12"/>
      <c r="B61" s="3"/>
      <c r="C61" s="3"/>
      <c r="D61" s="3"/>
    </row>
    <row r="62" spans="1:4" ht="30" customHeight="1" x14ac:dyDescent="0.25">
      <c r="A62" s="12" t="s">
        <v>6002</v>
      </c>
      <c r="B62" s="146" t="s">
        <v>6001</v>
      </c>
      <c r="C62" s="166"/>
      <c r="D62" s="105"/>
    </row>
    <row r="63" spans="1:4" ht="5.0999999999999996" customHeight="1" x14ac:dyDescent="0.25">
      <c r="A63" s="12"/>
      <c r="B63" s="3"/>
      <c r="C63" s="3"/>
      <c r="D63" s="3"/>
    </row>
    <row r="64" spans="1:4" ht="30" customHeight="1" x14ac:dyDescent="0.25">
      <c r="A64" s="12" t="s">
        <v>6000</v>
      </c>
      <c r="B64" s="146" t="s">
        <v>5999</v>
      </c>
      <c r="C64" s="166"/>
      <c r="D64" s="105"/>
    </row>
    <row r="65" spans="1:4" ht="5.0999999999999996" customHeight="1" x14ac:dyDescent="0.25">
      <c r="A65" s="12"/>
      <c r="B65" s="3"/>
      <c r="C65" s="3"/>
      <c r="D65" s="3"/>
    </row>
    <row r="66" spans="1:4" ht="30" customHeight="1" x14ac:dyDescent="0.25">
      <c r="A66" s="12" t="s">
        <v>5998</v>
      </c>
      <c r="B66" s="146" t="s">
        <v>5997</v>
      </c>
      <c r="C66" s="166"/>
      <c r="D66" s="105"/>
    </row>
    <row r="67" spans="1:4" ht="5.0999999999999996" customHeight="1" x14ac:dyDescent="0.25">
      <c r="A67" s="12"/>
      <c r="B67" s="3"/>
      <c r="C67" s="3"/>
      <c r="D67" s="3"/>
    </row>
    <row r="68" spans="1:4" ht="30" customHeight="1" x14ac:dyDescent="0.25">
      <c r="A68" s="12" t="s">
        <v>5996</v>
      </c>
      <c r="B68" s="146" t="s">
        <v>5995</v>
      </c>
      <c r="C68" s="166"/>
      <c r="D68" s="105"/>
    </row>
    <row r="69" spans="1:4" ht="5.0999999999999996" customHeight="1" x14ac:dyDescent="0.25">
      <c r="A69" s="12"/>
      <c r="B69" s="3"/>
      <c r="C69" s="3"/>
      <c r="D69" s="3"/>
    </row>
    <row r="70" spans="1:4" ht="30" customHeight="1" x14ac:dyDescent="0.25">
      <c r="A70" s="12" t="s">
        <v>5994</v>
      </c>
      <c r="B70" s="146" t="s">
        <v>5993</v>
      </c>
      <c r="C70" s="166"/>
      <c r="D70" s="105"/>
    </row>
    <row r="71" spans="1:4" ht="5.0999999999999996" customHeight="1" x14ac:dyDescent="0.25">
      <c r="A71" s="12"/>
      <c r="B71" s="3"/>
      <c r="C71" s="3"/>
      <c r="D71" s="3"/>
    </row>
    <row r="72" spans="1:4" ht="45" customHeight="1" x14ac:dyDescent="0.25">
      <c r="A72" s="12" t="s">
        <v>5992</v>
      </c>
      <c r="B72" s="146" t="s">
        <v>5991</v>
      </c>
      <c r="C72" s="166"/>
      <c r="D72" s="105"/>
    </row>
    <row r="73" spans="1:4" ht="5.0999999999999996" customHeight="1" x14ac:dyDescent="0.25">
      <c r="A73" s="12"/>
      <c r="B73" s="3"/>
      <c r="C73" s="3"/>
      <c r="D73" s="3"/>
    </row>
    <row r="74" spans="1:4" ht="45" customHeight="1" x14ac:dyDescent="0.25">
      <c r="A74" s="12" t="s">
        <v>5990</v>
      </c>
      <c r="B74" s="146" t="s">
        <v>5989</v>
      </c>
      <c r="C74" s="166"/>
      <c r="D74" s="105"/>
    </row>
    <row r="75" spans="1:4" ht="5.0999999999999996" customHeight="1" x14ac:dyDescent="0.25">
      <c r="A75" s="12"/>
      <c r="B75" s="3"/>
      <c r="C75" s="3"/>
      <c r="D75" s="3"/>
    </row>
    <row r="76" spans="1:4" ht="30" customHeight="1" x14ac:dyDescent="0.25">
      <c r="A76" s="12" t="s">
        <v>5988</v>
      </c>
      <c r="B76" s="146" t="s">
        <v>5987</v>
      </c>
      <c r="C76" s="166"/>
      <c r="D76" s="105"/>
    </row>
    <row r="77" spans="1:4" ht="5.0999999999999996" customHeight="1" x14ac:dyDescent="0.25">
      <c r="A77" s="12"/>
      <c r="B77" s="3"/>
      <c r="C77" s="3"/>
      <c r="D77" s="3"/>
    </row>
    <row r="78" spans="1:4" ht="45" customHeight="1" x14ac:dyDescent="0.25">
      <c r="A78" s="12" t="s">
        <v>5986</v>
      </c>
      <c r="B78" s="146" t="s">
        <v>5985</v>
      </c>
      <c r="C78" s="166"/>
      <c r="D78" s="106" t="str">
        <f>IF(AND(mil24.21="",mil24.27="",mil24.28=""),"",SUM(mil24.21,mil24.27,mil24.28))</f>
        <v/>
      </c>
    </row>
    <row r="79" spans="1:4" ht="5.0999999999999996" customHeight="1" x14ac:dyDescent="0.25">
      <c r="A79" s="12"/>
      <c r="B79" s="3"/>
      <c r="C79" s="3"/>
      <c r="D79" s="3"/>
    </row>
    <row r="80" spans="1:4" ht="45" customHeight="1" x14ac:dyDescent="0.25">
      <c r="A80" s="12" t="s">
        <v>5984</v>
      </c>
      <c r="B80" s="146" t="s">
        <v>5983</v>
      </c>
      <c r="C80" s="166"/>
      <c r="D80" s="105"/>
    </row>
    <row r="81" spans="1:4" ht="5.0999999999999996" customHeight="1" x14ac:dyDescent="0.25">
      <c r="A81" s="12"/>
      <c r="B81" s="3"/>
      <c r="C81" s="3"/>
      <c r="D81" s="3"/>
    </row>
    <row r="82" spans="1:4" ht="45" customHeight="1" x14ac:dyDescent="0.25">
      <c r="A82" s="12" t="s">
        <v>5982</v>
      </c>
      <c r="B82" s="146" t="s">
        <v>5981</v>
      </c>
      <c r="C82" s="166"/>
      <c r="D82" s="105"/>
    </row>
    <row r="83" spans="1:4" ht="5.0999999999999996" customHeight="1" x14ac:dyDescent="0.25">
      <c r="A83" s="12"/>
      <c r="B83" s="3"/>
      <c r="C83" s="3"/>
      <c r="D83" s="3"/>
    </row>
    <row r="84" spans="1:4" ht="45" customHeight="1" x14ac:dyDescent="0.25">
      <c r="A84" s="12" t="s">
        <v>5980</v>
      </c>
      <c r="B84" s="146" t="s">
        <v>5979</v>
      </c>
      <c r="C84" s="166"/>
      <c r="D84" s="106" t="str">
        <f>IF(AND(mil24.20="",mil24.30="",mil24.31=""),"",SUM(mil24.20,mil24.30,mil24.31))</f>
        <v/>
      </c>
    </row>
    <row r="85" spans="1:4" ht="5.0999999999999996" customHeight="1" x14ac:dyDescent="0.25">
      <c r="A85" s="12"/>
      <c r="B85" s="3"/>
      <c r="C85" s="3"/>
      <c r="D85" s="3"/>
    </row>
    <row r="86" spans="1:4" ht="60" customHeight="1" x14ac:dyDescent="0.25">
      <c r="A86" s="12" t="s">
        <v>5978</v>
      </c>
      <c r="B86" s="146" t="s">
        <v>5977</v>
      </c>
      <c r="C86" s="166"/>
      <c r="D86" s="105"/>
    </row>
    <row r="87" spans="1:4" ht="5.0999999999999996" customHeight="1" x14ac:dyDescent="0.25">
      <c r="A87" s="12"/>
      <c r="B87" s="3"/>
      <c r="C87" s="3"/>
      <c r="D87" s="3"/>
    </row>
    <row r="88" spans="1:4" ht="45" customHeight="1" x14ac:dyDescent="0.25">
      <c r="A88" s="12" t="s">
        <v>5976</v>
      </c>
      <c r="B88" s="146" t="s">
        <v>5975</v>
      </c>
      <c r="C88" s="166"/>
      <c r="D88" s="106" t="str">
        <f>IF(AND(mil24.10="",mil24.33=""),"",SUM(mil24.10,mil24.33))</f>
        <v/>
      </c>
    </row>
  </sheetData>
  <mergeCells count="54">
    <mergeCell ref="B86:C86"/>
    <mergeCell ref="B88:C88"/>
    <mergeCell ref="B76:C76"/>
    <mergeCell ref="B78:C78"/>
    <mergeCell ref="B80:C80"/>
    <mergeCell ref="B82:C82"/>
    <mergeCell ref="B84:C84"/>
    <mergeCell ref="B66:C66"/>
    <mergeCell ref="B68:C68"/>
    <mergeCell ref="B70:C70"/>
    <mergeCell ref="B72:C72"/>
    <mergeCell ref="B74:C74"/>
    <mergeCell ref="B50:C50"/>
    <mergeCell ref="B52:C52"/>
    <mergeCell ref="B60:C60"/>
    <mergeCell ref="B62:C62"/>
    <mergeCell ref="B64:C64"/>
    <mergeCell ref="B54:D54"/>
    <mergeCell ref="B56:D56"/>
    <mergeCell ref="B58:D58"/>
    <mergeCell ref="C41:D41"/>
    <mergeCell ref="B43:C43"/>
    <mergeCell ref="B45:C45"/>
    <mergeCell ref="B46:C46"/>
    <mergeCell ref="B48:C48"/>
    <mergeCell ref="A45:A46"/>
    <mergeCell ref="A3:D3"/>
    <mergeCell ref="A5:A13"/>
    <mergeCell ref="B5:D5"/>
    <mergeCell ref="B8:D8"/>
    <mergeCell ref="B9:D9"/>
    <mergeCell ref="A33:A37"/>
    <mergeCell ref="A39:A43"/>
    <mergeCell ref="C6:D6"/>
    <mergeCell ref="C7:D7"/>
    <mergeCell ref="C10:D10"/>
    <mergeCell ref="C11:D11"/>
    <mergeCell ref="B15:C15"/>
    <mergeCell ref="B25:C25"/>
    <mergeCell ref="B27:C27"/>
    <mergeCell ref="B29:C29"/>
    <mergeCell ref="C40:D40"/>
    <mergeCell ref="B13:D13"/>
    <mergeCell ref="B12:D12"/>
    <mergeCell ref="B33:D33"/>
    <mergeCell ref="B39:D39"/>
    <mergeCell ref="B17:C17"/>
    <mergeCell ref="B19:C19"/>
    <mergeCell ref="B21:C21"/>
    <mergeCell ref="B23:C23"/>
    <mergeCell ref="B31:C31"/>
    <mergeCell ref="C34:D34"/>
    <mergeCell ref="C35:D35"/>
    <mergeCell ref="B37:C37"/>
  </mergeCells>
  <hyperlinks>
    <hyperlink ref="B46" r:id="rId1" xr:uid="{00000000-0004-0000-2700-000000000000}"/>
  </hyperlinks>
  <pageMargins left="0.7" right="0.7" top="0.75" bottom="0.75" header="0.3" footer="0.3"/>
  <pageSetup orientation="portrait" r:id="rId2"/>
  <drawing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26"/>
  <dimension ref="A3:G145"/>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22.7109375" customWidth="1"/>
    <col min="4" max="4" width="3.7109375" customWidth="1"/>
    <col min="5" max="5" width="22.7109375" customWidth="1"/>
    <col min="6" max="7" width="25.7109375" customWidth="1"/>
  </cols>
  <sheetData>
    <row r="3" spans="1:7" ht="15" customHeight="1" thickBot="1" x14ac:dyDescent="0.3">
      <c r="A3" s="199" t="s">
        <v>6108</v>
      </c>
      <c r="B3" s="199"/>
      <c r="C3" s="199"/>
      <c r="D3" s="199"/>
      <c r="E3" s="199"/>
      <c r="F3" s="199"/>
      <c r="G3" s="199"/>
    </row>
    <row r="4" spans="1:7" x14ac:dyDescent="0.25">
      <c r="A4" s="12"/>
      <c r="B4" s="3"/>
      <c r="C4" s="3"/>
      <c r="D4" s="3"/>
      <c r="E4" s="3"/>
      <c r="F4" s="3"/>
      <c r="G4" s="3"/>
    </row>
    <row r="5" spans="1:7" ht="15" customHeight="1" x14ac:dyDescent="0.25">
      <c r="A5" s="12"/>
      <c r="B5" s="146" t="s">
        <v>5971</v>
      </c>
      <c r="C5" s="146"/>
      <c r="D5" s="146"/>
      <c r="E5" s="146"/>
      <c r="F5" s="146"/>
      <c r="G5" s="146"/>
    </row>
    <row r="6" spans="1:7" ht="5.0999999999999996" customHeight="1" x14ac:dyDescent="0.25">
      <c r="A6" s="12"/>
      <c r="B6" s="146"/>
      <c r="C6" s="146"/>
      <c r="D6" s="146"/>
      <c r="E6" s="146"/>
      <c r="F6" s="146"/>
      <c r="G6" s="3"/>
    </row>
    <row r="7" spans="1:7" ht="15" customHeight="1" x14ac:dyDescent="0.25">
      <c r="A7" s="12"/>
      <c r="B7" s="146" t="s">
        <v>5970</v>
      </c>
      <c r="C7" s="146"/>
      <c r="D7" s="146"/>
      <c r="E7" s="146"/>
      <c r="F7" s="146"/>
      <c r="G7" s="146"/>
    </row>
    <row r="8" spans="1:7" ht="5.0999999999999996" customHeight="1" x14ac:dyDescent="0.25">
      <c r="A8" s="12"/>
      <c r="B8" s="3"/>
      <c r="C8" s="3"/>
      <c r="D8" s="3"/>
      <c r="E8" s="3"/>
      <c r="F8" s="3"/>
      <c r="G8" s="3"/>
    </row>
    <row r="9" spans="1:7" x14ac:dyDescent="0.25">
      <c r="A9" s="12"/>
      <c r="B9" s="3"/>
      <c r="C9" s="3"/>
      <c r="D9" s="3"/>
      <c r="E9" s="3"/>
      <c r="F9" s="7" t="s">
        <v>5833</v>
      </c>
      <c r="G9" s="7" t="s">
        <v>5962</v>
      </c>
    </row>
    <row r="10" spans="1:7" ht="5.0999999999999996" customHeight="1" x14ac:dyDescent="0.25">
      <c r="A10" s="12"/>
      <c r="B10" s="3"/>
      <c r="C10" s="3"/>
      <c r="D10" s="3"/>
      <c r="E10" s="3"/>
      <c r="F10" s="3"/>
      <c r="G10" s="3"/>
    </row>
    <row r="11" spans="1:7" x14ac:dyDescent="0.25">
      <c r="A11" s="148" t="s">
        <v>6107</v>
      </c>
      <c r="B11" s="146" t="s">
        <v>6106</v>
      </c>
      <c r="C11" s="166"/>
      <c r="D11" s="42"/>
      <c r="E11" s="109" t="s">
        <v>7248</v>
      </c>
      <c r="F11" s="170"/>
      <c r="G11" s="234"/>
    </row>
    <row r="12" spans="1:7" x14ac:dyDescent="0.25">
      <c r="A12" s="148"/>
      <c r="B12" s="146"/>
      <c r="C12" s="166"/>
      <c r="D12" s="42"/>
      <c r="E12" s="109" t="s">
        <v>7249</v>
      </c>
      <c r="F12" s="170"/>
      <c r="G12" s="234"/>
    </row>
    <row r="13" spans="1:7" x14ac:dyDescent="0.25">
      <c r="A13" s="148"/>
      <c r="B13" s="146"/>
      <c r="C13" s="166"/>
      <c r="D13" s="42"/>
      <c r="E13" s="109" t="s">
        <v>7250</v>
      </c>
      <c r="F13" s="170"/>
      <c r="G13" s="234"/>
    </row>
    <row r="14" spans="1:7" ht="5.0999999999999996" customHeight="1" x14ac:dyDescent="0.25">
      <c r="A14" s="148"/>
      <c r="B14" s="3"/>
      <c r="C14" s="3"/>
      <c r="D14" s="3"/>
      <c r="E14" s="3"/>
      <c r="F14" s="3"/>
      <c r="G14" s="3"/>
    </row>
    <row r="15" spans="1:7" x14ac:dyDescent="0.25">
      <c r="A15" s="148"/>
      <c r="B15" s="146" t="s">
        <v>6105</v>
      </c>
      <c r="C15" s="166"/>
      <c r="D15" s="170"/>
      <c r="E15" s="170"/>
      <c r="F15" s="3"/>
      <c r="G15" s="3"/>
    </row>
    <row r="16" spans="1:7" ht="5.0999999999999996" customHeight="1" x14ac:dyDescent="0.25">
      <c r="A16" s="148"/>
      <c r="B16" s="3"/>
      <c r="C16" s="3"/>
      <c r="D16" s="3"/>
      <c r="E16" s="3"/>
      <c r="F16" s="3"/>
      <c r="G16" s="3"/>
    </row>
    <row r="17" spans="1:7" x14ac:dyDescent="0.25">
      <c r="A17" s="148"/>
      <c r="B17" s="146" t="s">
        <v>6104</v>
      </c>
      <c r="C17" s="166"/>
      <c r="D17" s="170"/>
      <c r="E17" s="170"/>
      <c r="F17" s="3"/>
      <c r="G17" s="3"/>
    </row>
    <row r="18" spans="1:7" ht="5.0999999999999996" customHeight="1" x14ac:dyDescent="0.25">
      <c r="A18" s="148"/>
      <c r="B18" s="3"/>
      <c r="C18" s="3"/>
      <c r="D18" s="3"/>
      <c r="E18" s="3"/>
      <c r="F18" s="3"/>
      <c r="G18" s="3"/>
    </row>
    <row r="19" spans="1:7" ht="15" customHeight="1" x14ac:dyDescent="0.25">
      <c r="A19" s="148"/>
      <c r="B19" s="146" t="s">
        <v>6103</v>
      </c>
      <c r="C19" s="146"/>
      <c r="D19" s="146"/>
      <c r="E19" s="146"/>
      <c r="F19" s="3"/>
      <c r="G19" s="3"/>
    </row>
    <row r="20" spans="1:7" x14ac:dyDescent="0.25">
      <c r="A20" s="148"/>
      <c r="B20" s="146"/>
      <c r="C20" s="166"/>
      <c r="D20" s="193"/>
      <c r="E20" s="193"/>
      <c r="F20" s="3"/>
      <c r="G20" s="3"/>
    </row>
    <row r="21" spans="1:7" x14ac:dyDescent="0.25">
      <c r="A21" s="148"/>
      <c r="B21" s="146"/>
      <c r="C21" s="166"/>
      <c r="D21" s="193"/>
      <c r="E21" s="193"/>
      <c r="F21" s="3"/>
      <c r="G21" s="3"/>
    </row>
    <row r="22" spans="1:7" x14ac:dyDescent="0.25">
      <c r="A22" s="148"/>
      <c r="B22" s="146"/>
      <c r="C22" s="166"/>
      <c r="D22" s="193"/>
      <c r="E22" s="193"/>
      <c r="F22" s="3"/>
      <c r="G22" s="3"/>
    </row>
    <row r="23" spans="1:7" ht="5.0999999999999996" customHeight="1" x14ac:dyDescent="0.25">
      <c r="A23" s="12"/>
      <c r="B23" s="3"/>
      <c r="C23" s="3"/>
      <c r="D23" s="3"/>
      <c r="E23" s="3"/>
      <c r="F23" s="3"/>
      <c r="G23" s="3"/>
    </row>
    <row r="24" spans="1:7" x14ac:dyDescent="0.25">
      <c r="A24" s="148" t="s">
        <v>6102</v>
      </c>
      <c r="B24" s="146" t="s">
        <v>6101</v>
      </c>
      <c r="C24" s="166"/>
      <c r="D24" s="42"/>
      <c r="E24" s="109" t="s">
        <v>7248</v>
      </c>
      <c r="F24" s="170"/>
      <c r="G24" s="234"/>
    </row>
    <row r="25" spans="1:7" x14ac:dyDescent="0.25">
      <c r="A25" s="148"/>
      <c r="B25" s="146"/>
      <c r="C25" s="166"/>
      <c r="D25" s="42"/>
      <c r="E25" s="109" t="s">
        <v>7249</v>
      </c>
      <c r="F25" s="170"/>
      <c r="G25" s="234"/>
    </row>
    <row r="26" spans="1:7" x14ac:dyDescent="0.25">
      <c r="A26" s="148"/>
      <c r="B26" s="146"/>
      <c r="C26" s="166"/>
      <c r="D26" s="42"/>
      <c r="E26" s="109" t="s">
        <v>7250</v>
      </c>
      <c r="F26" s="170"/>
      <c r="G26" s="234"/>
    </row>
    <row r="27" spans="1:7" ht="5.0999999999999996" customHeight="1" x14ac:dyDescent="0.25">
      <c r="A27" s="148"/>
      <c r="B27" s="3"/>
      <c r="C27" s="3"/>
      <c r="D27" s="3"/>
      <c r="E27" s="3"/>
      <c r="F27" s="3"/>
      <c r="G27" s="3"/>
    </row>
    <row r="28" spans="1:7" ht="30" customHeight="1" x14ac:dyDescent="0.25">
      <c r="A28" s="148"/>
      <c r="B28" s="146" t="s">
        <v>7251</v>
      </c>
      <c r="C28" s="166"/>
      <c r="D28" s="170"/>
      <c r="E28" s="170"/>
      <c r="F28" s="3"/>
      <c r="G28" s="3"/>
    </row>
    <row r="29" spans="1:7" ht="5.0999999999999996" customHeight="1" x14ac:dyDescent="0.25">
      <c r="A29" s="148"/>
      <c r="B29" s="3"/>
      <c r="C29" s="3"/>
      <c r="D29" s="3"/>
      <c r="E29" s="3"/>
      <c r="F29" s="3"/>
      <c r="G29" s="3"/>
    </row>
    <row r="30" spans="1:7" x14ac:dyDescent="0.25">
      <c r="A30" s="148"/>
      <c r="B30" s="146" t="s">
        <v>7252</v>
      </c>
      <c r="C30" s="166"/>
      <c r="D30" s="222"/>
      <c r="E30" s="222"/>
      <c r="F30" s="3"/>
      <c r="G30" s="3"/>
    </row>
    <row r="31" spans="1:7" ht="5.0999999999999996" customHeight="1" x14ac:dyDescent="0.25">
      <c r="A31" s="148"/>
      <c r="B31" s="3"/>
      <c r="C31" s="3"/>
      <c r="D31" s="3"/>
      <c r="E31" s="3"/>
      <c r="F31" s="3"/>
      <c r="G31" s="3"/>
    </row>
    <row r="32" spans="1:7" x14ac:dyDescent="0.25">
      <c r="A32" s="148"/>
      <c r="B32" s="146" t="s">
        <v>6100</v>
      </c>
      <c r="C32" s="146"/>
      <c r="D32" s="146"/>
      <c r="E32" s="146"/>
      <c r="F32" s="3"/>
      <c r="G32" s="3"/>
    </row>
    <row r="33" spans="1:7" ht="30" x14ac:dyDescent="0.25">
      <c r="A33" s="148"/>
      <c r="B33" s="9"/>
      <c r="C33" s="9" t="s">
        <v>6099</v>
      </c>
      <c r="D33" s="170"/>
      <c r="E33" s="170"/>
      <c r="F33" s="3"/>
      <c r="G33" s="3"/>
    </row>
    <row r="34" spans="1:7" ht="30" x14ac:dyDescent="0.25">
      <c r="A34" s="148"/>
      <c r="B34" s="9"/>
      <c r="C34" s="9" t="s">
        <v>6098</v>
      </c>
      <c r="D34" s="170"/>
      <c r="E34" s="170"/>
      <c r="F34" s="3"/>
      <c r="G34" s="3"/>
    </row>
    <row r="35" spans="1:7" ht="5.0999999999999996" customHeight="1" x14ac:dyDescent="0.25">
      <c r="A35" s="148"/>
      <c r="B35" s="3"/>
      <c r="C35" s="3"/>
      <c r="D35" s="3"/>
      <c r="E35" s="3"/>
      <c r="F35" s="3"/>
      <c r="G35" s="3"/>
    </row>
    <row r="36" spans="1:7" x14ac:dyDescent="0.25">
      <c r="A36" s="148"/>
      <c r="B36" s="146" t="s">
        <v>6097</v>
      </c>
      <c r="C36" s="166"/>
      <c r="D36" s="170"/>
      <c r="E36" s="170"/>
      <c r="F36" s="3"/>
      <c r="G36" s="3"/>
    </row>
    <row r="37" spans="1:7" ht="5.0999999999999996" customHeight="1" x14ac:dyDescent="0.25">
      <c r="A37" s="148"/>
      <c r="B37" s="3"/>
      <c r="C37" s="3"/>
      <c r="D37" s="3"/>
      <c r="E37" s="3"/>
      <c r="F37" s="3"/>
      <c r="G37" s="3"/>
    </row>
    <row r="38" spans="1:7" x14ac:dyDescent="0.25">
      <c r="A38" s="148"/>
      <c r="B38" s="146" t="s">
        <v>6096</v>
      </c>
      <c r="C38" s="166"/>
      <c r="D38" s="193"/>
      <c r="E38" s="193"/>
      <c r="F38" s="105"/>
      <c r="G38" s="89"/>
    </row>
    <row r="39" spans="1:7" ht="5.0999999999999996" customHeight="1" x14ac:dyDescent="0.25">
      <c r="A39" s="148"/>
      <c r="B39" s="3"/>
      <c r="C39" s="3"/>
      <c r="D39" s="3"/>
      <c r="E39" s="3"/>
      <c r="F39" s="3"/>
      <c r="G39" s="3"/>
    </row>
    <row r="40" spans="1:7" ht="15" customHeight="1" x14ac:dyDescent="0.25">
      <c r="A40" s="148"/>
      <c r="B40" s="146" t="s">
        <v>6095</v>
      </c>
      <c r="C40" s="146"/>
      <c r="D40" s="146"/>
      <c r="E40" s="146"/>
      <c r="F40" s="3"/>
      <c r="G40" s="3"/>
    </row>
    <row r="41" spans="1:7" x14ac:dyDescent="0.25">
      <c r="A41" s="148"/>
      <c r="B41" s="146"/>
      <c r="C41" s="166"/>
      <c r="D41" s="193"/>
      <c r="E41" s="193"/>
      <c r="F41" s="3"/>
      <c r="G41" s="3"/>
    </row>
    <row r="42" spans="1:7" x14ac:dyDescent="0.25">
      <c r="A42" s="148"/>
      <c r="B42" s="146"/>
      <c r="C42" s="166"/>
      <c r="D42" s="193"/>
      <c r="E42" s="193"/>
      <c r="F42" s="3"/>
      <c r="G42" s="3"/>
    </row>
    <row r="43" spans="1:7" x14ac:dyDescent="0.25">
      <c r="A43" s="148"/>
      <c r="B43" s="146"/>
      <c r="C43" s="166"/>
      <c r="D43" s="193"/>
      <c r="E43" s="193"/>
      <c r="F43" s="3"/>
      <c r="G43" s="3"/>
    </row>
    <row r="44" spans="1:7" ht="5.0999999999999996" customHeight="1" x14ac:dyDescent="0.25">
      <c r="A44" s="12"/>
      <c r="B44" s="3"/>
      <c r="C44" s="3"/>
      <c r="D44" s="3"/>
      <c r="E44" s="3"/>
      <c r="F44" s="3"/>
      <c r="G44" s="3"/>
    </row>
    <row r="45" spans="1:7" ht="15" customHeight="1" x14ac:dyDescent="0.25">
      <c r="A45" s="148" t="s">
        <v>6094</v>
      </c>
      <c r="B45" s="146" t="s">
        <v>6093</v>
      </c>
      <c r="C45" s="146"/>
      <c r="D45" s="146"/>
      <c r="E45" s="146"/>
      <c r="F45" s="9"/>
      <c r="G45" s="9"/>
    </row>
    <row r="46" spans="1:7" ht="5.0999999999999996" customHeight="1" x14ac:dyDescent="0.25">
      <c r="A46" s="148"/>
      <c r="B46" s="3"/>
      <c r="C46" s="3"/>
      <c r="D46" s="3"/>
      <c r="E46" s="3"/>
      <c r="F46" s="3"/>
      <c r="G46" s="3"/>
    </row>
    <row r="47" spans="1:7" ht="15" customHeight="1" x14ac:dyDescent="0.25">
      <c r="A47" s="148"/>
      <c r="B47" s="146" t="s">
        <v>6092</v>
      </c>
      <c r="C47" s="146"/>
      <c r="D47" s="146"/>
      <c r="E47" s="166"/>
      <c r="F47" s="105"/>
      <c r="G47" s="89"/>
    </row>
    <row r="48" spans="1:7" ht="15" customHeight="1" x14ac:dyDescent="0.25">
      <c r="A48" s="148"/>
      <c r="B48" s="146" t="s">
        <v>6091</v>
      </c>
      <c r="C48" s="146"/>
      <c r="D48" s="146"/>
      <c r="E48" s="166"/>
      <c r="F48" s="105"/>
      <c r="G48" s="89"/>
    </row>
    <row r="49" spans="1:7" x14ac:dyDescent="0.25">
      <c r="A49" s="148"/>
      <c r="B49" s="146" t="s">
        <v>6090</v>
      </c>
      <c r="C49" s="146"/>
      <c r="D49" s="146"/>
      <c r="E49" s="166"/>
      <c r="F49" s="105"/>
      <c r="G49" s="89"/>
    </row>
    <row r="50" spans="1:7" ht="14.45" customHeight="1" x14ac:dyDescent="0.25">
      <c r="A50" s="148"/>
      <c r="B50" s="146" t="s">
        <v>6089</v>
      </c>
      <c r="C50" s="146"/>
      <c r="D50" s="193"/>
      <c r="E50" s="193"/>
      <c r="F50" s="105"/>
      <c r="G50" s="89"/>
    </row>
    <row r="51" spans="1:7" ht="15" customHeight="1" x14ac:dyDescent="0.25">
      <c r="A51" s="148"/>
      <c r="B51" s="146" t="s">
        <v>6088</v>
      </c>
      <c r="C51" s="146"/>
      <c r="D51" s="146"/>
      <c r="E51" s="146"/>
      <c r="F51" s="3"/>
      <c r="G51" s="3"/>
    </row>
    <row r="52" spans="1:7" x14ac:dyDescent="0.25">
      <c r="A52" s="148"/>
      <c r="B52" s="146"/>
      <c r="C52" s="166"/>
      <c r="D52" s="193"/>
      <c r="E52" s="193"/>
      <c r="F52" s="3"/>
      <c r="G52" s="3"/>
    </row>
    <row r="53" spans="1:7" x14ac:dyDescent="0.25">
      <c r="A53" s="148"/>
      <c r="B53" s="146"/>
      <c r="C53" s="166"/>
      <c r="D53" s="193"/>
      <c r="E53" s="193"/>
      <c r="F53" s="3"/>
      <c r="G53" s="3"/>
    </row>
    <row r="54" spans="1:7" x14ac:dyDescent="0.25">
      <c r="A54" s="148"/>
      <c r="B54" s="146"/>
      <c r="C54" s="166"/>
      <c r="D54" s="193"/>
      <c r="E54" s="193"/>
      <c r="F54" s="3"/>
      <c r="G54" s="3"/>
    </row>
    <row r="55" spans="1:7" ht="5.0999999999999996" customHeight="1" x14ac:dyDescent="0.25">
      <c r="A55" s="12"/>
      <c r="B55" s="3"/>
      <c r="C55" s="3"/>
      <c r="D55" s="3"/>
      <c r="E55" s="3"/>
      <c r="F55" s="3"/>
      <c r="G55" s="3"/>
    </row>
    <row r="56" spans="1:7" x14ac:dyDescent="0.25">
      <c r="A56" s="148" t="s">
        <v>6087</v>
      </c>
      <c r="B56" s="146" t="s">
        <v>6086</v>
      </c>
      <c r="C56" s="166"/>
      <c r="D56" s="42"/>
      <c r="E56" s="109" t="s">
        <v>7248</v>
      </c>
      <c r="F56" s="170"/>
      <c r="G56" s="234"/>
    </row>
    <row r="57" spans="1:7" x14ac:dyDescent="0.25">
      <c r="A57" s="148"/>
      <c r="B57" s="146"/>
      <c r="C57" s="166"/>
      <c r="D57" s="42"/>
      <c r="E57" s="109" t="s">
        <v>7249</v>
      </c>
      <c r="F57" s="170"/>
      <c r="G57" s="234"/>
    </row>
    <row r="58" spans="1:7" x14ac:dyDescent="0.25">
      <c r="A58" s="148"/>
      <c r="B58" s="146"/>
      <c r="C58" s="166"/>
      <c r="D58" s="42"/>
      <c r="E58" s="109" t="s">
        <v>7250</v>
      </c>
      <c r="F58" s="170"/>
      <c r="G58" s="234"/>
    </row>
    <row r="59" spans="1:7" ht="5.0999999999999996" customHeight="1" x14ac:dyDescent="0.25">
      <c r="A59" s="148"/>
      <c r="B59" s="3"/>
      <c r="C59" s="3"/>
      <c r="D59" s="3"/>
      <c r="E59" s="3"/>
      <c r="F59" s="3"/>
      <c r="G59" s="3"/>
    </row>
    <row r="60" spans="1:7" ht="15" customHeight="1" x14ac:dyDescent="0.25">
      <c r="A60" s="148"/>
      <c r="B60" s="146" t="s">
        <v>6073</v>
      </c>
      <c r="C60" s="146"/>
      <c r="D60" s="146"/>
      <c r="E60" s="146"/>
      <c r="F60" s="3"/>
      <c r="G60" s="3"/>
    </row>
    <row r="61" spans="1:7" x14ac:dyDescent="0.25">
      <c r="A61" s="148"/>
      <c r="B61" s="146"/>
      <c r="C61" s="166"/>
      <c r="D61" s="193"/>
      <c r="E61" s="193"/>
      <c r="F61" s="3"/>
      <c r="G61" s="3"/>
    </row>
    <row r="62" spans="1:7" x14ac:dyDescent="0.25">
      <c r="A62" s="148"/>
      <c r="B62" s="146"/>
      <c r="C62" s="166"/>
      <c r="D62" s="193"/>
      <c r="E62" s="193"/>
      <c r="F62" s="3"/>
      <c r="G62" s="3"/>
    </row>
    <row r="63" spans="1:7" x14ac:dyDescent="0.25">
      <c r="A63" s="148"/>
      <c r="B63" s="146"/>
      <c r="C63" s="166"/>
      <c r="D63" s="193"/>
      <c r="E63" s="193"/>
      <c r="F63" s="3"/>
      <c r="G63" s="3"/>
    </row>
    <row r="64" spans="1:7" ht="5.0999999999999996" customHeight="1" x14ac:dyDescent="0.25">
      <c r="A64" s="12"/>
      <c r="B64" s="3"/>
      <c r="C64" s="3"/>
      <c r="D64" s="3"/>
      <c r="E64" s="3"/>
      <c r="F64" s="3"/>
      <c r="G64" s="3"/>
    </row>
    <row r="65" spans="1:7" x14ac:dyDescent="0.25">
      <c r="A65" s="148" t="s">
        <v>6085</v>
      </c>
      <c r="B65" s="146" t="s">
        <v>6084</v>
      </c>
      <c r="C65" s="166"/>
      <c r="D65" s="42"/>
      <c r="E65" s="109" t="s">
        <v>7248</v>
      </c>
      <c r="F65" s="170"/>
      <c r="G65" s="234"/>
    </row>
    <row r="66" spans="1:7" x14ac:dyDescent="0.25">
      <c r="A66" s="148"/>
      <c r="B66" s="146"/>
      <c r="C66" s="166"/>
      <c r="D66" s="42"/>
      <c r="E66" s="109" t="s">
        <v>7249</v>
      </c>
      <c r="F66" s="170"/>
      <c r="G66" s="234"/>
    </row>
    <row r="67" spans="1:7" x14ac:dyDescent="0.25">
      <c r="A67" s="148"/>
      <c r="B67" s="146"/>
      <c r="C67" s="166"/>
      <c r="D67" s="42"/>
      <c r="E67" s="109" t="s">
        <v>7250</v>
      </c>
      <c r="F67" s="170"/>
      <c r="G67" s="234"/>
    </row>
    <row r="68" spans="1:7" ht="5.0999999999999996" customHeight="1" x14ac:dyDescent="0.25">
      <c r="A68" s="148"/>
      <c r="B68" s="3"/>
      <c r="C68" s="3"/>
      <c r="D68" s="3"/>
      <c r="E68" s="3"/>
      <c r="F68" s="3"/>
      <c r="G68" s="3"/>
    </row>
    <row r="69" spans="1:7" ht="15" customHeight="1" x14ac:dyDescent="0.25">
      <c r="A69" s="148"/>
      <c r="B69" s="146" t="s">
        <v>6073</v>
      </c>
      <c r="C69" s="146"/>
      <c r="D69" s="146"/>
      <c r="E69" s="146"/>
      <c r="F69" s="3"/>
      <c r="G69" s="3"/>
    </row>
    <row r="70" spans="1:7" x14ac:dyDescent="0.25">
      <c r="A70" s="148"/>
      <c r="B70" s="146"/>
      <c r="C70" s="166"/>
      <c r="D70" s="193"/>
      <c r="E70" s="193"/>
      <c r="F70" s="3"/>
      <c r="G70" s="3"/>
    </row>
    <row r="71" spans="1:7" x14ac:dyDescent="0.25">
      <c r="A71" s="148"/>
      <c r="B71" s="146"/>
      <c r="C71" s="166"/>
      <c r="D71" s="193"/>
      <c r="E71" s="193"/>
      <c r="F71" s="3"/>
      <c r="G71" s="3"/>
    </row>
    <row r="72" spans="1:7" x14ac:dyDescent="0.25">
      <c r="A72" s="148"/>
      <c r="B72" s="146"/>
      <c r="C72" s="166"/>
      <c r="D72" s="193"/>
      <c r="E72" s="193"/>
      <c r="F72" s="3"/>
      <c r="G72" s="3"/>
    </row>
    <row r="73" spans="1:7" ht="5.0999999999999996" customHeight="1" x14ac:dyDescent="0.25">
      <c r="A73" s="12"/>
      <c r="B73" s="3"/>
      <c r="C73" s="3"/>
      <c r="D73" s="3"/>
      <c r="E73" s="3"/>
      <c r="F73" s="3"/>
      <c r="G73" s="3"/>
    </row>
    <row r="74" spans="1:7" x14ac:dyDescent="0.25">
      <c r="A74" s="12" t="s">
        <v>6083</v>
      </c>
      <c r="B74" s="146" t="s">
        <v>6082</v>
      </c>
      <c r="C74" s="146"/>
      <c r="D74" s="146"/>
      <c r="E74" s="166"/>
      <c r="F74" s="105"/>
      <c r="G74" s="89"/>
    </row>
    <row r="75" spans="1:7" ht="5.0999999999999996" customHeight="1" x14ac:dyDescent="0.25">
      <c r="A75" s="12"/>
      <c r="B75" s="3"/>
      <c r="C75" s="3"/>
      <c r="D75" s="3"/>
      <c r="E75" s="3"/>
      <c r="F75" s="3"/>
      <c r="G75" s="3"/>
    </row>
    <row r="76" spans="1:7" x14ac:dyDescent="0.25">
      <c r="A76" s="148" t="s">
        <v>6081</v>
      </c>
      <c r="B76" s="146" t="s">
        <v>6080</v>
      </c>
      <c r="C76" s="146"/>
      <c r="D76" s="146"/>
      <c r="E76" s="166"/>
      <c r="F76" s="105"/>
      <c r="G76" s="89"/>
    </row>
    <row r="77" spans="1:7" ht="5.0999999999999996" customHeight="1" x14ac:dyDescent="0.25">
      <c r="A77" s="148"/>
      <c r="B77" s="3"/>
      <c r="C77" s="3"/>
      <c r="D77" s="3"/>
      <c r="E77" s="3"/>
      <c r="F77" s="3"/>
      <c r="G77" s="3"/>
    </row>
    <row r="78" spans="1:7" ht="15" customHeight="1" x14ac:dyDescent="0.25">
      <c r="A78" s="148"/>
      <c r="B78" s="146" t="s">
        <v>6073</v>
      </c>
      <c r="C78" s="146"/>
      <c r="D78" s="146"/>
      <c r="E78" s="146"/>
      <c r="F78" s="3"/>
      <c r="G78" s="3"/>
    </row>
    <row r="79" spans="1:7" x14ac:dyDescent="0.25">
      <c r="A79" s="148"/>
      <c r="B79" s="146"/>
      <c r="C79" s="166"/>
      <c r="D79" s="193"/>
      <c r="E79" s="193"/>
      <c r="F79" s="3"/>
      <c r="G79" s="3"/>
    </row>
    <row r="80" spans="1:7" x14ac:dyDescent="0.25">
      <c r="A80" s="148"/>
      <c r="B80" s="146"/>
      <c r="C80" s="166"/>
      <c r="D80" s="193"/>
      <c r="E80" s="193"/>
      <c r="F80" s="3"/>
      <c r="G80" s="3"/>
    </row>
    <row r="81" spans="1:7" x14ac:dyDescent="0.25">
      <c r="A81" s="148"/>
      <c r="B81" s="146"/>
      <c r="C81" s="166"/>
      <c r="D81" s="193"/>
      <c r="E81" s="193"/>
      <c r="F81" s="3"/>
      <c r="G81" s="3"/>
    </row>
    <row r="82" spans="1:7" ht="5.0999999999999996" customHeight="1" x14ac:dyDescent="0.25">
      <c r="A82" s="12"/>
      <c r="B82" s="3"/>
      <c r="C82" s="3"/>
      <c r="D82" s="3"/>
      <c r="E82" s="3"/>
      <c r="F82" s="3"/>
      <c r="G82" s="3"/>
    </row>
    <row r="83" spans="1:7" x14ac:dyDescent="0.25">
      <c r="A83" s="12" t="s">
        <v>6079</v>
      </c>
      <c r="B83" s="146" t="s">
        <v>6078</v>
      </c>
      <c r="C83" s="146"/>
      <c r="D83" s="146"/>
      <c r="E83" s="166"/>
      <c r="F83" s="105"/>
      <c r="G83" s="89"/>
    </row>
    <row r="84" spans="1:7" ht="5.0999999999999996" customHeight="1" x14ac:dyDescent="0.25">
      <c r="A84" s="12"/>
      <c r="B84" s="3"/>
      <c r="C84" s="3"/>
      <c r="D84" s="3"/>
      <c r="E84" s="3"/>
      <c r="F84" s="3"/>
      <c r="G84" s="3"/>
    </row>
    <row r="85" spans="1:7" x14ac:dyDescent="0.25">
      <c r="A85" s="12" t="s">
        <v>6077</v>
      </c>
      <c r="B85" s="146" t="s">
        <v>6076</v>
      </c>
      <c r="C85" s="146"/>
      <c r="D85" s="146"/>
      <c r="E85" s="166"/>
      <c r="F85" s="105"/>
      <c r="G85" s="89"/>
    </row>
    <row r="86" spans="1:7" ht="5.0999999999999996" customHeight="1" x14ac:dyDescent="0.25">
      <c r="A86" s="12"/>
      <c r="B86" s="3"/>
      <c r="C86" s="3"/>
      <c r="D86" s="3"/>
      <c r="E86" s="3"/>
      <c r="F86" s="3"/>
      <c r="G86" s="3"/>
    </row>
    <row r="87" spans="1:7" x14ac:dyDescent="0.25">
      <c r="A87" s="148" t="s">
        <v>6075</v>
      </c>
      <c r="B87" s="146" t="s">
        <v>6074</v>
      </c>
      <c r="C87" s="146"/>
      <c r="D87" s="146"/>
      <c r="E87" s="166"/>
      <c r="F87" s="105"/>
      <c r="G87" s="89"/>
    </row>
    <row r="88" spans="1:7" ht="5.0999999999999996" customHeight="1" x14ac:dyDescent="0.25">
      <c r="A88" s="148"/>
      <c r="B88" s="3"/>
      <c r="C88" s="3"/>
      <c r="D88" s="3"/>
      <c r="E88" s="3"/>
      <c r="F88" s="3"/>
      <c r="G88" s="3"/>
    </row>
    <row r="89" spans="1:7" ht="15" customHeight="1" x14ac:dyDescent="0.25">
      <c r="A89" s="148"/>
      <c r="B89" s="146" t="s">
        <v>6073</v>
      </c>
      <c r="C89" s="146"/>
      <c r="D89" s="146"/>
      <c r="E89" s="146"/>
      <c r="F89" s="3"/>
      <c r="G89" s="3"/>
    </row>
    <row r="90" spans="1:7" x14ac:dyDescent="0.25">
      <c r="A90" s="148"/>
      <c r="B90" s="146"/>
      <c r="C90" s="166"/>
      <c r="D90" s="193"/>
      <c r="E90" s="193"/>
      <c r="F90" s="3"/>
      <c r="G90" s="3"/>
    </row>
    <row r="91" spans="1:7" x14ac:dyDescent="0.25">
      <c r="A91" s="148"/>
      <c r="B91" s="146"/>
      <c r="C91" s="166"/>
      <c r="D91" s="193"/>
      <c r="E91" s="193"/>
      <c r="F91" s="3"/>
      <c r="G91" s="3"/>
    </row>
    <row r="92" spans="1:7" x14ac:dyDescent="0.25">
      <c r="A92" s="148"/>
      <c r="B92" s="146"/>
      <c r="C92" s="166"/>
      <c r="D92" s="193"/>
      <c r="E92" s="193"/>
      <c r="F92" s="3"/>
      <c r="G92" s="3"/>
    </row>
    <row r="93" spans="1:7" ht="5.0999999999999996" customHeight="1" x14ac:dyDescent="0.25">
      <c r="A93" s="12"/>
      <c r="B93" s="3"/>
      <c r="C93" s="3"/>
      <c r="D93" s="3"/>
      <c r="E93" s="3"/>
      <c r="F93" s="3"/>
      <c r="G93" s="3"/>
    </row>
    <row r="94" spans="1:7" x14ac:dyDescent="0.25">
      <c r="A94" s="12" t="s">
        <v>6072</v>
      </c>
      <c r="B94" s="146" t="s">
        <v>6071</v>
      </c>
      <c r="C94" s="146"/>
      <c r="D94" s="146"/>
      <c r="E94" s="166"/>
      <c r="F94" s="105"/>
      <c r="G94" s="89"/>
    </row>
    <row r="95" spans="1:7" ht="5.0999999999999996" customHeight="1" x14ac:dyDescent="0.25">
      <c r="A95" s="12"/>
      <c r="B95" s="3"/>
      <c r="C95" s="3"/>
      <c r="D95" s="3"/>
      <c r="E95" s="3"/>
      <c r="F95" s="3"/>
      <c r="G95" s="3"/>
    </row>
    <row r="96" spans="1:7" ht="30" customHeight="1" x14ac:dyDescent="0.25">
      <c r="A96" s="148" t="s">
        <v>6070</v>
      </c>
      <c r="B96" s="146" t="s">
        <v>6069</v>
      </c>
      <c r="C96" s="146"/>
      <c r="D96" s="146"/>
      <c r="E96" s="146"/>
      <c r="F96" s="3"/>
      <c r="G96" s="3"/>
    </row>
    <row r="97" spans="1:7" x14ac:dyDescent="0.25">
      <c r="A97" s="148"/>
      <c r="B97" s="146"/>
      <c r="C97" s="166"/>
      <c r="D97" s="162"/>
      <c r="E97" s="163"/>
      <c r="F97" s="105"/>
      <c r="G97" s="89"/>
    </row>
    <row r="98" spans="1:7" x14ac:dyDescent="0.25">
      <c r="A98" s="148"/>
      <c r="B98" s="146"/>
      <c r="C98" s="166"/>
      <c r="D98" s="162"/>
      <c r="E98" s="163"/>
      <c r="F98" s="105"/>
      <c r="G98" s="89"/>
    </row>
    <row r="99" spans="1:7" x14ac:dyDescent="0.25">
      <c r="A99" s="148"/>
      <c r="B99" s="146"/>
      <c r="C99" s="166"/>
      <c r="D99" s="162"/>
      <c r="E99" s="163"/>
      <c r="F99" s="105"/>
      <c r="G99" s="89"/>
    </row>
    <row r="100" spans="1:7" ht="5.0999999999999996" customHeight="1" x14ac:dyDescent="0.25">
      <c r="A100" s="12"/>
      <c r="B100" s="3"/>
      <c r="C100" s="3"/>
      <c r="D100" s="3"/>
      <c r="E100" s="3"/>
      <c r="F100" s="3"/>
      <c r="G100" s="3"/>
    </row>
    <row r="101" spans="1:7" x14ac:dyDescent="0.25">
      <c r="A101" s="12" t="s">
        <v>6068</v>
      </c>
      <c r="B101" s="146" t="s">
        <v>6067</v>
      </c>
      <c r="C101" s="146"/>
      <c r="D101" s="146"/>
      <c r="E101" s="166"/>
      <c r="F101" s="105"/>
      <c r="G101" s="89"/>
    </row>
    <row r="102" spans="1:7" ht="5.0999999999999996" customHeight="1" x14ac:dyDescent="0.25">
      <c r="A102" s="12"/>
      <c r="B102" s="3"/>
      <c r="C102" s="3"/>
      <c r="D102" s="3"/>
      <c r="E102" s="3"/>
      <c r="F102" s="3"/>
      <c r="G102" s="3"/>
    </row>
    <row r="103" spans="1:7" x14ac:dyDescent="0.25">
      <c r="A103" s="12" t="s">
        <v>6066</v>
      </c>
      <c r="B103" s="146" t="s">
        <v>6065</v>
      </c>
      <c r="C103" s="146"/>
      <c r="D103" s="146"/>
      <c r="E103" s="166"/>
      <c r="F103" s="105"/>
      <c r="G103" s="89"/>
    </row>
    <row r="104" spans="1:7" ht="5.0999999999999996" customHeight="1" x14ac:dyDescent="0.25">
      <c r="A104" s="12"/>
      <c r="B104" s="3"/>
      <c r="C104" s="3"/>
      <c r="D104" s="3"/>
      <c r="E104" s="3"/>
      <c r="F104" s="3"/>
      <c r="G104" s="3"/>
    </row>
    <row r="105" spans="1:7" ht="15" customHeight="1" x14ac:dyDescent="0.25">
      <c r="A105" s="12" t="s">
        <v>6064</v>
      </c>
      <c r="B105" s="146" t="s">
        <v>6063</v>
      </c>
      <c r="C105" s="146"/>
      <c r="D105" s="146"/>
      <c r="E105" s="166"/>
      <c r="F105" s="105"/>
      <c r="G105" s="89"/>
    </row>
    <row r="106" spans="1:7" ht="5.0999999999999996" customHeight="1" x14ac:dyDescent="0.25">
      <c r="A106" s="12"/>
      <c r="B106" s="3"/>
      <c r="C106" s="3"/>
      <c r="D106" s="3"/>
      <c r="E106" s="3"/>
      <c r="F106" s="3"/>
      <c r="G106" s="3"/>
    </row>
    <row r="107" spans="1:7" x14ac:dyDescent="0.25">
      <c r="A107" s="12" t="s">
        <v>6062</v>
      </c>
      <c r="B107" s="146" t="s">
        <v>6061</v>
      </c>
      <c r="C107" s="146"/>
      <c r="D107" s="146"/>
      <c r="E107" s="166"/>
      <c r="F107" s="105"/>
      <c r="G107" s="89"/>
    </row>
    <row r="108" spans="1:7" ht="5.0999999999999996" customHeight="1" x14ac:dyDescent="0.25">
      <c r="A108" s="12"/>
      <c r="B108" s="3"/>
      <c r="C108" s="3"/>
      <c r="D108" s="3"/>
      <c r="E108" s="3"/>
      <c r="F108" s="3"/>
      <c r="G108" s="3"/>
    </row>
    <row r="109" spans="1:7" x14ac:dyDescent="0.25">
      <c r="A109" s="12" t="s">
        <v>6060</v>
      </c>
      <c r="B109" s="146" t="s">
        <v>6059</v>
      </c>
      <c r="C109" s="146"/>
      <c r="D109" s="146"/>
      <c r="E109" s="166"/>
      <c r="F109" s="105"/>
      <c r="G109" s="89"/>
    </row>
    <row r="110" spans="1:7" ht="5.0999999999999996" customHeight="1" x14ac:dyDescent="0.25">
      <c r="A110" s="12"/>
      <c r="B110" s="3"/>
      <c r="C110" s="3"/>
      <c r="D110" s="3"/>
      <c r="E110" s="3"/>
      <c r="F110" s="3"/>
      <c r="G110" s="3"/>
    </row>
    <row r="111" spans="1:7" ht="30" customHeight="1" x14ac:dyDescent="0.25">
      <c r="A111" s="148" t="s">
        <v>6058</v>
      </c>
      <c r="B111" s="146" t="s">
        <v>6057</v>
      </c>
      <c r="C111" s="146"/>
      <c r="D111" s="146"/>
      <c r="E111" s="146"/>
      <c r="F111" s="3"/>
      <c r="G111" s="3"/>
    </row>
    <row r="112" spans="1:7" x14ac:dyDescent="0.25">
      <c r="A112" s="148"/>
      <c r="B112" s="146"/>
      <c r="C112" s="166"/>
      <c r="D112" s="162"/>
      <c r="E112" s="163"/>
      <c r="F112" s="105"/>
      <c r="G112" s="89"/>
    </row>
    <row r="113" spans="1:7" x14ac:dyDescent="0.25">
      <c r="A113" s="148"/>
      <c r="B113" s="146"/>
      <c r="C113" s="166"/>
      <c r="D113" s="162"/>
      <c r="E113" s="163"/>
      <c r="F113" s="105"/>
      <c r="G113" s="89"/>
    </row>
    <row r="114" spans="1:7" ht="5.0999999999999996" customHeight="1" x14ac:dyDescent="0.25">
      <c r="A114" s="12"/>
      <c r="B114" s="3"/>
      <c r="C114" s="3"/>
      <c r="D114" s="3"/>
      <c r="E114" s="3"/>
      <c r="F114" s="3"/>
      <c r="G114" s="3"/>
    </row>
    <row r="115" spans="1:7" ht="30" customHeight="1" x14ac:dyDescent="0.25">
      <c r="A115" s="148" t="s">
        <v>6056</v>
      </c>
      <c r="B115" s="146" t="s">
        <v>6055</v>
      </c>
      <c r="C115" s="146"/>
      <c r="D115" s="146"/>
      <c r="E115" s="146"/>
      <c r="F115" s="3"/>
      <c r="G115" s="3"/>
    </row>
    <row r="116" spans="1:7" x14ac:dyDescent="0.25">
      <c r="A116" s="148"/>
      <c r="B116" s="146"/>
      <c r="C116" s="166"/>
      <c r="D116" s="162"/>
      <c r="E116" s="163"/>
      <c r="F116" s="105"/>
      <c r="G116" s="89"/>
    </row>
    <row r="117" spans="1:7" x14ac:dyDescent="0.25">
      <c r="A117" s="148"/>
      <c r="B117" s="146"/>
      <c r="C117" s="166"/>
      <c r="D117" s="162"/>
      <c r="E117" s="163"/>
      <c r="F117" s="105"/>
      <c r="G117" s="89"/>
    </row>
    <row r="118" spans="1:7" ht="5.0999999999999996" customHeight="1" x14ac:dyDescent="0.25">
      <c r="A118" s="12"/>
      <c r="B118" s="3"/>
      <c r="C118" s="3"/>
      <c r="D118" s="3"/>
      <c r="E118" s="3"/>
      <c r="F118" s="3"/>
      <c r="G118" s="3"/>
    </row>
    <row r="119" spans="1:7" x14ac:dyDescent="0.25">
      <c r="A119" s="12"/>
      <c r="B119" s="237" t="s">
        <v>3436</v>
      </c>
      <c r="C119" s="237"/>
      <c r="D119" s="237"/>
      <c r="E119" s="238"/>
      <c r="F119" s="106" t="str">
        <f>IF(SUMPRODUCT(--ISNUMBER(F11:F117))&gt;0,SUM(F11:F117),"")</f>
        <v/>
      </c>
      <c r="G119" s="58"/>
    </row>
    <row r="120" spans="1:7" ht="5.0999999999999996" customHeight="1" x14ac:dyDescent="0.25">
      <c r="A120" s="12"/>
      <c r="B120" s="3"/>
      <c r="C120" s="3"/>
      <c r="D120" s="3"/>
      <c r="E120" s="3"/>
      <c r="F120" s="3"/>
      <c r="G120" s="3"/>
    </row>
    <row r="121" spans="1:7" x14ac:dyDescent="0.25">
      <c r="A121" s="12" t="s">
        <v>6054</v>
      </c>
      <c r="B121" s="146" t="s">
        <v>949</v>
      </c>
      <c r="C121" s="146"/>
      <c r="D121" s="146"/>
      <c r="E121" s="146"/>
      <c r="F121" s="146"/>
      <c r="G121" s="146"/>
    </row>
    <row r="122" spans="1:7" ht="5.0999999999999996" customHeight="1" x14ac:dyDescent="0.25">
      <c r="A122" s="12"/>
      <c r="B122" s="3"/>
      <c r="C122" s="3"/>
      <c r="D122" s="3"/>
      <c r="E122" s="3"/>
      <c r="F122" s="3"/>
      <c r="G122" s="3"/>
    </row>
    <row r="123" spans="1:7" x14ac:dyDescent="0.25">
      <c r="A123" s="12" t="s">
        <v>6053</v>
      </c>
      <c r="B123" s="146" t="s">
        <v>949</v>
      </c>
      <c r="C123" s="146"/>
      <c r="D123" s="146"/>
      <c r="E123" s="146"/>
      <c r="F123" s="146"/>
      <c r="G123" s="146"/>
    </row>
    <row r="124" spans="1:7" ht="5.0999999999999996" customHeight="1" x14ac:dyDescent="0.25">
      <c r="A124" s="12"/>
      <c r="B124" s="3"/>
      <c r="C124" s="3"/>
      <c r="D124" s="3"/>
      <c r="E124" s="3"/>
      <c r="F124" s="3"/>
      <c r="G124" s="3"/>
    </row>
    <row r="125" spans="1:7" x14ac:dyDescent="0.25">
      <c r="A125" s="12" t="s">
        <v>6052</v>
      </c>
      <c r="B125" s="146" t="s">
        <v>949</v>
      </c>
      <c r="C125" s="146"/>
      <c r="D125" s="146"/>
      <c r="E125" s="146"/>
      <c r="F125" s="146"/>
      <c r="G125" s="146"/>
    </row>
    <row r="126" spans="1:7" ht="5.0999999999999996" customHeight="1" x14ac:dyDescent="0.25">
      <c r="A126" s="12"/>
      <c r="B126" s="3"/>
      <c r="C126" s="3"/>
      <c r="D126" s="3"/>
      <c r="E126" s="3"/>
      <c r="F126" s="3"/>
      <c r="G126" s="3"/>
    </row>
    <row r="127" spans="1:7" x14ac:dyDescent="0.25">
      <c r="A127" s="12" t="s">
        <v>6051</v>
      </c>
      <c r="B127" s="146" t="s">
        <v>949</v>
      </c>
      <c r="C127" s="146"/>
      <c r="D127" s="146"/>
      <c r="E127" s="146"/>
      <c r="F127" s="146"/>
      <c r="G127" s="146"/>
    </row>
    <row r="128" spans="1:7" ht="5.0999999999999996" customHeight="1" x14ac:dyDescent="0.25">
      <c r="A128" s="12"/>
      <c r="B128" s="3"/>
      <c r="C128" s="3"/>
      <c r="D128" s="3"/>
      <c r="E128" s="3"/>
      <c r="F128" s="3"/>
      <c r="G128" s="3"/>
    </row>
    <row r="129" spans="1:7" x14ac:dyDescent="0.25">
      <c r="A129" s="12" t="s">
        <v>6050</v>
      </c>
      <c r="B129" s="146" t="s">
        <v>949</v>
      </c>
      <c r="C129" s="146"/>
      <c r="D129" s="146"/>
      <c r="E129" s="146"/>
      <c r="F129" s="146"/>
      <c r="G129" s="146"/>
    </row>
    <row r="130" spans="1:7" ht="5.0999999999999996" customHeight="1" x14ac:dyDescent="0.25">
      <c r="A130" s="12"/>
      <c r="B130" s="3"/>
      <c r="C130" s="3"/>
      <c r="D130" s="3"/>
      <c r="E130" s="3"/>
      <c r="F130" s="3"/>
      <c r="G130" s="3"/>
    </row>
    <row r="131" spans="1:7" x14ac:dyDescent="0.25">
      <c r="A131" s="12" t="s">
        <v>6049</v>
      </c>
      <c r="B131" s="146" t="s">
        <v>949</v>
      </c>
      <c r="C131" s="146"/>
      <c r="D131" s="146"/>
      <c r="E131" s="146"/>
      <c r="F131" s="146"/>
      <c r="G131" s="146"/>
    </row>
    <row r="132" spans="1:7" ht="5.0999999999999996" customHeight="1" x14ac:dyDescent="0.25">
      <c r="A132" s="12"/>
      <c r="B132" s="3"/>
      <c r="C132" s="3"/>
      <c r="D132" s="3"/>
      <c r="E132" s="3"/>
      <c r="F132" s="3"/>
      <c r="G132" s="3"/>
    </row>
    <row r="133" spans="1:7" x14ac:dyDescent="0.25">
      <c r="A133" s="12" t="s">
        <v>6048</v>
      </c>
      <c r="B133" s="146" t="s">
        <v>949</v>
      </c>
      <c r="C133" s="146"/>
      <c r="D133" s="146"/>
      <c r="E133" s="146"/>
      <c r="F133" s="146"/>
      <c r="G133" s="146"/>
    </row>
    <row r="134" spans="1:7" ht="5.0999999999999996" customHeight="1" x14ac:dyDescent="0.25">
      <c r="A134" s="12"/>
      <c r="B134" s="3"/>
      <c r="C134" s="3"/>
      <c r="D134" s="3"/>
      <c r="E134" s="3"/>
      <c r="F134" s="3"/>
      <c r="G134" s="3"/>
    </row>
    <row r="135" spans="1:7" x14ac:dyDescent="0.25">
      <c r="A135" s="12" t="s">
        <v>6047</v>
      </c>
      <c r="B135" s="146" t="s">
        <v>949</v>
      </c>
      <c r="C135" s="146"/>
      <c r="D135" s="146"/>
      <c r="E135" s="146"/>
      <c r="F135" s="146"/>
      <c r="G135" s="146"/>
    </row>
    <row r="136" spans="1:7" ht="5.0999999999999996" customHeight="1" x14ac:dyDescent="0.25">
      <c r="A136" s="12"/>
      <c r="B136" s="3"/>
      <c r="C136" s="3"/>
      <c r="D136" s="3"/>
      <c r="E136" s="3"/>
      <c r="F136" s="3"/>
      <c r="G136" s="3"/>
    </row>
    <row r="137" spans="1:7" x14ac:dyDescent="0.25">
      <c r="A137" s="12" t="s">
        <v>6046</v>
      </c>
      <c r="B137" s="146" t="s">
        <v>949</v>
      </c>
      <c r="C137" s="146"/>
      <c r="D137" s="146"/>
      <c r="E137" s="146"/>
      <c r="F137" s="146"/>
      <c r="G137" s="146"/>
    </row>
    <row r="138" spans="1:7" ht="5.0999999999999996" customHeight="1" x14ac:dyDescent="0.25">
      <c r="A138" s="12"/>
      <c r="B138" s="3"/>
      <c r="C138" s="3"/>
      <c r="D138" s="3"/>
      <c r="E138" s="3"/>
      <c r="F138" s="3"/>
      <c r="G138" s="3"/>
    </row>
    <row r="139" spans="1:7" x14ac:dyDescent="0.25">
      <c r="A139" s="12" t="s">
        <v>6045</v>
      </c>
      <c r="B139" s="146" t="s">
        <v>949</v>
      </c>
      <c r="C139" s="146"/>
      <c r="D139" s="146"/>
      <c r="E139" s="146"/>
      <c r="F139" s="146"/>
      <c r="G139" s="146"/>
    </row>
    <row r="140" spans="1:7" ht="5.0999999999999996" customHeight="1" x14ac:dyDescent="0.25">
      <c r="A140" s="12"/>
      <c r="B140" s="3"/>
      <c r="C140" s="3"/>
      <c r="D140" s="3"/>
      <c r="E140" s="3"/>
      <c r="F140" s="3"/>
      <c r="G140" s="3"/>
    </row>
    <row r="141" spans="1:7" ht="15" customHeight="1" x14ac:dyDescent="0.25">
      <c r="A141" s="148" t="s">
        <v>6044</v>
      </c>
      <c r="B141" s="146" t="s">
        <v>6043</v>
      </c>
      <c r="C141" s="146"/>
      <c r="D141" s="146"/>
      <c r="E141" s="146"/>
      <c r="F141" s="146"/>
      <c r="G141" s="146"/>
    </row>
    <row r="142" spans="1:7" x14ac:dyDescent="0.25">
      <c r="A142" s="148"/>
      <c r="B142" s="42"/>
      <c r="C142" s="144" t="s">
        <v>2135</v>
      </c>
      <c r="D142" s="145"/>
      <c r="E142" s="145"/>
      <c r="F142" s="145"/>
      <c r="G142" s="145"/>
    </row>
    <row r="143" spans="1:7" x14ac:dyDescent="0.25">
      <c r="A143" s="148"/>
      <c r="B143" s="42"/>
      <c r="C143" s="144" t="s">
        <v>2134</v>
      </c>
      <c r="D143" s="145"/>
      <c r="E143" s="145"/>
      <c r="F143" s="145"/>
      <c r="G143" s="145"/>
    </row>
    <row r="144" spans="1:7" ht="5.0999999999999996" customHeight="1" x14ac:dyDescent="0.25">
      <c r="A144" s="148"/>
      <c r="B144" s="3"/>
      <c r="C144" s="3"/>
      <c r="D144" s="3"/>
      <c r="E144" s="3"/>
      <c r="F144" s="3"/>
      <c r="G144" s="3"/>
    </row>
    <row r="145" spans="1:7" ht="30" customHeight="1" x14ac:dyDescent="0.25">
      <c r="A145" s="148"/>
      <c r="B145" s="146" t="s">
        <v>6042</v>
      </c>
      <c r="C145" s="166"/>
      <c r="D145" s="193"/>
      <c r="E145" s="193"/>
      <c r="F145" s="3"/>
      <c r="G145" s="3"/>
    </row>
  </sheetData>
  <mergeCells count="141">
    <mergeCell ref="B117:C117"/>
    <mergeCell ref="B119:E119"/>
    <mergeCell ref="D116:E116"/>
    <mergeCell ref="D117:E117"/>
    <mergeCell ref="B113:C113"/>
    <mergeCell ref="D112:E112"/>
    <mergeCell ref="D113:E113"/>
    <mergeCell ref="B115:E115"/>
    <mergeCell ref="B116:C116"/>
    <mergeCell ref="B105:E105"/>
    <mergeCell ref="B107:E107"/>
    <mergeCell ref="B109:E109"/>
    <mergeCell ref="B111:E111"/>
    <mergeCell ref="B112:C112"/>
    <mergeCell ref="B96:E96"/>
    <mergeCell ref="B97:C97"/>
    <mergeCell ref="B98:C98"/>
    <mergeCell ref="B99:C99"/>
    <mergeCell ref="D97:E97"/>
    <mergeCell ref="D98:E98"/>
    <mergeCell ref="D99:E99"/>
    <mergeCell ref="B92:C92"/>
    <mergeCell ref="D90:E90"/>
    <mergeCell ref="D91:E91"/>
    <mergeCell ref="D92:E92"/>
    <mergeCell ref="B94:E94"/>
    <mergeCell ref="B85:E85"/>
    <mergeCell ref="B87:E87"/>
    <mergeCell ref="B89:E89"/>
    <mergeCell ref="B90:C90"/>
    <mergeCell ref="B91:C91"/>
    <mergeCell ref="D79:E79"/>
    <mergeCell ref="D80:E80"/>
    <mergeCell ref="D81:E81"/>
    <mergeCell ref="B83:E83"/>
    <mergeCell ref="B74:E74"/>
    <mergeCell ref="B76:E76"/>
    <mergeCell ref="B78:E78"/>
    <mergeCell ref="B79:C79"/>
    <mergeCell ref="B80:C80"/>
    <mergeCell ref="B70:C70"/>
    <mergeCell ref="B71:C71"/>
    <mergeCell ref="B72:C72"/>
    <mergeCell ref="D70:E70"/>
    <mergeCell ref="D71:E71"/>
    <mergeCell ref="D72:E72"/>
    <mergeCell ref="F56:F58"/>
    <mergeCell ref="G56:G58"/>
    <mergeCell ref="F65:F67"/>
    <mergeCell ref="G65:G67"/>
    <mergeCell ref="B65:C67"/>
    <mergeCell ref="B56:C58"/>
    <mergeCell ref="B60:E60"/>
    <mergeCell ref="B61:C61"/>
    <mergeCell ref="B62:C62"/>
    <mergeCell ref="B63:C63"/>
    <mergeCell ref="D61:E61"/>
    <mergeCell ref="D62:E62"/>
    <mergeCell ref="D63:E63"/>
    <mergeCell ref="D52:E52"/>
    <mergeCell ref="D53:E53"/>
    <mergeCell ref="D54:E54"/>
    <mergeCell ref="B48:E48"/>
    <mergeCell ref="B49:E49"/>
    <mergeCell ref="B51:E51"/>
    <mergeCell ref="B52:C52"/>
    <mergeCell ref="B69:E69"/>
    <mergeCell ref="D50:E50"/>
    <mergeCell ref="B50:C50"/>
    <mergeCell ref="A3:G3"/>
    <mergeCell ref="B5:G5"/>
    <mergeCell ref="B7:G7"/>
    <mergeCell ref="A56:A63"/>
    <mergeCell ref="A45:A54"/>
    <mergeCell ref="A24:A43"/>
    <mergeCell ref="A11:A22"/>
    <mergeCell ref="B41:C41"/>
    <mergeCell ref="B42:C42"/>
    <mergeCell ref="B43:C43"/>
    <mergeCell ref="B47:E47"/>
    <mergeCell ref="F24:F26"/>
    <mergeCell ref="G24:G26"/>
    <mergeCell ref="D41:E41"/>
    <mergeCell ref="D42:E42"/>
    <mergeCell ref="D43:E43"/>
    <mergeCell ref="B36:C36"/>
    <mergeCell ref="B38:C38"/>
    <mergeCell ref="B40:E40"/>
    <mergeCell ref="D33:E33"/>
    <mergeCell ref="D34:E34"/>
    <mergeCell ref="D36:E36"/>
    <mergeCell ref="D38:E38"/>
    <mergeCell ref="B53:C53"/>
    <mergeCell ref="A65:A72"/>
    <mergeCell ref="B6:F6"/>
    <mergeCell ref="B32:E32"/>
    <mergeCell ref="F11:F13"/>
    <mergeCell ref="G11:G13"/>
    <mergeCell ref="D15:E15"/>
    <mergeCell ref="D17:E17"/>
    <mergeCell ref="D20:E20"/>
    <mergeCell ref="B22:C22"/>
    <mergeCell ref="B15:C15"/>
    <mergeCell ref="B17:C17"/>
    <mergeCell ref="B20:C20"/>
    <mergeCell ref="B21:C21"/>
    <mergeCell ref="B11:C13"/>
    <mergeCell ref="B19:E19"/>
    <mergeCell ref="D28:E28"/>
    <mergeCell ref="D30:E30"/>
    <mergeCell ref="B45:E45"/>
    <mergeCell ref="D21:E21"/>
    <mergeCell ref="D22:E22"/>
    <mergeCell ref="B24:C26"/>
    <mergeCell ref="B28:C28"/>
    <mergeCell ref="B30:C30"/>
    <mergeCell ref="B54:C54"/>
    <mergeCell ref="A115:A117"/>
    <mergeCell ref="A111:A113"/>
    <mergeCell ref="A96:A99"/>
    <mergeCell ref="A87:A92"/>
    <mergeCell ref="A76:A81"/>
    <mergeCell ref="A141:A145"/>
    <mergeCell ref="B145:C145"/>
    <mergeCell ref="D145:E145"/>
    <mergeCell ref="B101:E101"/>
    <mergeCell ref="B103:E103"/>
    <mergeCell ref="C142:G142"/>
    <mergeCell ref="C143:G143"/>
    <mergeCell ref="B141:G141"/>
    <mergeCell ref="B139:G139"/>
    <mergeCell ref="B137:G137"/>
    <mergeCell ref="B135:G135"/>
    <mergeCell ref="B133:G133"/>
    <mergeCell ref="B131:G131"/>
    <mergeCell ref="B129:G129"/>
    <mergeCell ref="B127:G127"/>
    <mergeCell ref="B125:G125"/>
    <mergeCell ref="B123:G123"/>
    <mergeCell ref="B121:G121"/>
    <mergeCell ref="B81:C81"/>
  </mergeCells>
  <pageMargins left="0.7" right="0.7" top="0.75" bottom="0.75" header="0.3" footer="0.3"/>
  <pageSetup orientation="landscape"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27"/>
  <dimension ref="A3:K275"/>
  <sheetViews>
    <sheetView workbookViewId="0">
      <pane ySplit="3" topLeftCell="A4" activePane="bottomLeft" state="frozen"/>
      <selection pane="bottomLeft" activeCell="A4" sqref="A4"/>
    </sheetView>
  </sheetViews>
  <sheetFormatPr defaultRowHeight="15" x14ac:dyDescent="0.25"/>
  <cols>
    <col min="1" max="1" width="8.7109375" customWidth="1"/>
    <col min="2" max="2" width="3.7109375" customWidth="1"/>
    <col min="3" max="3" width="17.7109375" customWidth="1"/>
    <col min="4" max="4" width="3.7109375" customWidth="1"/>
    <col min="5" max="5" width="17.7109375" customWidth="1"/>
    <col min="6" max="6" width="3.7109375" customWidth="1"/>
    <col min="7" max="7" width="17.7109375" customWidth="1"/>
    <col min="8" max="8" width="3.7109375" customWidth="1"/>
    <col min="9" max="9" width="17.7109375" customWidth="1"/>
    <col min="10" max="10" width="3.7109375" customWidth="1"/>
    <col min="11" max="11" width="17.7109375" customWidth="1"/>
  </cols>
  <sheetData>
    <row r="3" spans="1:11" ht="15.75" customHeight="1" thickBot="1" x14ac:dyDescent="0.3">
      <c r="A3" s="199" t="s">
        <v>6260</v>
      </c>
      <c r="B3" s="199"/>
      <c r="C3" s="199"/>
      <c r="D3" s="199"/>
      <c r="E3" s="199"/>
      <c r="F3" s="199"/>
      <c r="G3" s="199"/>
      <c r="H3" s="199"/>
      <c r="I3" s="199"/>
      <c r="J3" s="199"/>
      <c r="K3" s="199"/>
    </row>
    <row r="4" spans="1:11" x14ac:dyDescent="0.25">
      <c r="A4" s="12"/>
      <c r="B4" s="3"/>
      <c r="C4" s="3"/>
      <c r="D4" s="3"/>
      <c r="E4" s="3"/>
      <c r="F4" s="3"/>
      <c r="G4" s="3"/>
      <c r="H4" s="3"/>
      <c r="I4" s="3"/>
      <c r="J4" s="3"/>
      <c r="K4" s="3"/>
    </row>
    <row r="5" spans="1:11" ht="15" customHeight="1" x14ac:dyDescent="0.25">
      <c r="A5" s="148" t="s">
        <v>6259</v>
      </c>
      <c r="B5" s="146" t="s">
        <v>6258</v>
      </c>
      <c r="C5" s="146"/>
      <c r="D5" s="146"/>
      <c r="E5" s="146"/>
      <c r="F5" s="146"/>
      <c r="G5" s="146"/>
      <c r="H5" s="146"/>
      <c r="I5" s="146"/>
      <c r="J5" s="146"/>
      <c r="K5" s="146"/>
    </row>
    <row r="6" spans="1:11" x14ac:dyDescent="0.25">
      <c r="A6" s="148"/>
      <c r="B6" s="89"/>
      <c r="C6" s="144" t="s">
        <v>2135</v>
      </c>
      <c r="D6" s="145"/>
      <c r="E6" s="145"/>
      <c r="F6" s="145"/>
      <c r="G6" s="145"/>
      <c r="H6" s="145"/>
      <c r="I6" s="145"/>
      <c r="J6" s="145"/>
      <c r="K6" s="145"/>
    </row>
    <row r="7" spans="1:11" x14ac:dyDescent="0.25">
      <c r="A7" s="148"/>
      <c r="B7" s="89"/>
      <c r="C7" s="144" t="s">
        <v>2134</v>
      </c>
      <c r="D7" s="145"/>
      <c r="E7" s="145"/>
      <c r="F7" s="145"/>
      <c r="G7" s="145"/>
      <c r="H7" s="145"/>
      <c r="I7" s="145"/>
      <c r="J7" s="145"/>
      <c r="K7" s="145"/>
    </row>
    <row r="8" spans="1:11" ht="5.0999999999999996" customHeight="1" x14ac:dyDescent="0.25">
      <c r="A8" s="148"/>
      <c r="B8" s="3"/>
      <c r="C8" s="3"/>
      <c r="D8" s="3"/>
      <c r="E8" s="3"/>
      <c r="F8" s="3"/>
      <c r="G8" s="3"/>
      <c r="H8" s="3"/>
      <c r="I8" s="3"/>
      <c r="J8" s="3"/>
      <c r="K8" s="3"/>
    </row>
    <row r="9" spans="1:11" x14ac:dyDescent="0.25">
      <c r="A9" s="148"/>
      <c r="B9" s="146" t="s">
        <v>6257</v>
      </c>
      <c r="C9" s="166"/>
      <c r="D9" s="193"/>
      <c r="E9" s="193"/>
      <c r="F9" s="193"/>
      <c r="G9" s="193"/>
      <c r="H9" s="193"/>
      <c r="I9" s="193"/>
      <c r="J9" s="193"/>
      <c r="K9" s="193"/>
    </row>
    <row r="10" spans="1:11" ht="5.0999999999999996" customHeight="1" x14ac:dyDescent="0.25">
      <c r="A10" s="12"/>
      <c r="B10" s="3"/>
      <c r="C10" s="3"/>
      <c r="D10" s="3"/>
      <c r="E10" s="3"/>
      <c r="F10" s="3"/>
      <c r="G10" s="3"/>
      <c r="H10" s="3"/>
      <c r="I10" s="3"/>
      <c r="J10" s="3"/>
      <c r="K10" s="3"/>
    </row>
    <row r="11" spans="1:11" ht="15" customHeight="1" x14ac:dyDescent="0.25">
      <c r="A11" s="148" t="s">
        <v>6256</v>
      </c>
      <c r="B11" s="146" t="s">
        <v>6255</v>
      </c>
      <c r="C11" s="146"/>
      <c r="D11" s="146"/>
      <c r="E11" s="146"/>
      <c r="F11" s="146"/>
      <c r="G11" s="146"/>
      <c r="H11" s="146"/>
      <c r="I11" s="146"/>
      <c r="J11" s="146"/>
      <c r="K11" s="146"/>
    </row>
    <row r="12" spans="1:11" x14ac:dyDescent="0.25">
      <c r="A12" s="148"/>
      <c r="B12" s="89"/>
      <c r="C12" s="144" t="s">
        <v>2135</v>
      </c>
      <c r="D12" s="145"/>
      <c r="E12" s="145"/>
      <c r="F12" s="145"/>
      <c r="G12" s="145"/>
      <c r="H12" s="145"/>
      <c r="I12" s="145"/>
      <c r="J12" s="145"/>
      <c r="K12" s="145"/>
    </row>
    <row r="13" spans="1:11" x14ac:dyDescent="0.25">
      <c r="A13" s="148"/>
      <c r="B13" s="89"/>
      <c r="C13" s="144" t="s">
        <v>2134</v>
      </c>
      <c r="D13" s="145"/>
      <c r="E13" s="145"/>
      <c r="F13" s="145"/>
      <c r="G13" s="145"/>
      <c r="H13" s="145"/>
      <c r="I13" s="145"/>
      <c r="J13" s="145"/>
      <c r="K13" s="145"/>
    </row>
    <row r="14" spans="1:11" ht="5.0999999999999996" customHeight="1" x14ac:dyDescent="0.25">
      <c r="A14" s="148"/>
      <c r="B14" s="3"/>
      <c r="C14" s="3"/>
      <c r="D14" s="3"/>
      <c r="E14" s="3"/>
      <c r="F14" s="3"/>
      <c r="G14" s="3"/>
      <c r="H14" s="3"/>
      <c r="I14" s="3"/>
      <c r="J14" s="3"/>
      <c r="K14" s="3"/>
    </row>
    <row r="15" spans="1:11" x14ac:dyDescent="0.25">
      <c r="A15" s="148"/>
      <c r="B15" s="146" t="s">
        <v>6254</v>
      </c>
      <c r="C15" s="166"/>
      <c r="D15" s="193"/>
      <c r="E15" s="193"/>
      <c r="F15" s="193"/>
      <c r="G15" s="193"/>
      <c r="H15" s="193"/>
      <c r="I15" s="193"/>
      <c r="J15" s="193"/>
      <c r="K15" s="193"/>
    </row>
    <row r="16" spans="1:11" ht="5.0999999999999996" customHeight="1" x14ac:dyDescent="0.25">
      <c r="A16" s="12"/>
      <c r="B16" s="3"/>
      <c r="C16" s="3"/>
      <c r="D16" s="3"/>
      <c r="E16" s="3"/>
      <c r="F16" s="3"/>
      <c r="G16" s="3"/>
      <c r="H16" s="3"/>
      <c r="I16" s="3"/>
      <c r="J16" s="3"/>
      <c r="K16" s="3"/>
    </row>
    <row r="17" spans="1:11" ht="15" customHeight="1" x14ac:dyDescent="0.25">
      <c r="A17" s="148" t="s">
        <v>6253</v>
      </c>
      <c r="B17" s="146" t="s">
        <v>6252</v>
      </c>
      <c r="C17" s="146"/>
      <c r="D17" s="146"/>
      <c r="E17" s="146"/>
      <c r="F17" s="146"/>
      <c r="G17" s="146"/>
      <c r="H17" s="146"/>
      <c r="I17" s="146"/>
      <c r="J17" s="146"/>
      <c r="K17" s="146"/>
    </row>
    <row r="18" spans="1:11" x14ac:dyDescent="0.25">
      <c r="A18" s="148"/>
      <c r="B18" s="89"/>
      <c r="C18" s="144" t="s">
        <v>2135</v>
      </c>
      <c r="D18" s="145"/>
      <c r="E18" s="145"/>
      <c r="F18" s="145"/>
      <c r="G18" s="145"/>
      <c r="H18" s="145"/>
      <c r="I18" s="145"/>
      <c r="J18" s="145"/>
      <c r="K18" s="145"/>
    </row>
    <row r="19" spans="1:11" x14ac:dyDescent="0.25">
      <c r="A19" s="148"/>
      <c r="B19" s="89"/>
      <c r="C19" s="144" t="s">
        <v>2134</v>
      </c>
      <c r="D19" s="145"/>
      <c r="E19" s="145"/>
      <c r="F19" s="145"/>
      <c r="G19" s="145"/>
      <c r="H19" s="145"/>
      <c r="I19" s="145"/>
      <c r="J19" s="145"/>
      <c r="K19" s="145"/>
    </row>
    <row r="20" spans="1:11" ht="5.0999999999999996" customHeight="1" x14ac:dyDescent="0.25">
      <c r="A20" s="148"/>
      <c r="B20" s="146"/>
      <c r="C20" s="146"/>
      <c r="D20" s="146"/>
      <c r="E20" s="146"/>
      <c r="F20" s="146"/>
      <c r="G20" s="146"/>
      <c r="H20" s="146"/>
      <c r="I20" s="146"/>
      <c r="J20" s="146"/>
      <c r="K20" s="3"/>
    </row>
    <row r="21" spans="1:11" ht="15" customHeight="1" x14ac:dyDescent="0.25">
      <c r="A21" s="148"/>
      <c r="B21" s="146" t="s">
        <v>6251</v>
      </c>
      <c r="C21" s="146"/>
      <c r="D21" s="146"/>
      <c r="E21" s="146"/>
      <c r="F21" s="146"/>
      <c r="G21" s="146"/>
      <c r="H21" s="146"/>
      <c r="I21" s="146"/>
      <c r="J21" s="146"/>
      <c r="K21" s="146"/>
    </row>
    <row r="22" spans="1:11" x14ac:dyDescent="0.25">
      <c r="A22" s="148"/>
      <c r="B22" s="196" t="s">
        <v>6735</v>
      </c>
      <c r="C22" s="196"/>
      <c r="D22" s="196"/>
      <c r="E22" s="196"/>
      <c r="F22" s="83"/>
      <c r="G22" s="83"/>
      <c r="H22" s="83"/>
      <c r="I22" s="83"/>
      <c r="J22" s="83"/>
      <c r="K22" s="83"/>
    </row>
    <row r="23" spans="1:11" ht="5.0999999999999996" customHeight="1" x14ac:dyDescent="0.25">
      <c r="A23" s="12"/>
      <c r="B23" s="3"/>
      <c r="C23" s="3"/>
      <c r="D23" s="3"/>
      <c r="E23" s="3"/>
      <c r="F23" s="3"/>
      <c r="G23" s="3"/>
      <c r="H23" s="3"/>
      <c r="I23" s="3"/>
      <c r="J23" s="3"/>
      <c r="K23" s="3"/>
    </row>
    <row r="24" spans="1:11" ht="15" customHeight="1" x14ac:dyDescent="0.25">
      <c r="A24" s="148" t="s">
        <v>6250</v>
      </c>
      <c r="B24" s="146" t="s">
        <v>6249</v>
      </c>
      <c r="C24" s="146"/>
      <c r="D24" s="146"/>
      <c r="E24" s="146"/>
      <c r="F24" s="146"/>
      <c r="G24" s="146"/>
      <c r="H24" s="146"/>
      <c r="I24" s="146"/>
      <c r="J24" s="146"/>
      <c r="K24" s="146"/>
    </row>
    <row r="25" spans="1:11" x14ac:dyDescent="0.25">
      <c r="A25" s="148"/>
      <c r="B25" s="89"/>
      <c r="C25" s="144" t="s">
        <v>2135</v>
      </c>
      <c r="D25" s="145"/>
      <c r="E25" s="145"/>
      <c r="F25" s="145"/>
      <c r="G25" s="145"/>
      <c r="H25" s="145"/>
      <c r="I25" s="145"/>
      <c r="J25" s="145"/>
      <c r="K25" s="145"/>
    </row>
    <row r="26" spans="1:11" x14ac:dyDescent="0.25">
      <c r="A26" s="148"/>
      <c r="B26" s="89"/>
      <c r="C26" s="144" t="s">
        <v>2134</v>
      </c>
      <c r="D26" s="145"/>
      <c r="E26" s="145"/>
      <c r="F26" s="145"/>
      <c r="G26" s="145"/>
      <c r="H26" s="145"/>
      <c r="I26" s="145"/>
      <c r="J26" s="145"/>
      <c r="K26" s="145"/>
    </row>
    <row r="27" spans="1:11" ht="5.0999999999999996" customHeight="1" x14ac:dyDescent="0.25">
      <c r="A27" s="148"/>
      <c r="B27" s="146"/>
      <c r="C27" s="146"/>
      <c r="D27" s="146"/>
      <c r="E27" s="146"/>
      <c r="F27" s="146"/>
      <c r="G27" s="146"/>
      <c r="H27" s="146"/>
      <c r="I27" s="146"/>
      <c r="J27" s="146"/>
      <c r="K27" s="3"/>
    </row>
    <row r="28" spans="1:11" ht="15" customHeight="1" x14ac:dyDescent="0.25">
      <c r="A28" s="148"/>
      <c r="B28" s="146" t="s">
        <v>6248</v>
      </c>
      <c r="C28" s="146"/>
      <c r="D28" s="146"/>
      <c r="E28" s="146"/>
      <c r="F28" s="146"/>
      <c r="G28" s="146"/>
      <c r="H28" s="146"/>
      <c r="I28" s="146"/>
      <c r="J28" s="146"/>
      <c r="K28" s="146"/>
    </row>
    <row r="29" spans="1:11" ht="5.0999999999999996" customHeight="1" x14ac:dyDescent="0.25">
      <c r="A29" s="12"/>
      <c r="B29" s="3"/>
      <c r="C29" s="3"/>
      <c r="D29" s="3"/>
      <c r="E29" s="3"/>
      <c r="F29" s="3"/>
      <c r="G29" s="3"/>
      <c r="H29" s="3"/>
      <c r="I29" s="3"/>
      <c r="J29" s="3"/>
      <c r="K29" s="3"/>
    </row>
    <row r="30" spans="1:11" ht="15" customHeight="1" x14ac:dyDescent="0.25">
      <c r="A30" s="148" t="s">
        <v>6247</v>
      </c>
      <c r="B30" s="146" t="s">
        <v>6246</v>
      </c>
      <c r="C30" s="146"/>
      <c r="D30" s="146"/>
      <c r="E30" s="146"/>
      <c r="F30" s="146"/>
      <c r="G30" s="146"/>
      <c r="H30" s="146"/>
      <c r="I30" s="146"/>
      <c r="J30" s="146"/>
      <c r="K30" s="146"/>
    </row>
    <row r="31" spans="1:11" x14ac:dyDescent="0.25">
      <c r="A31" s="148"/>
      <c r="B31" s="89"/>
      <c r="C31" s="144" t="s">
        <v>2135</v>
      </c>
      <c r="D31" s="145"/>
      <c r="E31" s="145"/>
      <c r="F31" s="145"/>
      <c r="G31" s="145"/>
      <c r="H31" s="145"/>
      <c r="I31" s="145"/>
      <c r="J31" s="145"/>
      <c r="K31" s="145"/>
    </row>
    <row r="32" spans="1:11" x14ac:dyDescent="0.25">
      <c r="A32" s="148"/>
      <c r="B32" s="89"/>
      <c r="C32" s="144" t="s">
        <v>2134</v>
      </c>
      <c r="D32" s="145"/>
      <c r="E32" s="145"/>
      <c r="F32" s="145"/>
      <c r="G32" s="145"/>
      <c r="H32" s="145"/>
      <c r="I32" s="145"/>
      <c r="J32" s="145"/>
      <c r="K32" s="145"/>
    </row>
    <row r="33" spans="1:11" ht="5.0999999999999996" customHeight="1" x14ac:dyDescent="0.25">
      <c r="A33" s="12"/>
      <c r="B33" s="3"/>
      <c r="C33" s="3"/>
      <c r="D33" s="3"/>
      <c r="E33" s="3"/>
      <c r="F33" s="3"/>
      <c r="G33" s="3"/>
      <c r="H33" s="3"/>
      <c r="I33" s="3"/>
      <c r="J33" s="3"/>
      <c r="K33" s="3"/>
    </row>
    <row r="34" spans="1:11" ht="30" customHeight="1" x14ac:dyDescent="0.25">
      <c r="A34" s="12" t="s">
        <v>6245</v>
      </c>
      <c r="B34" s="146" t="s">
        <v>6164</v>
      </c>
      <c r="C34" s="166"/>
      <c r="D34" s="193"/>
      <c r="E34" s="193"/>
      <c r="F34" s="193"/>
      <c r="G34" s="193"/>
      <c r="H34" s="193"/>
      <c r="I34" s="193"/>
      <c r="J34" s="193"/>
      <c r="K34" s="193"/>
    </row>
    <row r="35" spans="1:11" ht="5.0999999999999996" customHeight="1" x14ac:dyDescent="0.25">
      <c r="A35" s="12"/>
      <c r="B35" s="3"/>
      <c r="C35" s="3"/>
      <c r="D35" s="3"/>
      <c r="E35" s="3"/>
      <c r="F35" s="3"/>
      <c r="G35" s="3"/>
      <c r="H35" s="3"/>
      <c r="I35" s="3"/>
      <c r="J35" s="3"/>
      <c r="K35" s="3"/>
    </row>
    <row r="36" spans="1:11" ht="15" customHeight="1" x14ac:dyDescent="0.25">
      <c r="A36" s="148" t="s">
        <v>6244</v>
      </c>
      <c r="B36" s="146" t="s">
        <v>6243</v>
      </c>
      <c r="C36" s="146"/>
      <c r="D36" s="146"/>
      <c r="E36" s="146"/>
      <c r="F36" s="146"/>
      <c r="G36" s="146"/>
      <c r="H36" s="146"/>
      <c r="I36" s="146"/>
      <c r="J36" s="146"/>
      <c r="K36" s="146"/>
    </row>
    <row r="37" spans="1:11" x14ac:dyDescent="0.25">
      <c r="A37" s="148"/>
      <c r="B37" s="89"/>
      <c r="C37" s="144" t="s">
        <v>2135</v>
      </c>
      <c r="D37" s="145"/>
      <c r="E37" s="145"/>
      <c r="F37" s="145"/>
      <c r="G37" s="145"/>
      <c r="H37" s="145"/>
      <c r="I37" s="145"/>
      <c r="J37" s="145"/>
      <c r="K37" s="145"/>
    </row>
    <row r="38" spans="1:11" x14ac:dyDescent="0.25">
      <c r="A38" s="148"/>
      <c r="B38" s="89"/>
      <c r="C38" s="144" t="s">
        <v>2134</v>
      </c>
      <c r="D38" s="145"/>
      <c r="E38" s="145"/>
      <c r="F38" s="145"/>
      <c r="G38" s="145"/>
      <c r="H38" s="145"/>
      <c r="I38" s="145"/>
      <c r="J38" s="145"/>
      <c r="K38" s="145"/>
    </row>
    <row r="39" spans="1:11" ht="5.0999999999999996" customHeight="1" x14ac:dyDescent="0.25">
      <c r="A39" s="12"/>
      <c r="B39" s="3"/>
      <c r="C39" s="3"/>
      <c r="D39" s="3"/>
      <c r="E39" s="3"/>
      <c r="F39" s="3"/>
      <c r="G39" s="3"/>
      <c r="H39" s="3"/>
      <c r="I39" s="3"/>
      <c r="J39" s="3"/>
      <c r="K39" s="3"/>
    </row>
    <row r="40" spans="1:11" ht="60" customHeight="1" x14ac:dyDescent="0.25">
      <c r="A40" s="12" t="s">
        <v>6242</v>
      </c>
      <c r="B40" s="146" t="s">
        <v>6241</v>
      </c>
      <c r="C40" s="166"/>
      <c r="D40" s="193"/>
      <c r="E40" s="193"/>
      <c r="F40" s="193"/>
      <c r="G40" s="193"/>
      <c r="H40" s="193"/>
      <c r="I40" s="193"/>
      <c r="J40" s="193"/>
      <c r="K40" s="193"/>
    </row>
    <row r="41" spans="1:11" ht="5.0999999999999996" customHeight="1" x14ac:dyDescent="0.25">
      <c r="A41" s="12"/>
      <c r="B41" s="3"/>
      <c r="C41" s="3"/>
      <c r="D41" s="3"/>
      <c r="E41" s="3"/>
      <c r="F41" s="3"/>
      <c r="G41" s="3"/>
      <c r="H41" s="3"/>
      <c r="I41" s="3"/>
      <c r="J41" s="3"/>
      <c r="K41" s="3"/>
    </row>
    <row r="42" spans="1:11" ht="15" customHeight="1" x14ac:dyDescent="0.25">
      <c r="A42" s="148" t="s">
        <v>6240</v>
      </c>
      <c r="B42" s="146" t="s">
        <v>6239</v>
      </c>
      <c r="C42" s="146"/>
      <c r="D42" s="146"/>
      <c r="E42" s="146"/>
      <c r="F42" s="146"/>
      <c r="G42" s="146"/>
      <c r="H42" s="146"/>
      <c r="I42" s="146"/>
      <c r="J42" s="146"/>
      <c r="K42" s="146"/>
    </row>
    <row r="43" spans="1:11" x14ac:dyDescent="0.25">
      <c r="A43" s="148"/>
      <c r="B43" s="89"/>
      <c r="C43" s="144" t="s">
        <v>2135</v>
      </c>
      <c r="D43" s="145"/>
      <c r="E43" s="145"/>
      <c r="F43" s="145"/>
      <c r="G43" s="145"/>
      <c r="H43" s="145"/>
      <c r="I43" s="145"/>
      <c r="J43" s="145"/>
      <c r="K43" s="145"/>
    </row>
    <row r="44" spans="1:11" x14ac:dyDescent="0.25">
      <c r="A44" s="148"/>
      <c r="B44" s="89"/>
      <c r="C44" s="144" t="s">
        <v>2134</v>
      </c>
      <c r="D44" s="145"/>
      <c r="E44" s="145"/>
      <c r="F44" s="145"/>
      <c r="G44" s="145"/>
      <c r="H44" s="145"/>
      <c r="I44" s="145"/>
      <c r="J44" s="145"/>
      <c r="K44" s="145"/>
    </row>
    <row r="45" spans="1:11" ht="5.0999999999999996" customHeight="1" x14ac:dyDescent="0.25">
      <c r="A45" s="12"/>
      <c r="B45" s="3"/>
      <c r="C45" s="3"/>
      <c r="D45" s="3"/>
      <c r="E45" s="3"/>
      <c r="F45" s="3"/>
      <c r="G45" s="3"/>
      <c r="H45" s="3"/>
      <c r="I45" s="3"/>
      <c r="J45" s="3"/>
      <c r="K45" s="3"/>
    </row>
    <row r="46" spans="1:11" ht="75" customHeight="1" x14ac:dyDescent="0.25">
      <c r="A46" s="148" t="s">
        <v>6238</v>
      </c>
      <c r="B46" s="146" t="s">
        <v>6237</v>
      </c>
      <c r="C46" s="166"/>
      <c r="D46" s="193"/>
      <c r="E46" s="193"/>
      <c r="F46" s="193"/>
      <c r="G46" s="193"/>
      <c r="H46" s="193"/>
      <c r="I46" s="193"/>
      <c r="J46" s="193"/>
      <c r="K46" s="193"/>
    </row>
    <row r="47" spans="1:11" ht="15" customHeight="1" x14ac:dyDescent="0.25">
      <c r="A47" s="148"/>
      <c r="B47" s="168" t="s">
        <v>6724</v>
      </c>
      <c r="C47" s="168"/>
      <c r="D47" s="168"/>
      <c r="E47" s="168"/>
      <c r="F47" s="3"/>
      <c r="G47" s="3"/>
      <c r="H47" s="3"/>
      <c r="I47" s="3"/>
      <c r="J47" s="3"/>
      <c r="K47" s="3"/>
    </row>
    <row r="48" spans="1:11" ht="5.0999999999999996" customHeight="1" x14ac:dyDescent="0.25">
      <c r="A48" s="12"/>
      <c r="B48" s="3"/>
      <c r="C48" s="3"/>
      <c r="D48" s="3"/>
      <c r="E48" s="3"/>
      <c r="F48" s="3"/>
      <c r="G48" s="3"/>
      <c r="H48" s="3"/>
      <c r="I48" s="3"/>
      <c r="J48" s="3"/>
      <c r="K48" s="3"/>
    </row>
    <row r="49" spans="1:11" ht="30" customHeight="1" x14ac:dyDescent="0.25">
      <c r="A49" s="12" t="s">
        <v>6236</v>
      </c>
      <c r="B49" s="146" t="s">
        <v>6235</v>
      </c>
      <c r="C49" s="166"/>
      <c r="D49" s="192"/>
      <c r="E49" s="192"/>
      <c r="F49" s="192"/>
      <c r="G49" s="192"/>
      <c r="H49" s="192"/>
      <c r="I49" s="192"/>
      <c r="J49" s="192"/>
      <c r="K49" s="192"/>
    </row>
    <row r="50" spans="1:11" ht="5.0999999999999996" customHeight="1" x14ac:dyDescent="0.25">
      <c r="A50" s="12"/>
      <c r="B50" s="3"/>
      <c r="C50" s="3"/>
      <c r="D50" s="3"/>
      <c r="E50" s="3"/>
      <c r="F50" s="3"/>
      <c r="G50" s="3"/>
      <c r="H50" s="3"/>
      <c r="I50" s="3"/>
      <c r="J50" s="3"/>
      <c r="K50" s="3"/>
    </row>
    <row r="51" spans="1:11" ht="15" customHeight="1" x14ac:dyDescent="0.25">
      <c r="A51" s="148" t="s">
        <v>6234</v>
      </c>
      <c r="B51" s="146" t="s">
        <v>6233</v>
      </c>
      <c r="C51" s="146"/>
      <c r="D51" s="146"/>
      <c r="E51" s="146"/>
      <c r="F51" s="146"/>
      <c r="G51" s="146"/>
      <c r="H51" s="146"/>
      <c r="I51" s="146"/>
      <c r="J51" s="146"/>
      <c r="K51" s="146"/>
    </row>
    <row r="52" spans="1:11" ht="5.0999999999999996" customHeight="1" x14ac:dyDescent="0.25">
      <c r="A52" s="148"/>
      <c r="B52" s="3"/>
      <c r="C52" s="3"/>
      <c r="D52" s="3"/>
      <c r="E52" s="3"/>
      <c r="F52" s="3"/>
      <c r="G52" s="3"/>
      <c r="H52" s="3"/>
      <c r="I52" s="3"/>
      <c r="J52" s="3"/>
      <c r="K52" s="3"/>
    </row>
    <row r="53" spans="1:11" x14ac:dyDescent="0.25">
      <c r="A53" s="148"/>
      <c r="B53" s="146" t="s">
        <v>6232</v>
      </c>
      <c r="C53" s="166"/>
      <c r="D53" s="193"/>
      <c r="E53" s="193"/>
      <c r="F53" s="193"/>
      <c r="G53" s="193"/>
      <c r="H53" s="193"/>
      <c r="I53" s="193"/>
      <c r="J53" s="193"/>
      <c r="K53" s="193"/>
    </row>
    <row r="54" spans="1:11" x14ac:dyDescent="0.25">
      <c r="A54" s="148"/>
      <c r="B54" s="146" t="s">
        <v>6231</v>
      </c>
      <c r="C54" s="166"/>
      <c r="D54" s="193"/>
      <c r="E54" s="193"/>
      <c r="F54" s="193"/>
      <c r="G54" s="193"/>
      <c r="H54" s="193"/>
      <c r="I54" s="193"/>
      <c r="J54" s="193"/>
      <c r="K54" s="193"/>
    </row>
    <row r="55" spans="1:11" x14ac:dyDescent="0.25">
      <c r="A55" s="148"/>
      <c r="B55" s="146" t="s">
        <v>6230</v>
      </c>
      <c r="C55" s="166"/>
      <c r="D55" s="193"/>
      <c r="E55" s="193"/>
      <c r="F55" s="193"/>
      <c r="G55" s="193"/>
      <c r="H55" s="193"/>
      <c r="I55" s="193"/>
      <c r="J55" s="193"/>
      <c r="K55" s="193"/>
    </row>
    <row r="56" spans="1:11" ht="5.0999999999999996" customHeight="1" x14ac:dyDescent="0.25">
      <c r="A56" s="12"/>
      <c r="B56" s="23"/>
      <c r="C56" s="23"/>
      <c r="D56" s="3"/>
      <c r="E56" s="3"/>
      <c r="F56" s="3"/>
      <c r="G56" s="3"/>
      <c r="H56" s="3"/>
      <c r="I56" s="3"/>
      <c r="J56" s="3"/>
      <c r="K56" s="3"/>
    </row>
    <row r="57" spans="1:11" ht="45" customHeight="1" x14ac:dyDescent="0.25">
      <c r="A57" s="12" t="s">
        <v>6229</v>
      </c>
      <c r="B57" s="146" t="s">
        <v>6228</v>
      </c>
      <c r="C57" s="166"/>
      <c r="D57" s="193"/>
      <c r="E57" s="193"/>
      <c r="F57" s="193"/>
      <c r="G57" s="193"/>
      <c r="H57" s="193"/>
      <c r="I57" s="193"/>
      <c r="J57" s="193"/>
      <c r="K57" s="193"/>
    </row>
    <row r="58" spans="1:11" ht="5.0999999999999996" customHeight="1" x14ac:dyDescent="0.25">
      <c r="A58" s="12"/>
      <c r="B58" s="3"/>
      <c r="C58" s="3"/>
      <c r="D58" s="3"/>
      <c r="E58" s="3"/>
      <c r="F58" s="3"/>
      <c r="G58" s="3"/>
      <c r="H58" s="3"/>
      <c r="I58" s="3"/>
      <c r="J58" s="3"/>
      <c r="K58" s="3"/>
    </row>
    <row r="59" spans="1:11" ht="30" customHeight="1" x14ac:dyDescent="0.25">
      <c r="A59" s="12" t="s">
        <v>6227</v>
      </c>
      <c r="B59" s="146" t="s">
        <v>6226</v>
      </c>
      <c r="C59" s="166"/>
      <c r="D59" s="192"/>
      <c r="E59" s="192"/>
      <c r="F59" s="192"/>
      <c r="G59" s="192"/>
      <c r="H59" s="192"/>
      <c r="I59" s="192"/>
      <c r="J59" s="192"/>
      <c r="K59" s="192"/>
    </row>
    <row r="60" spans="1:11" ht="5.0999999999999996" customHeight="1" x14ac:dyDescent="0.25">
      <c r="A60" s="12"/>
      <c r="B60" s="3"/>
      <c r="C60" s="3"/>
      <c r="D60" s="3"/>
      <c r="E60" s="3"/>
      <c r="F60" s="3"/>
      <c r="G60" s="3"/>
      <c r="H60" s="3"/>
      <c r="I60" s="3"/>
      <c r="J60" s="3"/>
      <c r="K60" s="3"/>
    </row>
    <row r="61" spans="1:11" ht="15" customHeight="1" x14ac:dyDescent="0.25">
      <c r="A61" s="148" t="s">
        <v>6225</v>
      </c>
      <c r="B61" s="146" t="s">
        <v>6224</v>
      </c>
      <c r="C61" s="146"/>
      <c r="D61" s="146"/>
      <c r="E61" s="146"/>
      <c r="F61" s="146"/>
      <c r="G61" s="146"/>
      <c r="H61" s="146"/>
      <c r="I61" s="146"/>
      <c r="J61" s="146"/>
      <c r="K61" s="146"/>
    </row>
    <row r="62" spans="1:11" x14ac:dyDescent="0.25">
      <c r="A62" s="148"/>
      <c r="B62" s="89"/>
      <c r="C62" s="144" t="s">
        <v>2135</v>
      </c>
      <c r="D62" s="145"/>
      <c r="E62" s="145"/>
      <c r="F62" s="145"/>
      <c r="G62" s="145"/>
      <c r="H62" s="145"/>
      <c r="I62" s="145"/>
      <c r="J62" s="145"/>
      <c r="K62" s="145"/>
    </row>
    <row r="63" spans="1:11" x14ac:dyDescent="0.25">
      <c r="A63" s="148"/>
      <c r="B63" s="89"/>
      <c r="C63" s="144" t="s">
        <v>2134</v>
      </c>
      <c r="D63" s="145"/>
      <c r="E63" s="145"/>
      <c r="F63" s="145"/>
      <c r="G63" s="145"/>
      <c r="H63" s="145"/>
      <c r="I63" s="145"/>
      <c r="J63" s="145"/>
      <c r="K63" s="145"/>
    </row>
    <row r="64" spans="1:11" ht="5.0999999999999996" customHeight="1" x14ac:dyDescent="0.25">
      <c r="A64" s="148"/>
      <c r="B64" s="146"/>
      <c r="C64" s="146"/>
      <c r="D64" s="146"/>
      <c r="E64" s="146"/>
      <c r="F64" s="146"/>
      <c r="G64" s="146"/>
      <c r="H64" s="146"/>
      <c r="I64" s="146"/>
      <c r="J64" s="146"/>
      <c r="K64" s="3"/>
    </row>
    <row r="65" spans="1:11" ht="15" customHeight="1" x14ac:dyDescent="0.25">
      <c r="A65" s="148"/>
      <c r="B65" s="146" t="s">
        <v>6223</v>
      </c>
      <c r="C65" s="146"/>
      <c r="D65" s="146"/>
      <c r="E65" s="146"/>
      <c r="F65" s="146"/>
      <c r="G65" s="146"/>
      <c r="H65" s="146"/>
      <c r="I65" s="146"/>
      <c r="J65" s="146"/>
      <c r="K65" s="146"/>
    </row>
    <row r="66" spans="1:11" ht="5.0999999999999996" customHeight="1" x14ac:dyDescent="0.25">
      <c r="A66" s="12"/>
      <c r="B66" s="3"/>
      <c r="C66" s="3"/>
      <c r="D66" s="3"/>
      <c r="E66" s="3"/>
      <c r="F66" s="3"/>
      <c r="G66" s="3"/>
      <c r="H66" s="3"/>
      <c r="I66" s="3"/>
      <c r="J66" s="3"/>
      <c r="K66" s="3"/>
    </row>
    <row r="67" spans="1:11" x14ac:dyDescent="0.25">
      <c r="A67" s="12"/>
      <c r="B67" s="3"/>
      <c r="C67" s="3"/>
      <c r="D67" s="128" t="s">
        <v>6222</v>
      </c>
      <c r="E67" s="128"/>
      <c r="F67" s="128" t="s">
        <v>6221</v>
      </c>
      <c r="G67" s="128"/>
      <c r="H67" s="128" t="s">
        <v>6220</v>
      </c>
      <c r="I67" s="128"/>
      <c r="J67" s="128" t="s">
        <v>6219</v>
      </c>
      <c r="K67" s="128"/>
    </row>
    <row r="68" spans="1:11" ht="5.0999999999999996" customHeight="1" x14ac:dyDescent="0.25">
      <c r="A68" s="12"/>
      <c r="B68" s="3"/>
      <c r="C68" s="3"/>
      <c r="D68" s="3"/>
      <c r="E68" s="3"/>
      <c r="F68" s="3"/>
      <c r="G68" s="3"/>
      <c r="H68" s="3"/>
      <c r="I68" s="3"/>
      <c r="J68" s="3"/>
      <c r="K68" s="3"/>
    </row>
    <row r="69" spans="1:11" x14ac:dyDescent="0.25">
      <c r="A69" s="12" t="s">
        <v>6218</v>
      </c>
      <c r="B69" s="146" t="s">
        <v>6217</v>
      </c>
      <c r="C69" s="166"/>
      <c r="D69" s="221"/>
      <c r="E69" s="221"/>
      <c r="F69" s="221"/>
      <c r="G69" s="221"/>
      <c r="H69" s="221"/>
      <c r="I69" s="221"/>
      <c r="J69" s="221"/>
      <c r="K69" s="221"/>
    </row>
    <row r="70" spans="1:11" ht="5.0999999999999996" customHeight="1" x14ac:dyDescent="0.25">
      <c r="A70" s="12"/>
      <c r="B70" s="3"/>
      <c r="C70" s="3"/>
      <c r="D70" s="3"/>
      <c r="E70" s="3"/>
      <c r="F70" s="3"/>
      <c r="G70" s="3"/>
      <c r="H70" s="3"/>
      <c r="I70" s="3"/>
      <c r="J70" s="3"/>
      <c r="K70" s="3"/>
    </row>
    <row r="71" spans="1:11" x14ac:dyDescent="0.25">
      <c r="A71" s="148" t="s">
        <v>6216</v>
      </c>
      <c r="B71" s="146" t="s">
        <v>6215</v>
      </c>
      <c r="C71" s="166"/>
      <c r="D71" s="89"/>
      <c r="E71" s="109" t="s">
        <v>2135</v>
      </c>
      <c r="F71" s="89"/>
      <c r="G71" s="109" t="s">
        <v>2135</v>
      </c>
      <c r="H71" s="89"/>
      <c r="I71" s="109" t="s">
        <v>2135</v>
      </c>
      <c r="J71" s="89"/>
      <c r="K71" s="109" t="s">
        <v>2135</v>
      </c>
    </row>
    <row r="72" spans="1:11" x14ac:dyDescent="0.25">
      <c r="A72" s="148"/>
      <c r="B72" s="146"/>
      <c r="C72" s="166"/>
      <c r="D72" s="89"/>
      <c r="E72" s="109" t="s">
        <v>2134</v>
      </c>
      <c r="F72" s="89"/>
      <c r="G72" s="109" t="s">
        <v>2134</v>
      </c>
      <c r="H72" s="89"/>
      <c r="I72" s="109" t="s">
        <v>2134</v>
      </c>
      <c r="J72" s="89"/>
      <c r="K72" s="109" t="s">
        <v>2134</v>
      </c>
    </row>
    <row r="73" spans="1:11" ht="5.0999999999999996" customHeight="1" x14ac:dyDescent="0.25">
      <c r="A73" s="12"/>
      <c r="B73" s="3"/>
      <c r="C73" s="3"/>
      <c r="D73" s="3"/>
      <c r="E73" s="3"/>
      <c r="F73" s="3"/>
      <c r="G73" s="3"/>
      <c r="H73" s="3"/>
      <c r="I73" s="3"/>
      <c r="J73" s="3"/>
      <c r="K73" s="3"/>
    </row>
    <row r="74" spans="1:11" ht="15" customHeight="1" x14ac:dyDescent="0.25">
      <c r="A74" s="148" t="s">
        <v>6214</v>
      </c>
      <c r="B74" s="146" t="s">
        <v>6213</v>
      </c>
      <c r="C74" s="146"/>
      <c r="D74" s="146"/>
      <c r="E74" s="146"/>
      <c r="F74" s="146"/>
      <c r="G74" s="146"/>
      <c r="H74" s="146"/>
      <c r="I74" s="146"/>
      <c r="J74" s="146"/>
      <c r="K74" s="146"/>
    </row>
    <row r="75" spans="1:11" x14ac:dyDescent="0.25">
      <c r="A75" s="148"/>
      <c r="B75" s="89"/>
      <c r="C75" s="144" t="s">
        <v>2135</v>
      </c>
      <c r="D75" s="145"/>
      <c r="E75" s="145"/>
      <c r="F75" s="145"/>
      <c r="G75" s="145"/>
      <c r="H75" s="145"/>
      <c r="I75" s="145"/>
      <c r="J75" s="145"/>
      <c r="K75" s="145"/>
    </row>
    <row r="76" spans="1:11" x14ac:dyDescent="0.25">
      <c r="A76" s="148"/>
      <c r="B76" s="89"/>
      <c r="C76" s="144" t="s">
        <v>2134</v>
      </c>
      <c r="D76" s="145"/>
      <c r="E76" s="145"/>
      <c r="F76" s="145"/>
      <c r="G76" s="145"/>
      <c r="H76" s="145"/>
      <c r="I76" s="145"/>
      <c r="J76" s="145"/>
      <c r="K76" s="145"/>
    </row>
    <row r="77" spans="1:11" ht="5.0999999999999996" customHeight="1" x14ac:dyDescent="0.25">
      <c r="A77" s="148"/>
      <c r="B77" s="3"/>
      <c r="C77" s="3"/>
      <c r="D77" s="3"/>
      <c r="E77" s="3"/>
      <c r="F77" s="3"/>
      <c r="G77" s="3"/>
      <c r="H77" s="3"/>
      <c r="I77" s="3"/>
      <c r="J77" s="3"/>
      <c r="K77" s="3"/>
    </row>
    <row r="78" spans="1:11" x14ac:dyDescent="0.25">
      <c r="A78" s="148"/>
      <c r="B78" s="146" t="s">
        <v>6201</v>
      </c>
      <c r="C78" s="166"/>
      <c r="D78" s="193"/>
      <c r="E78" s="193"/>
      <c r="F78" s="193"/>
      <c r="G78" s="193"/>
      <c r="H78" s="193"/>
      <c r="I78" s="193"/>
      <c r="J78" s="193"/>
      <c r="K78" s="193"/>
    </row>
    <row r="79" spans="1:11" ht="5.0999999999999996" customHeight="1" x14ac:dyDescent="0.25">
      <c r="A79" s="12"/>
      <c r="B79" s="3"/>
      <c r="C79" s="3"/>
      <c r="D79" s="3"/>
      <c r="E79" s="3"/>
      <c r="F79" s="3"/>
      <c r="G79" s="3"/>
      <c r="H79" s="3"/>
      <c r="I79" s="3"/>
      <c r="J79" s="3"/>
      <c r="K79" s="3"/>
    </row>
    <row r="80" spans="1:11" x14ac:dyDescent="0.25">
      <c r="A80" s="12" t="s">
        <v>6212</v>
      </c>
      <c r="B80" s="146" t="s">
        <v>949</v>
      </c>
      <c r="C80" s="146"/>
      <c r="D80" s="146"/>
      <c r="E80" s="146"/>
      <c r="F80" s="146"/>
      <c r="G80" s="146"/>
      <c r="H80" s="146"/>
      <c r="I80" s="146"/>
      <c r="J80" s="146"/>
      <c r="K80" s="146"/>
    </row>
    <row r="81" spans="1:11" ht="5.0999999999999996" customHeight="1" x14ac:dyDescent="0.25">
      <c r="A81" s="12"/>
      <c r="B81" s="3"/>
      <c r="C81" s="3"/>
      <c r="D81" s="3"/>
      <c r="E81" s="3"/>
      <c r="F81" s="3"/>
      <c r="G81" s="3"/>
      <c r="H81" s="3"/>
      <c r="I81" s="3"/>
      <c r="J81" s="3"/>
      <c r="K81" s="3"/>
    </row>
    <row r="82" spans="1:11" x14ac:dyDescent="0.25">
      <c r="A82" s="12" t="s">
        <v>6211</v>
      </c>
      <c r="B82" s="146" t="s">
        <v>949</v>
      </c>
      <c r="C82" s="146"/>
      <c r="D82" s="146"/>
      <c r="E82" s="146"/>
      <c r="F82" s="146"/>
      <c r="G82" s="146"/>
      <c r="H82" s="146"/>
      <c r="I82" s="146"/>
      <c r="J82" s="146"/>
      <c r="K82" s="146"/>
    </row>
    <row r="83" spans="1:11" ht="5.0999999999999996" customHeight="1" x14ac:dyDescent="0.25">
      <c r="A83" s="12"/>
      <c r="B83" s="3"/>
      <c r="C83" s="3"/>
      <c r="D83" s="3"/>
      <c r="E83" s="3"/>
      <c r="F83" s="3"/>
      <c r="G83" s="3"/>
      <c r="H83" s="3"/>
      <c r="I83" s="3"/>
      <c r="J83" s="3"/>
      <c r="K83" s="3"/>
    </row>
    <row r="84" spans="1:11" ht="45" customHeight="1" x14ac:dyDescent="0.25">
      <c r="A84" s="12" t="s">
        <v>6210</v>
      </c>
      <c r="B84" s="146" t="s">
        <v>6209</v>
      </c>
      <c r="C84" s="166"/>
      <c r="D84" s="200"/>
      <c r="E84" s="200"/>
      <c r="F84" s="200"/>
      <c r="G84" s="200"/>
      <c r="H84" s="200"/>
      <c r="I84" s="200"/>
      <c r="J84" s="200"/>
      <c r="K84" s="200"/>
    </row>
    <row r="85" spans="1:11" ht="15" customHeight="1" x14ac:dyDescent="0.25">
      <c r="A85" s="12"/>
      <c r="B85" s="168" t="s">
        <v>7076</v>
      </c>
      <c r="C85" s="168"/>
      <c r="D85" s="168"/>
      <c r="E85" s="168"/>
      <c r="F85" s="3"/>
      <c r="G85" s="3"/>
      <c r="H85" s="3"/>
      <c r="I85" s="3"/>
      <c r="J85" s="3"/>
      <c r="K85" s="3"/>
    </row>
    <row r="86" spans="1:11" ht="5.0999999999999996" customHeight="1" x14ac:dyDescent="0.25">
      <c r="A86" s="12"/>
      <c r="B86" s="3"/>
      <c r="C86" s="3"/>
      <c r="D86" s="3"/>
      <c r="E86" s="3"/>
      <c r="F86" s="3"/>
      <c r="G86" s="3"/>
      <c r="H86" s="3"/>
      <c r="I86" s="3"/>
      <c r="J86" s="3"/>
      <c r="K86" s="3"/>
    </row>
    <row r="87" spans="1:11" ht="45" customHeight="1" x14ac:dyDescent="0.25">
      <c r="A87" s="148" t="s">
        <v>6208</v>
      </c>
      <c r="B87" s="146" t="s">
        <v>6207</v>
      </c>
      <c r="C87" s="166"/>
      <c r="D87" s="209" t="str">
        <f>IF(mil01.07="","",DATE(YEAR(mil01.07),MONTH(mil01.07)+6,DAY(mil01.07)))</f>
        <v/>
      </c>
      <c r="E87" s="209"/>
      <c r="F87" s="209"/>
      <c r="G87" s="209"/>
      <c r="H87" s="209"/>
      <c r="I87" s="209"/>
      <c r="J87" s="209"/>
      <c r="K87" s="209"/>
    </row>
    <row r="88" spans="1:11" ht="15" customHeight="1" x14ac:dyDescent="0.25">
      <c r="A88" s="148"/>
      <c r="B88" s="168" t="s">
        <v>6622</v>
      </c>
      <c r="C88" s="168"/>
      <c r="D88" s="168"/>
      <c r="E88" s="168"/>
      <c r="F88" s="3"/>
      <c r="G88" s="3"/>
      <c r="H88" s="3"/>
      <c r="I88" s="3"/>
    </row>
    <row r="89" spans="1:11" ht="5.0999999999999996" customHeight="1" x14ac:dyDescent="0.25">
      <c r="A89" s="12"/>
      <c r="B89" s="3"/>
      <c r="C89" s="3"/>
      <c r="D89" s="3"/>
      <c r="E89" s="3"/>
      <c r="F89" s="3"/>
      <c r="G89" s="3"/>
      <c r="H89" s="3"/>
      <c r="I89" s="3"/>
      <c r="J89" s="3"/>
      <c r="K89" s="3"/>
    </row>
    <row r="90" spans="1:11" ht="15" customHeight="1" x14ac:dyDescent="0.25">
      <c r="A90" s="148" t="s">
        <v>6206</v>
      </c>
      <c r="B90" s="146" t="s">
        <v>6205</v>
      </c>
      <c r="C90" s="146"/>
      <c r="D90" s="146"/>
      <c r="E90" s="146"/>
      <c r="F90" s="146"/>
      <c r="G90" s="146"/>
      <c r="H90" s="146"/>
      <c r="I90" s="146"/>
      <c r="J90" s="146"/>
      <c r="K90" s="146"/>
    </row>
    <row r="91" spans="1:11" x14ac:dyDescent="0.25">
      <c r="A91" s="148"/>
      <c r="B91" s="89"/>
      <c r="C91" s="144" t="s">
        <v>2135</v>
      </c>
      <c r="D91" s="145"/>
      <c r="E91" s="145"/>
      <c r="F91" s="145"/>
      <c r="G91" s="145"/>
      <c r="H91" s="145"/>
      <c r="I91" s="145"/>
      <c r="J91" s="145"/>
      <c r="K91" s="145"/>
    </row>
    <row r="92" spans="1:11" x14ac:dyDescent="0.25">
      <c r="A92" s="148"/>
      <c r="B92" s="89"/>
      <c r="C92" s="144" t="s">
        <v>2134</v>
      </c>
      <c r="D92" s="145"/>
      <c r="E92" s="145"/>
      <c r="F92" s="145"/>
      <c r="G92" s="145"/>
      <c r="H92" s="145"/>
      <c r="I92" s="145"/>
      <c r="J92" s="145"/>
      <c r="K92" s="145"/>
    </row>
    <row r="93" spans="1:11" ht="5.0999999999999996" customHeight="1" x14ac:dyDescent="0.25">
      <c r="A93" s="12"/>
      <c r="B93" s="3"/>
      <c r="C93" s="3"/>
      <c r="D93" s="3"/>
      <c r="E93" s="3"/>
      <c r="F93" s="3"/>
      <c r="G93" s="3"/>
      <c r="H93" s="3"/>
      <c r="I93" s="3"/>
      <c r="J93" s="3"/>
      <c r="K93" s="3"/>
    </row>
    <row r="94" spans="1:11" ht="15" customHeight="1" x14ac:dyDescent="0.25">
      <c r="A94" s="148" t="s">
        <v>6204</v>
      </c>
      <c r="B94" s="146" t="s">
        <v>6203</v>
      </c>
      <c r="C94" s="146"/>
      <c r="D94" s="146"/>
      <c r="E94" s="146"/>
      <c r="F94" s="146"/>
      <c r="G94" s="146"/>
      <c r="H94" s="146"/>
      <c r="I94" s="146"/>
      <c r="J94" s="146"/>
      <c r="K94" s="146"/>
    </row>
    <row r="95" spans="1:11" x14ac:dyDescent="0.25">
      <c r="A95" s="148"/>
      <c r="B95" s="89"/>
      <c r="C95" s="144" t="s">
        <v>2135</v>
      </c>
      <c r="D95" s="145"/>
      <c r="E95" s="145"/>
      <c r="F95" s="145"/>
      <c r="G95" s="145"/>
      <c r="H95" s="145"/>
      <c r="I95" s="145"/>
      <c r="J95" s="145"/>
      <c r="K95" s="145"/>
    </row>
    <row r="96" spans="1:11" x14ac:dyDescent="0.25">
      <c r="A96" s="148"/>
      <c r="B96" s="89"/>
      <c r="C96" s="144" t="s">
        <v>2134</v>
      </c>
      <c r="D96" s="145"/>
      <c r="E96" s="145"/>
      <c r="F96" s="145"/>
      <c r="G96" s="145"/>
      <c r="H96" s="145"/>
      <c r="I96" s="145"/>
      <c r="J96" s="145"/>
      <c r="K96" s="145"/>
    </row>
    <row r="97" spans="1:11" x14ac:dyDescent="0.25">
      <c r="A97" s="148"/>
      <c r="B97" s="89"/>
      <c r="C97" s="144" t="s">
        <v>6202</v>
      </c>
      <c r="D97" s="145"/>
      <c r="E97" s="145"/>
      <c r="F97" s="145"/>
      <c r="G97" s="145"/>
      <c r="H97" s="145"/>
      <c r="I97" s="145"/>
      <c r="J97" s="145"/>
      <c r="K97" s="145"/>
    </row>
    <row r="98" spans="1:11" ht="5.0999999999999996" customHeight="1" x14ac:dyDescent="0.25">
      <c r="A98" s="148"/>
      <c r="B98" s="3"/>
      <c r="C98" s="3"/>
      <c r="D98" s="3"/>
      <c r="E98" s="3"/>
      <c r="F98" s="3"/>
      <c r="G98" s="3"/>
      <c r="H98" s="3"/>
      <c r="I98" s="3"/>
      <c r="J98" s="3"/>
      <c r="K98" s="3"/>
    </row>
    <row r="99" spans="1:11" x14ac:dyDescent="0.25">
      <c r="A99" s="148"/>
      <c r="B99" s="146" t="s">
        <v>6201</v>
      </c>
      <c r="C99" s="166"/>
      <c r="D99" s="193"/>
      <c r="E99" s="193"/>
      <c r="F99" s="193"/>
      <c r="G99" s="193"/>
      <c r="H99" s="193"/>
      <c r="I99" s="193"/>
      <c r="J99" s="193"/>
      <c r="K99" s="193"/>
    </row>
    <row r="100" spans="1:11" ht="5.0999999999999996" customHeight="1" x14ac:dyDescent="0.25">
      <c r="A100" s="12"/>
      <c r="B100" s="3"/>
      <c r="C100" s="3"/>
      <c r="D100" s="3"/>
      <c r="E100" s="3"/>
      <c r="F100" s="3"/>
      <c r="G100" s="3"/>
      <c r="H100" s="3"/>
      <c r="I100" s="3"/>
      <c r="J100" s="3"/>
      <c r="K100" s="3"/>
    </row>
    <row r="101" spans="1:11" x14ac:dyDescent="0.25">
      <c r="A101" s="12" t="s">
        <v>6200</v>
      </c>
      <c r="B101" s="146" t="s">
        <v>2277</v>
      </c>
      <c r="C101" s="146"/>
      <c r="D101" s="146"/>
      <c r="E101" s="146"/>
      <c r="F101" s="146"/>
      <c r="G101" s="146"/>
      <c r="H101" s="146"/>
      <c r="I101" s="146"/>
      <c r="J101" s="146"/>
      <c r="K101" s="146"/>
    </row>
    <row r="102" spans="1:11" ht="5.0999999999999996" customHeight="1" x14ac:dyDescent="0.25">
      <c r="A102" s="12"/>
      <c r="B102" s="3"/>
      <c r="C102" s="3"/>
      <c r="D102" s="3"/>
      <c r="E102" s="3"/>
      <c r="F102" s="3"/>
      <c r="G102" s="3"/>
      <c r="H102" s="3"/>
      <c r="I102" s="3"/>
      <c r="J102" s="3"/>
      <c r="K102" s="3"/>
    </row>
    <row r="103" spans="1:11" ht="15" customHeight="1" x14ac:dyDescent="0.25">
      <c r="A103" s="148" t="s">
        <v>6199</v>
      </c>
      <c r="B103" s="146" t="s">
        <v>6198</v>
      </c>
      <c r="C103" s="146"/>
      <c r="D103" s="146"/>
      <c r="E103" s="146"/>
      <c r="F103" s="146"/>
      <c r="G103" s="146"/>
      <c r="H103" s="146"/>
      <c r="I103" s="146"/>
      <c r="J103" s="146"/>
      <c r="K103" s="146"/>
    </row>
    <row r="104" spans="1:11" x14ac:dyDescent="0.25">
      <c r="A104" s="148"/>
      <c r="B104" s="89"/>
      <c r="C104" s="144" t="s">
        <v>2135</v>
      </c>
      <c r="D104" s="145"/>
      <c r="E104" s="145"/>
      <c r="F104" s="145"/>
      <c r="G104" s="145"/>
      <c r="H104" s="145"/>
      <c r="I104" s="145"/>
      <c r="J104" s="145"/>
      <c r="K104" s="145"/>
    </row>
    <row r="105" spans="1:11" x14ac:dyDescent="0.25">
      <c r="A105" s="148"/>
      <c r="B105" s="89"/>
      <c r="C105" s="144" t="s">
        <v>2134</v>
      </c>
      <c r="D105" s="145"/>
      <c r="E105" s="145"/>
      <c r="F105" s="145"/>
      <c r="G105" s="145"/>
      <c r="H105" s="145"/>
      <c r="I105" s="145"/>
      <c r="J105" s="145"/>
      <c r="K105" s="145"/>
    </row>
    <row r="106" spans="1:11" ht="5.0999999999999996" customHeight="1" x14ac:dyDescent="0.25">
      <c r="A106" s="12"/>
      <c r="B106" s="3"/>
      <c r="C106" s="3"/>
      <c r="D106" s="3"/>
      <c r="E106" s="3"/>
      <c r="F106" s="3"/>
      <c r="G106" s="3"/>
      <c r="H106" s="3"/>
      <c r="I106" s="3"/>
      <c r="J106" s="3"/>
      <c r="K106" s="3"/>
    </row>
    <row r="107" spans="1:11" ht="15" customHeight="1" x14ac:dyDescent="0.25">
      <c r="A107" s="148" t="s">
        <v>6197</v>
      </c>
      <c r="B107" s="146" t="s">
        <v>6196</v>
      </c>
      <c r="C107" s="146"/>
      <c r="D107" s="146"/>
      <c r="E107" s="146"/>
      <c r="F107" s="146"/>
      <c r="G107" s="146"/>
      <c r="H107" s="146"/>
      <c r="I107" s="146"/>
      <c r="J107" s="146"/>
      <c r="K107" s="146"/>
    </row>
    <row r="108" spans="1:11" x14ac:dyDescent="0.25">
      <c r="A108" s="148"/>
      <c r="B108" s="89"/>
      <c r="C108" s="144" t="s">
        <v>2135</v>
      </c>
      <c r="D108" s="145"/>
      <c r="E108" s="145"/>
      <c r="F108" s="145"/>
      <c r="G108" s="145"/>
      <c r="H108" s="145"/>
      <c r="I108" s="145"/>
      <c r="J108" s="145"/>
      <c r="K108" s="145"/>
    </row>
    <row r="109" spans="1:11" x14ac:dyDescent="0.25">
      <c r="A109" s="148"/>
      <c r="B109" s="89"/>
      <c r="C109" s="144" t="s">
        <v>2134</v>
      </c>
      <c r="D109" s="145"/>
      <c r="E109" s="145"/>
      <c r="F109" s="145"/>
      <c r="G109" s="145"/>
      <c r="H109" s="145"/>
      <c r="I109" s="145"/>
      <c r="J109" s="145"/>
      <c r="K109" s="145"/>
    </row>
    <row r="110" spans="1:11" ht="5.0999999999999996" customHeight="1" x14ac:dyDescent="0.25">
      <c r="A110" s="12"/>
      <c r="B110" s="3"/>
      <c r="C110" s="3"/>
      <c r="D110" s="27"/>
      <c r="E110" s="27"/>
      <c r="F110" s="27"/>
      <c r="G110" s="27"/>
      <c r="H110" s="27"/>
      <c r="I110" s="27"/>
      <c r="J110" s="27"/>
      <c r="K110" s="27"/>
    </row>
    <row r="111" spans="1:11" ht="90" customHeight="1" x14ac:dyDescent="0.25">
      <c r="A111" s="148" t="s">
        <v>6195</v>
      </c>
      <c r="B111" s="146" t="s">
        <v>6194</v>
      </c>
      <c r="C111" s="166"/>
      <c r="D111" s="209" t="str">
        <f>IF(mil01.07="","",DATE(YEAR(mil01.07),MONTH(mil01.07)+9,DAY(mil01.07)))</f>
        <v/>
      </c>
      <c r="E111" s="209"/>
      <c r="F111" s="209"/>
      <c r="G111" s="209"/>
      <c r="H111" s="209"/>
      <c r="I111" s="209"/>
      <c r="J111" s="209"/>
      <c r="K111" s="209"/>
    </row>
    <row r="112" spans="1:11" ht="15" customHeight="1" x14ac:dyDescent="0.25">
      <c r="A112" s="148"/>
      <c r="B112" s="168" t="s">
        <v>6622</v>
      </c>
      <c r="C112" s="168"/>
      <c r="D112" s="168"/>
      <c r="E112" s="168"/>
      <c r="F112" s="27"/>
      <c r="G112" s="27"/>
      <c r="H112" s="27"/>
      <c r="I112" s="27"/>
    </row>
    <row r="113" spans="1:11" ht="15" customHeight="1" x14ac:dyDescent="0.25">
      <c r="A113" s="148"/>
      <c r="B113" s="168" t="s">
        <v>7166</v>
      </c>
      <c r="C113" s="168"/>
      <c r="D113" s="168"/>
      <c r="E113" s="168"/>
      <c r="F113" s="27"/>
      <c r="G113" s="27"/>
      <c r="H113" s="27"/>
      <c r="I113" s="27"/>
    </row>
    <row r="114" spans="1:11" ht="5.0999999999999996" customHeight="1" x14ac:dyDescent="0.25">
      <c r="A114" s="12"/>
      <c r="B114" s="3"/>
      <c r="C114" s="3"/>
      <c r="D114" s="3"/>
      <c r="E114" s="3"/>
      <c r="F114" s="3"/>
      <c r="G114" s="3"/>
      <c r="H114" s="3"/>
      <c r="I114" s="3"/>
      <c r="J114" s="3"/>
      <c r="K114" s="3"/>
    </row>
    <row r="115" spans="1:11" ht="45" customHeight="1" x14ac:dyDescent="0.25">
      <c r="A115" s="148" t="s">
        <v>6193</v>
      </c>
      <c r="B115" s="146" t="s">
        <v>6192</v>
      </c>
      <c r="C115" s="166"/>
      <c r="D115" s="192"/>
      <c r="E115" s="192"/>
      <c r="F115" s="192"/>
      <c r="G115" s="192"/>
      <c r="H115" s="192"/>
      <c r="I115" s="192"/>
      <c r="J115" s="192"/>
      <c r="K115" s="192"/>
    </row>
    <row r="116" spans="1:11" ht="5.0999999999999996" customHeight="1" x14ac:dyDescent="0.25">
      <c r="A116" s="148"/>
      <c r="B116" s="3"/>
      <c r="C116" s="3"/>
      <c r="D116" s="3"/>
      <c r="E116" s="3"/>
      <c r="F116" s="3"/>
      <c r="G116" s="3"/>
      <c r="H116" s="3"/>
      <c r="I116" s="3"/>
      <c r="J116" s="3"/>
      <c r="K116" s="3"/>
    </row>
    <row r="117" spans="1:11" ht="45" customHeight="1" x14ac:dyDescent="0.25">
      <c r="A117" s="148"/>
      <c r="B117" s="146" t="s">
        <v>6191</v>
      </c>
      <c r="C117" s="166"/>
      <c r="D117" s="192"/>
      <c r="E117" s="192"/>
      <c r="F117" s="192"/>
      <c r="G117" s="192"/>
      <c r="H117" s="192"/>
      <c r="I117" s="192"/>
      <c r="J117" s="192"/>
      <c r="K117" s="192"/>
    </row>
    <row r="118" spans="1:11" ht="5.0999999999999996" customHeight="1" x14ac:dyDescent="0.25">
      <c r="A118" s="148"/>
      <c r="B118" s="23"/>
      <c r="C118" s="23"/>
      <c r="D118" s="25"/>
      <c r="E118" s="25"/>
      <c r="F118" s="3"/>
      <c r="G118" s="3"/>
      <c r="H118" s="3"/>
      <c r="I118" s="3"/>
      <c r="J118" s="3"/>
      <c r="K118" s="3"/>
    </row>
    <row r="119" spans="1:11" x14ac:dyDescent="0.25">
      <c r="A119" s="148"/>
      <c r="B119" s="146" t="s">
        <v>6190</v>
      </c>
      <c r="C119" s="146"/>
      <c r="D119" s="146"/>
      <c r="E119" s="146"/>
      <c r="F119" s="146"/>
      <c r="G119" s="146"/>
      <c r="H119" s="146"/>
      <c r="I119" s="146"/>
      <c r="J119" s="146"/>
      <c r="K119" s="146"/>
    </row>
    <row r="120" spans="1:11" x14ac:dyDescent="0.25">
      <c r="A120" s="148"/>
      <c r="B120" s="89"/>
      <c r="C120" s="144" t="s">
        <v>2135</v>
      </c>
      <c r="D120" s="145"/>
      <c r="E120" s="145"/>
      <c r="F120" s="145"/>
      <c r="G120" s="145"/>
      <c r="H120" s="145"/>
      <c r="I120" s="145"/>
      <c r="J120" s="145"/>
      <c r="K120" s="145"/>
    </row>
    <row r="121" spans="1:11" x14ac:dyDescent="0.25">
      <c r="A121" s="148"/>
      <c r="B121" s="89"/>
      <c r="C121" s="144" t="s">
        <v>2134</v>
      </c>
      <c r="D121" s="145"/>
      <c r="E121" s="145"/>
      <c r="F121" s="145"/>
      <c r="G121" s="145"/>
      <c r="H121" s="145"/>
      <c r="I121" s="145"/>
      <c r="J121" s="145"/>
      <c r="K121" s="145"/>
    </row>
    <row r="122" spans="1:11" ht="5.0999999999999996" customHeight="1" x14ac:dyDescent="0.25">
      <c r="A122" s="12"/>
      <c r="B122" s="3"/>
      <c r="C122" s="3"/>
      <c r="D122" s="3"/>
      <c r="E122" s="3"/>
      <c r="F122" s="3"/>
      <c r="G122" s="3"/>
      <c r="H122" s="3"/>
      <c r="I122" s="3"/>
      <c r="J122" s="3"/>
      <c r="K122" s="3"/>
    </row>
    <row r="123" spans="1:11" x14ac:dyDescent="0.25">
      <c r="A123" s="148" t="s">
        <v>6189</v>
      </c>
      <c r="B123" s="146" t="s">
        <v>6188</v>
      </c>
      <c r="C123" s="146"/>
      <c r="D123" s="146"/>
      <c r="E123" s="146"/>
      <c r="F123" s="146"/>
      <c r="G123" s="146"/>
      <c r="H123" s="146"/>
      <c r="I123" s="146"/>
      <c r="J123" s="146"/>
      <c r="K123" s="146"/>
    </row>
    <row r="124" spans="1:11" x14ac:dyDescent="0.25">
      <c r="A124" s="148"/>
      <c r="B124" s="89"/>
      <c r="C124" s="144" t="s">
        <v>2135</v>
      </c>
      <c r="D124" s="145"/>
      <c r="E124" s="145"/>
      <c r="F124" s="145"/>
      <c r="G124" s="145"/>
      <c r="H124" s="145"/>
      <c r="I124" s="145"/>
      <c r="J124" s="145"/>
      <c r="K124" s="145"/>
    </row>
    <row r="125" spans="1:11" x14ac:dyDescent="0.25">
      <c r="A125" s="148"/>
      <c r="B125" s="89"/>
      <c r="C125" s="144" t="s">
        <v>2134</v>
      </c>
      <c r="D125" s="145"/>
      <c r="E125" s="145"/>
      <c r="F125" s="145"/>
      <c r="G125" s="145"/>
      <c r="H125" s="145"/>
      <c r="I125" s="145"/>
      <c r="J125" s="145"/>
      <c r="K125" s="145"/>
    </row>
    <row r="126" spans="1:11" ht="5.0999999999999996" customHeight="1" x14ac:dyDescent="0.25">
      <c r="A126" s="12"/>
      <c r="B126" s="3"/>
      <c r="C126" s="3"/>
      <c r="D126" s="3"/>
      <c r="E126" s="3"/>
      <c r="F126" s="3"/>
      <c r="G126" s="3"/>
      <c r="H126" s="3"/>
      <c r="I126" s="3"/>
      <c r="J126" s="3"/>
      <c r="K126" s="3"/>
    </row>
    <row r="127" spans="1:11" ht="30" customHeight="1" x14ac:dyDescent="0.25">
      <c r="A127" s="12" t="s">
        <v>6187</v>
      </c>
      <c r="B127" s="146" t="s">
        <v>6186</v>
      </c>
      <c r="C127" s="166"/>
      <c r="D127" s="200"/>
      <c r="E127" s="200"/>
      <c r="F127" s="200"/>
      <c r="G127" s="200"/>
      <c r="H127" s="200"/>
      <c r="I127" s="200"/>
      <c r="J127" s="200"/>
      <c r="K127" s="200"/>
    </row>
    <row r="128" spans="1:11" ht="5.0999999999999996" customHeight="1" x14ac:dyDescent="0.25">
      <c r="A128" s="12"/>
      <c r="B128" s="3"/>
      <c r="C128" s="3"/>
      <c r="D128" s="3"/>
      <c r="E128" s="3"/>
      <c r="F128" s="3"/>
      <c r="G128" s="3"/>
      <c r="H128" s="3"/>
      <c r="I128" s="3"/>
      <c r="J128" s="3"/>
      <c r="K128" s="3"/>
    </row>
    <row r="129" spans="1:11" ht="15" customHeight="1" x14ac:dyDescent="0.25">
      <c r="A129" s="148" t="s">
        <v>6185</v>
      </c>
      <c r="B129" s="146" t="s">
        <v>6184</v>
      </c>
      <c r="C129" s="146"/>
      <c r="D129" s="146"/>
      <c r="E129" s="146"/>
      <c r="F129" s="146"/>
      <c r="G129" s="146"/>
      <c r="H129" s="146"/>
      <c r="I129" s="146"/>
      <c r="J129" s="146"/>
      <c r="K129" s="146"/>
    </row>
    <row r="130" spans="1:11" x14ac:dyDescent="0.25">
      <c r="A130" s="148"/>
      <c r="B130" s="89"/>
      <c r="C130" s="144" t="s">
        <v>2135</v>
      </c>
      <c r="D130" s="145"/>
      <c r="E130" s="145"/>
      <c r="F130" s="145"/>
      <c r="G130" s="145"/>
      <c r="H130" s="145"/>
      <c r="I130" s="145"/>
      <c r="J130" s="145"/>
      <c r="K130" s="145"/>
    </row>
    <row r="131" spans="1:11" x14ac:dyDescent="0.25">
      <c r="A131" s="148"/>
      <c r="B131" s="89"/>
      <c r="C131" s="144" t="s">
        <v>2134</v>
      </c>
      <c r="D131" s="145"/>
      <c r="E131" s="145"/>
      <c r="F131" s="145"/>
      <c r="G131" s="145"/>
      <c r="H131" s="145"/>
      <c r="I131" s="145"/>
      <c r="J131" s="145"/>
      <c r="K131" s="145"/>
    </row>
    <row r="132" spans="1:11" ht="5.0999999999999996" customHeight="1" x14ac:dyDescent="0.25">
      <c r="A132" s="12"/>
      <c r="B132" s="3"/>
      <c r="C132" s="3"/>
      <c r="D132" s="3"/>
      <c r="E132" s="3"/>
      <c r="F132" s="3"/>
      <c r="G132" s="3"/>
      <c r="H132" s="3"/>
      <c r="I132" s="3"/>
      <c r="J132" s="3"/>
      <c r="K132" s="3"/>
    </row>
    <row r="133" spans="1:11" ht="15" customHeight="1" x14ac:dyDescent="0.25">
      <c r="A133" s="148" t="s">
        <v>6183</v>
      </c>
      <c r="B133" s="146" t="s">
        <v>6182</v>
      </c>
      <c r="C133" s="146"/>
      <c r="D133" s="146"/>
      <c r="E133" s="146"/>
      <c r="F133" s="146"/>
      <c r="G133" s="146"/>
      <c r="H133" s="146"/>
      <c r="I133" s="146"/>
      <c r="J133" s="146"/>
      <c r="K133" s="146"/>
    </row>
    <row r="134" spans="1:11" x14ac:dyDescent="0.25">
      <c r="A134" s="148"/>
      <c r="B134" s="89"/>
      <c r="C134" s="144" t="s">
        <v>2135</v>
      </c>
      <c r="D134" s="145"/>
      <c r="E134" s="145"/>
      <c r="F134" s="145"/>
      <c r="G134" s="145"/>
      <c r="H134" s="145"/>
      <c r="I134" s="145"/>
      <c r="J134" s="145"/>
      <c r="K134" s="145"/>
    </row>
    <row r="135" spans="1:11" x14ac:dyDescent="0.25">
      <c r="A135" s="148"/>
      <c r="B135" s="89"/>
      <c r="C135" s="144" t="s">
        <v>2134</v>
      </c>
      <c r="D135" s="145"/>
      <c r="E135" s="145"/>
      <c r="F135" s="145"/>
      <c r="G135" s="145"/>
      <c r="H135" s="145"/>
      <c r="I135" s="145"/>
      <c r="J135" s="145"/>
      <c r="K135" s="145"/>
    </row>
    <row r="136" spans="1:11" ht="5.0999999999999996" customHeight="1" x14ac:dyDescent="0.25">
      <c r="A136" s="148"/>
      <c r="B136" s="214"/>
      <c r="C136" s="214"/>
      <c r="D136" s="214"/>
      <c r="E136" s="214"/>
      <c r="F136" s="214"/>
      <c r="G136" s="214"/>
      <c r="H136" s="214"/>
      <c r="I136" s="214"/>
      <c r="J136" s="214"/>
      <c r="K136" s="27"/>
    </row>
    <row r="137" spans="1:11" ht="15" customHeight="1" x14ac:dyDescent="0.25">
      <c r="A137" s="148"/>
      <c r="B137" s="146" t="s">
        <v>6181</v>
      </c>
      <c r="C137" s="146"/>
      <c r="D137" s="146"/>
      <c r="E137" s="146"/>
      <c r="F137" s="146"/>
      <c r="G137" s="146"/>
      <c r="H137" s="146"/>
      <c r="I137" s="146"/>
      <c r="J137" s="146"/>
      <c r="K137" s="146"/>
    </row>
    <row r="138" spans="1:11" x14ac:dyDescent="0.25">
      <c r="A138" s="148"/>
      <c r="B138" s="89"/>
      <c r="C138" s="144" t="s">
        <v>2135</v>
      </c>
      <c r="D138" s="145"/>
      <c r="E138" s="145"/>
      <c r="F138" s="145"/>
      <c r="G138" s="145"/>
      <c r="H138" s="145"/>
      <c r="I138" s="145"/>
      <c r="J138" s="145"/>
      <c r="K138" s="145"/>
    </row>
    <row r="139" spans="1:11" x14ac:dyDescent="0.25">
      <c r="A139" s="148"/>
      <c r="B139" s="89"/>
      <c r="C139" s="144" t="s">
        <v>2134</v>
      </c>
      <c r="D139" s="145"/>
      <c r="E139" s="145"/>
      <c r="F139" s="145"/>
      <c r="G139" s="145"/>
      <c r="H139" s="145"/>
      <c r="I139" s="145"/>
      <c r="J139" s="145"/>
      <c r="K139" s="145"/>
    </row>
    <row r="140" spans="1:11" ht="5.0999999999999996" customHeight="1" x14ac:dyDescent="0.25">
      <c r="A140" s="12"/>
      <c r="B140" s="3"/>
      <c r="C140" s="3"/>
      <c r="D140" s="3"/>
      <c r="E140" s="3"/>
      <c r="F140" s="3"/>
      <c r="G140" s="3"/>
      <c r="H140" s="3"/>
      <c r="I140" s="3"/>
      <c r="J140" s="3"/>
      <c r="K140" s="3"/>
    </row>
    <row r="141" spans="1:11" ht="15" customHeight="1" x14ac:dyDescent="0.25">
      <c r="A141" s="148" t="s">
        <v>6180</v>
      </c>
      <c r="B141" s="146" t="s">
        <v>6179</v>
      </c>
      <c r="C141" s="146"/>
      <c r="D141" s="146"/>
      <c r="E141" s="146"/>
      <c r="F141" s="146"/>
      <c r="G141" s="146"/>
      <c r="H141" s="146"/>
      <c r="I141" s="146"/>
      <c r="J141" s="146"/>
      <c r="K141" s="146"/>
    </row>
    <row r="142" spans="1:11" x14ac:dyDescent="0.25">
      <c r="A142" s="148"/>
      <c r="B142" s="89"/>
      <c r="C142" s="144" t="s">
        <v>2135</v>
      </c>
      <c r="D142" s="145"/>
      <c r="E142" s="145"/>
      <c r="F142" s="145"/>
      <c r="G142" s="145"/>
      <c r="H142" s="145"/>
      <c r="I142" s="145"/>
      <c r="J142" s="145"/>
      <c r="K142" s="145"/>
    </row>
    <row r="143" spans="1:11" x14ac:dyDescent="0.25">
      <c r="A143" s="148"/>
      <c r="B143" s="89"/>
      <c r="C143" s="144" t="s">
        <v>2134</v>
      </c>
      <c r="D143" s="145"/>
      <c r="E143" s="145"/>
      <c r="F143" s="145"/>
      <c r="G143" s="145"/>
      <c r="H143" s="145"/>
      <c r="I143" s="145"/>
      <c r="J143" s="145"/>
      <c r="K143" s="145"/>
    </row>
    <row r="144" spans="1:11" ht="5.0999999999999996" customHeight="1" x14ac:dyDescent="0.25">
      <c r="A144" s="12"/>
      <c r="B144" s="3"/>
      <c r="C144" s="3"/>
      <c r="D144" s="3"/>
      <c r="E144" s="3"/>
      <c r="F144" s="3"/>
      <c r="G144" s="3"/>
      <c r="H144" s="3"/>
      <c r="I144" s="3"/>
      <c r="J144" s="3"/>
      <c r="K144" s="3"/>
    </row>
    <row r="145" spans="1:11" ht="15" customHeight="1" x14ac:dyDescent="0.25">
      <c r="A145" s="148" t="s">
        <v>6178</v>
      </c>
      <c r="B145" s="146" t="s">
        <v>6177</v>
      </c>
      <c r="C145" s="146"/>
      <c r="D145" s="146"/>
      <c r="E145" s="146"/>
      <c r="F145" s="146"/>
      <c r="G145" s="146"/>
      <c r="H145" s="146"/>
      <c r="I145" s="146"/>
      <c r="J145" s="146"/>
      <c r="K145" s="146"/>
    </row>
    <row r="146" spans="1:11" x14ac:dyDescent="0.25">
      <c r="A146" s="148"/>
      <c r="B146" s="89"/>
      <c r="C146" s="144" t="s">
        <v>2135</v>
      </c>
      <c r="D146" s="145"/>
      <c r="E146" s="145"/>
      <c r="F146" s="145"/>
      <c r="G146" s="145"/>
      <c r="H146" s="145"/>
      <c r="I146" s="145"/>
      <c r="J146" s="145"/>
      <c r="K146" s="145"/>
    </row>
    <row r="147" spans="1:11" x14ac:dyDescent="0.25">
      <c r="A147" s="148"/>
      <c r="B147" s="89"/>
      <c r="C147" s="144" t="s">
        <v>2134</v>
      </c>
      <c r="D147" s="145"/>
      <c r="E147" s="145"/>
      <c r="F147" s="145"/>
      <c r="G147" s="145"/>
      <c r="H147" s="145"/>
      <c r="I147" s="145"/>
      <c r="J147" s="145"/>
      <c r="K147" s="145"/>
    </row>
    <row r="148" spans="1:11" ht="5.0999999999999996" customHeight="1" x14ac:dyDescent="0.25">
      <c r="A148" s="148"/>
      <c r="B148" s="27"/>
      <c r="C148" s="27"/>
      <c r="D148" s="3"/>
      <c r="E148" s="3"/>
      <c r="F148" s="3"/>
      <c r="G148" s="3"/>
      <c r="H148" s="3"/>
      <c r="I148" s="3"/>
      <c r="J148" s="3"/>
      <c r="K148" s="3"/>
    </row>
    <row r="149" spans="1:11" ht="60" customHeight="1" x14ac:dyDescent="0.25">
      <c r="A149" s="148"/>
      <c r="B149" s="146" t="s">
        <v>6176</v>
      </c>
      <c r="C149" s="166"/>
      <c r="D149" s="193"/>
      <c r="E149" s="193"/>
      <c r="F149" s="193"/>
      <c r="G149" s="193"/>
      <c r="H149" s="193"/>
      <c r="I149" s="193"/>
      <c r="J149" s="193"/>
      <c r="K149" s="193"/>
    </row>
    <row r="150" spans="1:11" ht="5.0999999999999996" customHeight="1" x14ac:dyDescent="0.25">
      <c r="A150" s="12"/>
      <c r="B150" s="3"/>
      <c r="C150" s="3"/>
      <c r="D150" s="3"/>
      <c r="E150" s="3"/>
      <c r="F150" s="3"/>
      <c r="G150" s="3"/>
      <c r="H150" s="3"/>
      <c r="I150" s="3"/>
      <c r="J150" s="3"/>
      <c r="K150" s="3"/>
    </row>
    <row r="151" spans="1:11" ht="75" customHeight="1" x14ac:dyDescent="0.25">
      <c r="A151" s="12" t="s">
        <v>6175</v>
      </c>
      <c r="B151" s="146" t="s">
        <v>7292</v>
      </c>
      <c r="C151" s="166"/>
      <c r="D151" s="200"/>
      <c r="E151" s="200"/>
      <c r="F151" s="200"/>
      <c r="G151" s="200"/>
      <c r="H151" s="200"/>
      <c r="I151" s="200"/>
      <c r="J151" s="200"/>
      <c r="K151" s="200"/>
    </row>
    <row r="152" spans="1:11" ht="5.0999999999999996" customHeight="1" x14ac:dyDescent="0.25">
      <c r="A152" s="12"/>
      <c r="B152" s="3"/>
      <c r="C152" s="3"/>
      <c r="D152" s="3"/>
      <c r="E152" s="3"/>
      <c r="F152" s="3"/>
      <c r="G152" s="3"/>
      <c r="H152" s="3"/>
      <c r="I152" s="3"/>
      <c r="J152" s="3"/>
      <c r="K152" s="3"/>
    </row>
    <row r="153" spans="1:11" x14ac:dyDescent="0.25">
      <c r="A153" s="12" t="s">
        <v>6174</v>
      </c>
      <c r="B153" s="146" t="s">
        <v>2277</v>
      </c>
      <c r="C153" s="146"/>
      <c r="D153" s="146"/>
      <c r="E153" s="146"/>
      <c r="F153" s="146"/>
      <c r="G153" s="146"/>
      <c r="H153" s="146"/>
      <c r="I153" s="146"/>
      <c r="J153" s="146"/>
      <c r="K153" s="146"/>
    </row>
    <row r="154" spans="1:11" ht="5.0999999999999996" customHeight="1" x14ac:dyDescent="0.25">
      <c r="A154" s="12"/>
      <c r="B154" s="3"/>
      <c r="C154" s="3"/>
      <c r="D154" s="3"/>
      <c r="E154" s="3"/>
      <c r="F154" s="3"/>
      <c r="G154" s="3"/>
      <c r="H154" s="3"/>
      <c r="I154" s="3"/>
      <c r="J154" s="3"/>
      <c r="K154" s="3"/>
    </row>
    <row r="155" spans="1:11" ht="15" customHeight="1" x14ac:dyDescent="0.25">
      <c r="A155" s="148" t="s">
        <v>6173</v>
      </c>
      <c r="B155" s="146" t="s">
        <v>6172</v>
      </c>
      <c r="C155" s="146"/>
      <c r="D155" s="146"/>
      <c r="E155" s="146"/>
      <c r="F155" s="146"/>
      <c r="G155" s="146"/>
      <c r="H155" s="146"/>
      <c r="I155" s="146"/>
      <c r="J155" s="146"/>
      <c r="K155" s="146"/>
    </row>
    <row r="156" spans="1:11" x14ac:dyDescent="0.25">
      <c r="A156" s="148"/>
      <c r="B156" s="89"/>
      <c r="C156" s="144" t="s">
        <v>2135</v>
      </c>
      <c r="D156" s="145"/>
      <c r="E156" s="145"/>
      <c r="F156" s="145"/>
      <c r="G156" s="145"/>
      <c r="H156" s="145"/>
      <c r="I156" s="145"/>
      <c r="J156" s="145"/>
      <c r="K156" s="145"/>
    </row>
    <row r="157" spans="1:11" x14ac:dyDescent="0.25">
      <c r="A157" s="148"/>
      <c r="B157" s="89"/>
      <c r="C157" s="144" t="s">
        <v>2134</v>
      </c>
      <c r="D157" s="145"/>
      <c r="E157" s="145"/>
      <c r="F157" s="145"/>
      <c r="G157" s="145"/>
      <c r="H157" s="145"/>
      <c r="I157" s="145"/>
      <c r="J157" s="145"/>
      <c r="K157" s="145"/>
    </row>
    <row r="158" spans="1:11" ht="5.0999999999999996" customHeight="1" x14ac:dyDescent="0.25">
      <c r="A158" s="12"/>
      <c r="B158" s="3"/>
      <c r="C158" s="3"/>
      <c r="D158" s="3"/>
      <c r="E158" s="3"/>
      <c r="F158" s="3"/>
      <c r="G158" s="3"/>
      <c r="H158" s="3"/>
      <c r="I158" s="3"/>
      <c r="J158" s="3"/>
      <c r="K158" s="3"/>
    </row>
    <row r="159" spans="1:11" x14ac:dyDescent="0.25">
      <c r="A159" s="12" t="s">
        <v>6171</v>
      </c>
      <c r="B159" s="146" t="s">
        <v>6170</v>
      </c>
      <c r="C159" s="166"/>
      <c r="D159" s="193"/>
      <c r="E159" s="193"/>
      <c r="F159" s="193"/>
      <c r="G159" s="193"/>
      <c r="H159" s="193"/>
      <c r="I159" s="193"/>
      <c r="J159" s="193"/>
      <c r="K159" s="193"/>
    </row>
    <row r="160" spans="1:11" ht="5.0999999999999996" customHeight="1" x14ac:dyDescent="0.25">
      <c r="A160" s="12"/>
      <c r="B160" s="3"/>
      <c r="C160" s="3"/>
      <c r="D160" s="3"/>
      <c r="E160" s="3"/>
      <c r="F160" s="3"/>
      <c r="G160" s="3"/>
      <c r="H160" s="3"/>
      <c r="I160" s="3"/>
      <c r="J160" s="3"/>
      <c r="K160" s="3"/>
    </row>
    <row r="161" spans="1:11" ht="60" customHeight="1" x14ac:dyDescent="0.25">
      <c r="A161" s="12" t="s">
        <v>6169</v>
      </c>
      <c r="B161" s="146" t="s">
        <v>6168</v>
      </c>
      <c r="C161" s="146"/>
      <c r="D161" s="193"/>
      <c r="E161" s="193"/>
      <c r="F161" s="193"/>
      <c r="G161" s="193"/>
      <c r="H161" s="193"/>
      <c r="I161" s="193"/>
      <c r="J161" s="193"/>
      <c r="K161" s="193"/>
    </row>
    <row r="162" spans="1:11" ht="30" customHeight="1" x14ac:dyDescent="0.25">
      <c r="A162" s="12"/>
      <c r="B162" s="146" t="s">
        <v>6167</v>
      </c>
      <c r="C162" s="166"/>
      <c r="D162" s="193"/>
      <c r="E162" s="193"/>
      <c r="F162" s="193"/>
      <c r="G162" s="193"/>
      <c r="H162" s="193"/>
      <c r="I162" s="193"/>
      <c r="J162" s="193"/>
      <c r="K162" s="193"/>
    </row>
    <row r="163" spans="1:11" ht="5.0999999999999996" customHeight="1" x14ac:dyDescent="0.25">
      <c r="A163" s="12"/>
      <c r="B163" s="3"/>
      <c r="C163" s="3"/>
      <c r="D163" s="3"/>
      <c r="E163" s="3"/>
      <c r="F163" s="3"/>
      <c r="G163" s="3"/>
      <c r="H163" s="3"/>
      <c r="I163" s="3"/>
      <c r="J163" s="3"/>
      <c r="K163" s="3"/>
    </row>
    <row r="164" spans="1:11" ht="15" customHeight="1" x14ac:dyDescent="0.25">
      <c r="A164" s="148" t="s">
        <v>6166</v>
      </c>
      <c r="B164" s="146" t="s">
        <v>6165</v>
      </c>
      <c r="C164" s="146"/>
      <c r="D164" s="146"/>
      <c r="E164" s="146"/>
      <c r="F164" s="146"/>
      <c r="G164" s="146"/>
      <c r="H164" s="146"/>
      <c r="I164" s="146"/>
      <c r="J164" s="146"/>
      <c r="K164" s="146"/>
    </row>
    <row r="165" spans="1:11" x14ac:dyDescent="0.25">
      <c r="A165" s="148"/>
      <c r="B165" s="89"/>
      <c r="C165" s="144" t="s">
        <v>2135</v>
      </c>
      <c r="D165" s="145"/>
      <c r="E165" s="145"/>
      <c r="F165" s="145"/>
      <c r="G165" s="145"/>
      <c r="H165" s="145"/>
      <c r="I165" s="145"/>
      <c r="J165" s="145"/>
      <c r="K165" s="145"/>
    </row>
    <row r="166" spans="1:11" x14ac:dyDescent="0.25">
      <c r="A166" s="148"/>
      <c r="B166" s="89"/>
      <c r="C166" s="144" t="s">
        <v>2134</v>
      </c>
      <c r="D166" s="145"/>
      <c r="E166" s="145"/>
      <c r="F166" s="145"/>
      <c r="G166" s="145"/>
      <c r="H166" s="145"/>
      <c r="I166" s="145"/>
      <c r="J166" s="145"/>
      <c r="K166" s="145"/>
    </row>
    <row r="167" spans="1:11" ht="5.0999999999999996" customHeight="1" x14ac:dyDescent="0.25">
      <c r="A167" s="148"/>
      <c r="B167" s="3"/>
      <c r="C167" s="3"/>
      <c r="D167" s="3"/>
      <c r="E167" s="3"/>
      <c r="F167" s="3"/>
      <c r="G167" s="3"/>
      <c r="H167" s="3"/>
      <c r="I167" s="3"/>
      <c r="J167" s="3"/>
      <c r="K167" s="3"/>
    </row>
    <row r="168" spans="1:11" ht="30" customHeight="1" x14ac:dyDescent="0.25">
      <c r="A168" s="148"/>
      <c r="B168" s="146" t="s">
        <v>6164</v>
      </c>
      <c r="C168" s="166"/>
      <c r="D168" s="193"/>
      <c r="E168" s="193"/>
      <c r="F168" s="193"/>
      <c r="G168" s="193"/>
      <c r="H168" s="193"/>
      <c r="I168" s="193"/>
      <c r="J168" s="193"/>
      <c r="K168" s="193"/>
    </row>
    <row r="169" spans="1:11" ht="5.0999999999999996" customHeight="1" x14ac:dyDescent="0.25">
      <c r="A169" s="12"/>
      <c r="B169" s="3"/>
      <c r="C169" s="3"/>
      <c r="D169" s="3"/>
      <c r="E169" s="3"/>
      <c r="F169" s="3"/>
      <c r="G169" s="3"/>
      <c r="H169" s="3"/>
      <c r="I169" s="3"/>
      <c r="J169" s="3"/>
      <c r="K169" s="3"/>
    </row>
    <row r="170" spans="1:11" ht="15" customHeight="1" x14ac:dyDescent="0.25">
      <c r="A170" s="148" t="s">
        <v>6163</v>
      </c>
      <c r="B170" s="146" t="s">
        <v>6162</v>
      </c>
      <c r="C170" s="146"/>
      <c r="D170" s="146"/>
      <c r="E170" s="146"/>
      <c r="F170" s="146"/>
      <c r="G170" s="146"/>
      <c r="H170" s="146"/>
      <c r="I170" s="146"/>
      <c r="J170" s="146"/>
      <c r="K170" s="146"/>
    </row>
    <row r="171" spans="1:11" x14ac:dyDescent="0.25">
      <c r="A171" s="148"/>
      <c r="B171" s="89"/>
      <c r="C171" s="144" t="s">
        <v>2135</v>
      </c>
      <c r="D171" s="145"/>
      <c r="E171" s="145"/>
      <c r="F171" s="145"/>
      <c r="G171" s="145"/>
      <c r="H171" s="145"/>
      <c r="I171" s="145"/>
      <c r="J171" s="145"/>
      <c r="K171" s="145"/>
    </row>
    <row r="172" spans="1:11" x14ac:dyDescent="0.25">
      <c r="A172" s="148"/>
      <c r="B172" s="89"/>
      <c r="C172" s="144" t="s">
        <v>2134</v>
      </c>
      <c r="D172" s="145"/>
      <c r="E172" s="145"/>
      <c r="F172" s="145"/>
      <c r="G172" s="145"/>
      <c r="H172" s="145"/>
      <c r="I172" s="145"/>
      <c r="J172" s="145"/>
      <c r="K172" s="145"/>
    </row>
    <row r="173" spans="1:11" ht="5.0999999999999996" customHeight="1" x14ac:dyDescent="0.25">
      <c r="A173" s="148"/>
      <c r="B173" s="27"/>
      <c r="C173" s="27"/>
      <c r="D173" s="3"/>
      <c r="E173" s="3"/>
      <c r="F173" s="3"/>
      <c r="G173" s="3"/>
      <c r="H173" s="3"/>
      <c r="I173" s="3"/>
      <c r="J173" s="3"/>
      <c r="K173" s="3"/>
    </row>
    <row r="174" spans="1:11" ht="105" customHeight="1" x14ac:dyDescent="0.25">
      <c r="A174" s="148"/>
      <c r="B174" s="146" t="s">
        <v>6161</v>
      </c>
      <c r="C174" s="166"/>
      <c r="D174" s="193"/>
      <c r="E174" s="193"/>
      <c r="F174" s="193"/>
      <c r="G174" s="193"/>
      <c r="H174" s="193"/>
      <c r="I174" s="193"/>
      <c r="J174" s="193"/>
      <c r="K174" s="193"/>
    </row>
    <row r="175" spans="1:11" ht="5.0999999999999996" customHeight="1" x14ac:dyDescent="0.25">
      <c r="A175" s="148"/>
      <c r="B175" s="3"/>
      <c r="C175" s="3"/>
      <c r="D175" s="3"/>
      <c r="E175" s="3"/>
      <c r="F175" s="3"/>
      <c r="G175" s="3"/>
      <c r="H175" s="3"/>
      <c r="I175" s="3"/>
      <c r="J175" s="3"/>
      <c r="K175" s="3"/>
    </row>
    <row r="176" spans="1:11" ht="45" customHeight="1" x14ac:dyDescent="0.25">
      <c r="A176" s="148"/>
      <c r="B176" s="146" t="s">
        <v>6160</v>
      </c>
      <c r="C176" s="166"/>
      <c r="D176" s="193"/>
      <c r="E176" s="193"/>
      <c r="F176" s="193"/>
      <c r="G176" s="193"/>
      <c r="H176" s="193"/>
      <c r="I176" s="193"/>
      <c r="J176" s="193"/>
      <c r="K176" s="193"/>
    </row>
    <row r="177" spans="1:11" ht="30" customHeight="1" x14ac:dyDescent="0.25">
      <c r="A177" s="148"/>
      <c r="B177" s="146" t="s">
        <v>6159</v>
      </c>
      <c r="C177" s="166"/>
      <c r="D177" s="193"/>
      <c r="E177" s="193"/>
      <c r="F177" s="193"/>
      <c r="G177" s="193"/>
      <c r="H177" s="193"/>
      <c r="I177" s="193"/>
      <c r="J177" s="193"/>
      <c r="K177" s="193"/>
    </row>
    <row r="178" spans="1:11" ht="60" customHeight="1" x14ac:dyDescent="0.25">
      <c r="A178" s="148"/>
      <c r="B178" s="146" t="s">
        <v>6158</v>
      </c>
      <c r="C178" s="166"/>
      <c r="D178" s="193"/>
      <c r="E178" s="193"/>
      <c r="F178" s="193"/>
      <c r="G178" s="193"/>
      <c r="H178" s="193"/>
      <c r="I178" s="193"/>
      <c r="J178" s="193"/>
      <c r="K178" s="193"/>
    </row>
    <row r="179" spans="1:11" x14ac:dyDescent="0.25">
      <c r="A179" s="12"/>
      <c r="B179" s="3"/>
      <c r="C179" s="3"/>
      <c r="D179" s="3"/>
      <c r="E179" s="3"/>
      <c r="F179" s="3"/>
      <c r="G179" s="3"/>
      <c r="H179" s="3"/>
      <c r="I179" s="3"/>
      <c r="J179" s="3"/>
      <c r="K179" s="3"/>
    </row>
    <row r="180" spans="1:11" ht="30" customHeight="1" x14ac:dyDescent="0.25">
      <c r="A180" s="45"/>
      <c r="B180" s="205" t="s">
        <v>6157</v>
      </c>
      <c r="C180" s="205"/>
      <c r="D180" s="205"/>
      <c r="E180" s="205"/>
      <c r="F180" s="205"/>
      <c r="G180" s="205"/>
      <c r="H180" s="205"/>
      <c r="I180" s="205"/>
      <c r="J180" s="205"/>
      <c r="K180" s="205"/>
    </row>
    <row r="181" spans="1:11" ht="5.0999999999999996" customHeight="1" x14ac:dyDescent="0.25">
      <c r="A181" s="12"/>
      <c r="B181" s="3"/>
      <c r="C181" s="3"/>
      <c r="D181" s="3"/>
      <c r="E181" s="3"/>
      <c r="F181" s="3"/>
      <c r="G181" s="3"/>
      <c r="H181" s="3"/>
      <c r="I181" s="3"/>
      <c r="J181" s="3"/>
      <c r="K181" s="3"/>
    </row>
    <row r="182" spans="1:11" x14ac:dyDescent="0.25">
      <c r="A182" s="148" t="s">
        <v>6156</v>
      </c>
      <c r="B182" s="146" t="s">
        <v>6150</v>
      </c>
      <c r="C182" s="166"/>
      <c r="D182" s="170"/>
      <c r="E182" s="170"/>
      <c r="F182" s="170"/>
      <c r="G182" s="170"/>
      <c r="H182" s="170"/>
      <c r="I182" s="170"/>
      <c r="J182" s="170"/>
      <c r="K182" s="170"/>
    </row>
    <row r="183" spans="1:11" ht="5.0999999999999996" customHeight="1" x14ac:dyDescent="0.25">
      <c r="A183" s="148"/>
      <c r="B183" s="3"/>
      <c r="C183" s="3"/>
      <c r="D183" s="3"/>
      <c r="E183" s="3"/>
      <c r="F183" s="3"/>
      <c r="G183" s="3"/>
      <c r="H183" s="3"/>
      <c r="I183" s="3"/>
      <c r="J183" s="3"/>
      <c r="K183" s="3"/>
    </row>
    <row r="184" spans="1:11" x14ac:dyDescent="0.25">
      <c r="A184" s="148"/>
      <c r="B184" s="146" t="s">
        <v>6136</v>
      </c>
      <c r="C184" s="146"/>
      <c r="D184" s="146"/>
      <c r="E184" s="146"/>
      <c r="F184" s="146"/>
      <c r="G184" s="146"/>
      <c r="H184" s="146"/>
      <c r="I184" s="146"/>
      <c r="J184" s="146"/>
      <c r="K184" s="146"/>
    </row>
    <row r="185" spans="1:11" x14ac:dyDescent="0.25">
      <c r="A185" s="148"/>
      <c r="B185" s="196" t="s">
        <v>6724</v>
      </c>
      <c r="C185" s="196"/>
      <c r="D185" s="196"/>
      <c r="E185" s="196"/>
      <c r="F185" s="83"/>
      <c r="G185" s="83"/>
      <c r="H185" s="83"/>
      <c r="I185" s="83"/>
      <c r="J185" s="83"/>
      <c r="K185" s="83"/>
    </row>
    <row r="186" spans="1:11" ht="5.0999999999999996" customHeight="1" x14ac:dyDescent="0.25">
      <c r="A186" s="12"/>
      <c r="B186" s="3"/>
      <c r="C186" s="3"/>
      <c r="D186" s="3"/>
      <c r="E186" s="3"/>
      <c r="F186" s="3"/>
      <c r="G186" s="3"/>
      <c r="H186" s="3"/>
      <c r="I186" s="3"/>
      <c r="J186" s="3"/>
      <c r="K186" s="3"/>
    </row>
    <row r="187" spans="1:11" ht="30" customHeight="1" x14ac:dyDescent="0.25">
      <c r="A187" s="148" t="s">
        <v>6155</v>
      </c>
      <c r="B187" s="146" t="s">
        <v>6148</v>
      </c>
      <c r="C187" s="166"/>
      <c r="D187" s="170"/>
      <c r="E187" s="170"/>
      <c r="F187" s="170"/>
      <c r="G187" s="170"/>
      <c r="H187" s="170"/>
      <c r="I187" s="170"/>
      <c r="J187" s="170"/>
      <c r="K187" s="170"/>
    </row>
    <row r="188" spans="1:11" ht="5.0999999999999996" customHeight="1" x14ac:dyDescent="0.25">
      <c r="A188" s="148"/>
      <c r="B188" s="3"/>
      <c r="C188" s="3"/>
      <c r="D188" s="3"/>
      <c r="E188" s="3"/>
      <c r="F188" s="3"/>
      <c r="G188" s="3"/>
      <c r="H188" s="3"/>
      <c r="I188" s="3"/>
      <c r="J188" s="3"/>
      <c r="K188" s="3"/>
    </row>
    <row r="189" spans="1:11" x14ac:dyDescent="0.25">
      <c r="A189" s="148"/>
      <c r="B189" s="146" t="s">
        <v>6136</v>
      </c>
      <c r="C189" s="146"/>
      <c r="D189" s="146"/>
      <c r="E189" s="146"/>
      <c r="F189" s="146"/>
      <c r="G189" s="146"/>
      <c r="H189" s="146"/>
      <c r="I189" s="146"/>
      <c r="J189" s="146"/>
      <c r="K189" s="146"/>
    </row>
    <row r="190" spans="1:11" x14ac:dyDescent="0.25">
      <c r="A190" s="148"/>
      <c r="B190" s="196" t="s">
        <v>6724</v>
      </c>
      <c r="C190" s="196"/>
      <c r="D190" s="196"/>
      <c r="E190" s="196"/>
      <c r="F190" s="83"/>
      <c r="G190" s="83"/>
      <c r="H190" s="83"/>
      <c r="I190" s="83"/>
      <c r="J190" s="83"/>
      <c r="K190" s="83"/>
    </row>
    <row r="191" spans="1:11" ht="5.0999999999999996" customHeight="1" x14ac:dyDescent="0.25">
      <c r="A191" s="12"/>
      <c r="B191" s="3"/>
      <c r="C191" s="3"/>
      <c r="D191" s="3"/>
      <c r="E191" s="3"/>
      <c r="F191" s="3"/>
      <c r="G191" s="3"/>
      <c r="H191" s="3"/>
      <c r="I191" s="3"/>
      <c r="J191" s="3"/>
      <c r="K191" s="3"/>
    </row>
    <row r="192" spans="1:11" ht="30" customHeight="1" x14ac:dyDescent="0.25">
      <c r="A192" s="148" t="s">
        <v>6154</v>
      </c>
      <c r="B192" s="146" t="s">
        <v>6146</v>
      </c>
      <c r="C192" s="166"/>
      <c r="D192" s="170"/>
      <c r="E192" s="170"/>
      <c r="F192" s="170"/>
      <c r="G192" s="170"/>
      <c r="H192" s="170"/>
      <c r="I192" s="170"/>
      <c r="J192" s="170"/>
      <c r="K192" s="170"/>
    </row>
    <row r="193" spans="1:11" ht="5.0999999999999996" customHeight="1" x14ac:dyDescent="0.25">
      <c r="A193" s="148"/>
      <c r="B193" s="3"/>
      <c r="C193" s="3"/>
      <c r="D193" s="3"/>
      <c r="E193" s="3"/>
      <c r="F193" s="3"/>
      <c r="G193" s="3"/>
      <c r="H193" s="3"/>
      <c r="I193" s="3"/>
      <c r="J193" s="3"/>
      <c r="K193" s="3"/>
    </row>
    <row r="194" spans="1:11" x14ac:dyDescent="0.25">
      <c r="A194" s="148"/>
      <c r="B194" s="146" t="s">
        <v>6136</v>
      </c>
      <c r="C194" s="146"/>
      <c r="D194" s="146"/>
      <c r="E194" s="146"/>
      <c r="F194" s="146"/>
      <c r="G194" s="146"/>
      <c r="H194" s="146"/>
      <c r="I194" s="146"/>
      <c r="J194" s="146"/>
      <c r="K194" s="146"/>
    </row>
    <row r="195" spans="1:11" x14ac:dyDescent="0.25">
      <c r="A195" s="148"/>
      <c r="B195" s="196" t="s">
        <v>6724</v>
      </c>
      <c r="C195" s="196"/>
      <c r="D195" s="196"/>
      <c r="E195" s="196"/>
      <c r="F195" s="83"/>
      <c r="G195" s="83"/>
      <c r="H195" s="83"/>
      <c r="I195" s="83"/>
      <c r="J195" s="83"/>
      <c r="K195" s="83"/>
    </row>
    <row r="196" spans="1:11" ht="5.0999999999999996" customHeight="1" x14ac:dyDescent="0.25">
      <c r="A196" s="12"/>
      <c r="B196" s="3"/>
      <c r="C196" s="3"/>
      <c r="D196" s="3"/>
      <c r="E196" s="3"/>
      <c r="F196" s="3"/>
      <c r="G196" s="3"/>
      <c r="H196" s="3"/>
      <c r="I196" s="3"/>
      <c r="J196" s="3"/>
      <c r="K196" s="3"/>
    </row>
    <row r="197" spans="1:11" ht="30" customHeight="1" x14ac:dyDescent="0.25">
      <c r="A197" s="148" t="s">
        <v>6153</v>
      </c>
      <c r="B197" s="146" t="s">
        <v>6144</v>
      </c>
      <c r="C197" s="166"/>
      <c r="D197" s="170"/>
      <c r="E197" s="170"/>
      <c r="F197" s="170"/>
      <c r="G197" s="170"/>
      <c r="H197" s="170"/>
      <c r="I197" s="170"/>
      <c r="J197" s="170"/>
      <c r="K197" s="170"/>
    </row>
    <row r="198" spans="1:11" ht="5.0999999999999996" customHeight="1" x14ac:dyDescent="0.25">
      <c r="A198" s="148"/>
      <c r="B198" s="3"/>
      <c r="C198" s="3"/>
      <c r="D198" s="3"/>
      <c r="E198" s="3"/>
      <c r="F198" s="3"/>
      <c r="G198" s="3"/>
      <c r="H198" s="3"/>
      <c r="I198" s="3"/>
      <c r="J198" s="3"/>
      <c r="K198" s="3"/>
    </row>
    <row r="199" spans="1:11" x14ac:dyDescent="0.25">
      <c r="A199" s="148"/>
      <c r="B199" s="146" t="s">
        <v>6136</v>
      </c>
      <c r="C199" s="146"/>
      <c r="D199" s="146"/>
      <c r="E199" s="146"/>
      <c r="F199" s="146"/>
      <c r="G199" s="146"/>
      <c r="H199" s="146"/>
      <c r="I199" s="146"/>
      <c r="J199" s="146"/>
      <c r="K199" s="146"/>
    </row>
    <row r="200" spans="1:11" x14ac:dyDescent="0.25">
      <c r="A200" s="148"/>
      <c r="B200" s="196" t="s">
        <v>6724</v>
      </c>
      <c r="C200" s="196"/>
      <c r="D200" s="196"/>
      <c r="E200" s="196"/>
      <c r="F200" s="83"/>
      <c r="G200" s="83"/>
      <c r="H200" s="83"/>
      <c r="I200" s="83"/>
      <c r="J200" s="83"/>
      <c r="K200" s="83"/>
    </row>
    <row r="201" spans="1:11" x14ac:dyDescent="0.25">
      <c r="A201" s="12"/>
      <c r="B201" s="3"/>
      <c r="C201" s="3"/>
      <c r="D201" s="3"/>
      <c r="E201" s="3"/>
      <c r="F201" s="3"/>
      <c r="G201" s="3"/>
      <c r="H201" s="3"/>
      <c r="I201" s="3"/>
      <c r="J201" s="3"/>
      <c r="K201" s="3"/>
    </row>
    <row r="202" spans="1:11" ht="15" customHeight="1" x14ac:dyDescent="0.25">
      <c r="A202" s="12"/>
      <c r="B202" s="128" t="s">
        <v>6152</v>
      </c>
      <c r="C202" s="128"/>
      <c r="D202" s="128"/>
      <c r="E202" s="128"/>
      <c r="F202" s="128"/>
      <c r="G202" s="128"/>
      <c r="H202" s="128"/>
      <c r="I202" s="128"/>
      <c r="J202" s="128"/>
      <c r="K202" s="128"/>
    </row>
    <row r="203" spans="1:11" ht="5.0999999999999996" customHeight="1" x14ac:dyDescent="0.25">
      <c r="A203" s="12"/>
      <c r="B203" s="3"/>
      <c r="C203" s="3"/>
      <c r="D203" s="3"/>
      <c r="E203" s="3"/>
      <c r="F203" s="3"/>
      <c r="G203" s="3"/>
      <c r="H203" s="3"/>
      <c r="I203" s="3"/>
      <c r="J203" s="3"/>
      <c r="K203" s="3"/>
    </row>
    <row r="204" spans="1:11" x14ac:dyDescent="0.25">
      <c r="A204" s="148" t="s">
        <v>6151</v>
      </c>
      <c r="B204" s="146" t="s">
        <v>6150</v>
      </c>
      <c r="C204" s="166"/>
      <c r="D204" s="170"/>
      <c r="E204" s="170"/>
      <c r="F204" s="170"/>
      <c r="G204" s="170"/>
      <c r="H204" s="170"/>
      <c r="I204" s="170"/>
      <c r="J204" s="170"/>
      <c r="K204" s="170"/>
    </row>
    <row r="205" spans="1:11" ht="5.0999999999999996" customHeight="1" x14ac:dyDescent="0.25">
      <c r="A205" s="148"/>
      <c r="B205" s="3"/>
      <c r="C205" s="3"/>
      <c r="D205" s="3"/>
      <c r="E205" s="3"/>
      <c r="F205" s="3"/>
      <c r="G205" s="3"/>
      <c r="H205" s="3"/>
      <c r="I205" s="3"/>
      <c r="J205" s="3"/>
      <c r="K205" s="3"/>
    </row>
    <row r="206" spans="1:11" x14ac:dyDescent="0.25">
      <c r="A206" s="148"/>
      <c r="B206" s="146" t="s">
        <v>6136</v>
      </c>
      <c r="C206" s="146"/>
      <c r="D206" s="146"/>
      <c r="E206" s="146"/>
      <c r="F206" s="146"/>
      <c r="G206" s="146"/>
      <c r="H206" s="146"/>
      <c r="I206" s="146"/>
      <c r="J206" s="146"/>
      <c r="K206" s="146"/>
    </row>
    <row r="207" spans="1:11" x14ac:dyDescent="0.25">
      <c r="A207" s="148"/>
      <c r="B207" s="196" t="s">
        <v>6724</v>
      </c>
      <c r="C207" s="196"/>
      <c r="D207" s="196"/>
      <c r="E207" s="196"/>
      <c r="F207" s="83"/>
      <c r="G207" s="83"/>
      <c r="H207" s="83"/>
      <c r="I207" s="83"/>
      <c r="J207" s="83"/>
      <c r="K207" s="83"/>
    </row>
    <row r="208" spans="1:11" ht="5.0999999999999996" customHeight="1" x14ac:dyDescent="0.25">
      <c r="A208" s="12"/>
      <c r="B208" s="3"/>
      <c r="C208" s="3"/>
      <c r="D208" s="3"/>
      <c r="E208" s="3"/>
      <c r="F208" s="3"/>
      <c r="G208" s="3"/>
      <c r="H208" s="3"/>
      <c r="I208" s="3"/>
      <c r="J208" s="3"/>
      <c r="K208" s="3"/>
    </row>
    <row r="209" spans="1:11" ht="30" customHeight="1" x14ac:dyDescent="0.25">
      <c r="A209" s="148" t="s">
        <v>6149</v>
      </c>
      <c r="B209" s="146" t="s">
        <v>6148</v>
      </c>
      <c r="C209" s="166"/>
      <c r="D209" s="170"/>
      <c r="E209" s="170"/>
      <c r="F209" s="170"/>
      <c r="G209" s="170"/>
      <c r="H209" s="170"/>
      <c r="I209" s="170"/>
      <c r="J209" s="170"/>
      <c r="K209" s="170"/>
    </row>
    <row r="210" spans="1:11" ht="5.0999999999999996" customHeight="1" x14ac:dyDescent="0.25">
      <c r="A210" s="148"/>
      <c r="B210" s="3"/>
      <c r="C210" s="3"/>
      <c r="D210" s="3"/>
      <c r="E210" s="3"/>
      <c r="F210" s="3"/>
      <c r="G210" s="3"/>
      <c r="H210" s="3"/>
      <c r="I210" s="3"/>
      <c r="J210" s="3"/>
      <c r="K210" s="3"/>
    </row>
    <row r="211" spans="1:11" x14ac:dyDescent="0.25">
      <c r="A211" s="148"/>
      <c r="B211" s="146" t="s">
        <v>6136</v>
      </c>
      <c r="C211" s="146"/>
      <c r="D211" s="146"/>
      <c r="E211" s="146"/>
      <c r="F211" s="146"/>
      <c r="G211" s="146"/>
      <c r="H211" s="146"/>
      <c r="I211" s="146"/>
      <c r="J211" s="146"/>
      <c r="K211" s="146"/>
    </row>
    <row r="212" spans="1:11" x14ac:dyDescent="0.25">
      <c r="A212" s="148"/>
      <c r="B212" s="196" t="s">
        <v>6724</v>
      </c>
      <c r="C212" s="196"/>
      <c r="D212" s="196"/>
      <c r="E212" s="196"/>
      <c r="F212" s="83"/>
      <c r="G212" s="83"/>
      <c r="H212" s="83"/>
      <c r="I212" s="83"/>
      <c r="J212" s="83"/>
      <c r="K212" s="83"/>
    </row>
    <row r="213" spans="1:11" ht="5.0999999999999996" customHeight="1" x14ac:dyDescent="0.25">
      <c r="A213" s="12"/>
      <c r="B213" s="3"/>
      <c r="C213" s="3"/>
      <c r="D213" s="3"/>
      <c r="E213" s="3"/>
      <c r="F213" s="3"/>
      <c r="G213" s="3"/>
      <c r="H213" s="3"/>
      <c r="I213" s="3"/>
      <c r="J213" s="3"/>
      <c r="K213" s="3"/>
    </row>
    <row r="214" spans="1:11" ht="30" customHeight="1" x14ac:dyDescent="0.25">
      <c r="A214" s="148" t="s">
        <v>6147</v>
      </c>
      <c r="B214" s="146" t="s">
        <v>6146</v>
      </c>
      <c r="C214" s="166"/>
      <c r="D214" s="170"/>
      <c r="E214" s="170"/>
      <c r="F214" s="170"/>
      <c r="G214" s="170"/>
      <c r="H214" s="170"/>
      <c r="I214" s="170"/>
      <c r="J214" s="170"/>
      <c r="K214" s="170"/>
    </row>
    <row r="215" spans="1:11" ht="5.0999999999999996" customHeight="1" x14ac:dyDescent="0.25">
      <c r="A215" s="148"/>
      <c r="B215" s="3"/>
      <c r="C215" s="3"/>
      <c r="D215" s="3"/>
      <c r="E215" s="3"/>
      <c r="F215" s="3"/>
      <c r="G215" s="3"/>
      <c r="H215" s="3"/>
      <c r="I215" s="3"/>
      <c r="J215" s="3"/>
      <c r="K215" s="3"/>
    </row>
    <row r="216" spans="1:11" x14ac:dyDescent="0.25">
      <c r="A216" s="148"/>
      <c r="B216" s="146" t="s">
        <v>6136</v>
      </c>
      <c r="C216" s="146"/>
      <c r="D216" s="146"/>
      <c r="E216" s="146"/>
      <c r="F216" s="146"/>
      <c r="G216" s="146"/>
      <c r="H216" s="146"/>
      <c r="I216" s="146"/>
      <c r="J216" s="146"/>
      <c r="K216" s="146"/>
    </row>
    <row r="217" spans="1:11" x14ac:dyDescent="0.25">
      <c r="A217" s="148"/>
      <c r="B217" s="196" t="s">
        <v>6724</v>
      </c>
      <c r="C217" s="196"/>
      <c r="D217" s="196"/>
      <c r="E217" s="196"/>
      <c r="F217" s="83"/>
      <c r="G217" s="83"/>
      <c r="H217" s="83"/>
      <c r="I217" s="83"/>
      <c r="J217" s="83"/>
      <c r="K217" s="83"/>
    </row>
    <row r="218" spans="1:11" ht="5.0999999999999996" customHeight="1" x14ac:dyDescent="0.25">
      <c r="A218" s="12"/>
      <c r="B218" s="3"/>
      <c r="C218" s="3"/>
      <c r="D218" s="3"/>
      <c r="E218" s="3"/>
      <c r="F218" s="3"/>
      <c r="G218" s="3"/>
      <c r="H218" s="3"/>
      <c r="I218" s="3"/>
      <c r="J218" s="3"/>
      <c r="K218" s="3"/>
    </row>
    <row r="219" spans="1:11" ht="30" customHeight="1" x14ac:dyDescent="0.25">
      <c r="A219" s="148" t="s">
        <v>6145</v>
      </c>
      <c r="B219" s="146" t="s">
        <v>6144</v>
      </c>
      <c r="C219" s="166"/>
      <c r="D219" s="170"/>
      <c r="E219" s="170"/>
      <c r="F219" s="170"/>
      <c r="G219" s="170"/>
      <c r="H219" s="170"/>
      <c r="I219" s="170"/>
      <c r="J219" s="170"/>
      <c r="K219" s="170"/>
    </row>
    <row r="220" spans="1:11" ht="5.0999999999999996" customHeight="1" x14ac:dyDescent="0.25">
      <c r="A220" s="148"/>
      <c r="B220" s="3"/>
      <c r="C220" s="3"/>
      <c r="D220" s="3"/>
      <c r="E220" s="3"/>
      <c r="F220" s="3"/>
      <c r="G220" s="3"/>
      <c r="H220" s="3"/>
      <c r="I220" s="3"/>
      <c r="J220" s="3"/>
      <c r="K220" s="3"/>
    </row>
    <row r="221" spans="1:11" x14ac:dyDescent="0.25">
      <c r="A221" s="148"/>
      <c r="B221" s="146" t="s">
        <v>6136</v>
      </c>
      <c r="C221" s="146"/>
      <c r="D221" s="146"/>
      <c r="E221" s="146"/>
      <c r="F221" s="146"/>
      <c r="G221" s="146"/>
      <c r="H221" s="146"/>
      <c r="I221" s="146"/>
      <c r="J221" s="146"/>
      <c r="K221" s="146"/>
    </row>
    <row r="222" spans="1:11" x14ac:dyDescent="0.25">
      <c r="A222" s="148"/>
      <c r="B222" s="196" t="s">
        <v>6724</v>
      </c>
      <c r="C222" s="196"/>
      <c r="D222" s="196"/>
      <c r="E222" s="196"/>
      <c r="F222" s="83"/>
      <c r="G222" s="83"/>
      <c r="H222" s="83"/>
      <c r="I222" s="83"/>
      <c r="J222" s="83"/>
      <c r="K222" s="83"/>
    </row>
    <row r="223" spans="1:11" x14ac:dyDescent="0.25">
      <c r="A223" s="12"/>
      <c r="B223" s="3"/>
      <c r="C223" s="3"/>
      <c r="D223" s="3"/>
      <c r="E223" s="3"/>
      <c r="F223" s="3"/>
      <c r="G223" s="3"/>
      <c r="H223" s="3"/>
      <c r="I223" s="3"/>
      <c r="J223" s="3"/>
      <c r="K223" s="3"/>
    </row>
    <row r="224" spans="1:11" ht="15" customHeight="1" x14ac:dyDescent="0.25">
      <c r="A224" s="12"/>
      <c r="B224" s="128" t="s">
        <v>6143</v>
      </c>
      <c r="C224" s="128"/>
      <c r="D224" s="128"/>
      <c r="E224" s="128"/>
      <c r="F224" s="128"/>
      <c r="G224" s="128"/>
      <c r="H224" s="128"/>
      <c r="I224" s="128"/>
      <c r="J224" s="128"/>
      <c r="K224" s="128"/>
    </row>
    <row r="225" spans="1:11" ht="5.0999999999999996" customHeight="1" x14ac:dyDescent="0.25">
      <c r="A225" s="12"/>
      <c r="B225" s="3"/>
      <c r="C225" s="3"/>
      <c r="D225" s="3"/>
      <c r="E225" s="3"/>
      <c r="F225" s="3"/>
      <c r="G225" s="3"/>
      <c r="H225" s="3"/>
      <c r="I225" s="3"/>
      <c r="J225" s="3"/>
      <c r="K225" s="3"/>
    </row>
    <row r="226" spans="1:11" x14ac:dyDescent="0.25">
      <c r="A226" s="148" t="s">
        <v>6142</v>
      </c>
      <c r="B226" s="146" t="s">
        <v>6141</v>
      </c>
      <c r="C226" s="166"/>
      <c r="D226" s="170"/>
      <c r="E226" s="170"/>
      <c r="F226" s="170"/>
      <c r="G226" s="170"/>
      <c r="H226" s="170"/>
      <c r="I226" s="170"/>
      <c r="J226" s="170"/>
      <c r="K226" s="170"/>
    </row>
    <row r="227" spans="1:11" ht="5.0999999999999996" customHeight="1" x14ac:dyDescent="0.25">
      <c r="A227" s="148"/>
      <c r="B227" s="3"/>
      <c r="C227" s="3"/>
      <c r="D227" s="3"/>
      <c r="E227" s="3"/>
      <c r="F227" s="3"/>
      <c r="G227" s="3"/>
      <c r="H227" s="3"/>
      <c r="I227" s="3"/>
      <c r="J227" s="3"/>
      <c r="K227" s="3"/>
    </row>
    <row r="228" spans="1:11" x14ac:dyDescent="0.25">
      <c r="A228" s="148"/>
      <c r="B228" s="146" t="s">
        <v>6136</v>
      </c>
      <c r="C228" s="146"/>
      <c r="D228" s="146"/>
      <c r="E228" s="146"/>
      <c r="F228" s="146"/>
      <c r="G228" s="146"/>
      <c r="H228" s="146"/>
      <c r="I228" s="146"/>
      <c r="J228" s="146"/>
      <c r="K228" s="146"/>
    </row>
    <row r="229" spans="1:11" x14ac:dyDescent="0.25">
      <c r="A229" s="148"/>
      <c r="B229" s="196" t="s">
        <v>6724</v>
      </c>
      <c r="C229" s="196"/>
      <c r="D229" s="196"/>
      <c r="E229" s="196"/>
      <c r="F229" s="83"/>
      <c r="G229" s="83"/>
      <c r="H229" s="83"/>
      <c r="I229" s="83"/>
      <c r="J229" s="83"/>
      <c r="K229" s="83"/>
    </row>
    <row r="230" spans="1:11" ht="5.0999999999999996" customHeight="1" x14ac:dyDescent="0.25">
      <c r="A230" s="12"/>
      <c r="B230" s="3"/>
      <c r="C230" s="3"/>
      <c r="D230" s="3"/>
      <c r="E230" s="3"/>
      <c r="F230" s="3"/>
      <c r="G230" s="3"/>
      <c r="H230" s="3"/>
      <c r="I230" s="3"/>
      <c r="J230" s="3"/>
      <c r="K230" s="3"/>
    </row>
    <row r="231" spans="1:11" ht="30" customHeight="1" x14ac:dyDescent="0.25">
      <c r="A231" s="148" t="s">
        <v>6140</v>
      </c>
      <c r="B231" s="146" t="s">
        <v>6139</v>
      </c>
      <c r="C231" s="166"/>
      <c r="D231" s="170"/>
      <c r="E231" s="170"/>
      <c r="F231" s="170"/>
      <c r="G231" s="170"/>
      <c r="H231" s="170"/>
      <c r="I231" s="170"/>
      <c r="J231" s="170"/>
      <c r="K231" s="170"/>
    </row>
    <row r="232" spans="1:11" ht="5.0999999999999996" customHeight="1" x14ac:dyDescent="0.25">
      <c r="A232" s="148"/>
      <c r="B232" s="3"/>
      <c r="C232" s="3"/>
      <c r="D232" s="3"/>
      <c r="E232" s="3"/>
      <c r="F232" s="3"/>
      <c r="G232" s="3"/>
      <c r="H232" s="3"/>
      <c r="I232" s="3"/>
      <c r="J232" s="3"/>
      <c r="K232" s="3"/>
    </row>
    <row r="233" spans="1:11" x14ac:dyDescent="0.25">
      <c r="A233" s="148"/>
      <c r="B233" s="146" t="s">
        <v>6136</v>
      </c>
      <c r="C233" s="146"/>
      <c r="D233" s="146"/>
      <c r="E233" s="146"/>
      <c r="F233" s="146"/>
      <c r="G233" s="146"/>
      <c r="H233" s="146"/>
      <c r="I233" s="146"/>
      <c r="J233" s="146"/>
      <c r="K233" s="146"/>
    </row>
    <row r="234" spans="1:11" x14ac:dyDescent="0.25">
      <c r="A234" s="148"/>
      <c r="B234" s="196" t="s">
        <v>6724</v>
      </c>
      <c r="C234" s="196"/>
      <c r="D234" s="196"/>
      <c r="E234" s="196"/>
      <c r="F234" s="83"/>
      <c r="G234" s="83"/>
      <c r="H234" s="83"/>
      <c r="I234" s="83"/>
      <c r="J234" s="83"/>
      <c r="K234" s="83"/>
    </row>
    <row r="235" spans="1:11" ht="5.0999999999999996" customHeight="1" x14ac:dyDescent="0.25">
      <c r="A235" s="12"/>
      <c r="B235" s="3"/>
      <c r="C235" s="3"/>
      <c r="D235" s="3"/>
      <c r="E235" s="3"/>
      <c r="F235" s="3"/>
      <c r="G235" s="3"/>
      <c r="H235" s="3"/>
      <c r="I235" s="3"/>
      <c r="J235" s="3"/>
      <c r="K235" s="3"/>
    </row>
    <row r="236" spans="1:11" x14ac:dyDescent="0.25">
      <c r="A236" s="148" t="s">
        <v>6138</v>
      </c>
      <c r="B236" s="146" t="s">
        <v>6137</v>
      </c>
      <c r="C236" s="166"/>
      <c r="D236" s="170"/>
      <c r="E236" s="170"/>
      <c r="F236" s="170"/>
      <c r="G236" s="170"/>
      <c r="H236" s="170"/>
      <c r="I236" s="170"/>
      <c r="J236" s="170"/>
      <c r="K236" s="170"/>
    </row>
    <row r="237" spans="1:11" ht="5.0999999999999996" customHeight="1" x14ac:dyDescent="0.25">
      <c r="A237" s="148"/>
      <c r="B237" s="3"/>
      <c r="C237" s="3"/>
      <c r="D237" s="3"/>
      <c r="E237" s="3"/>
      <c r="F237" s="3"/>
      <c r="G237" s="3"/>
      <c r="H237" s="3"/>
      <c r="I237" s="3"/>
      <c r="J237" s="3"/>
      <c r="K237" s="3"/>
    </row>
    <row r="238" spans="1:11" x14ac:dyDescent="0.25">
      <c r="A238" s="148"/>
      <c r="B238" s="146" t="s">
        <v>6136</v>
      </c>
      <c r="C238" s="146"/>
      <c r="D238" s="146"/>
      <c r="E238" s="146"/>
      <c r="F238" s="146"/>
      <c r="G238" s="146"/>
      <c r="H238" s="146"/>
      <c r="I238" s="146"/>
      <c r="J238" s="146"/>
      <c r="K238" s="146"/>
    </row>
    <row r="239" spans="1:11" x14ac:dyDescent="0.25">
      <c r="A239" s="148"/>
      <c r="B239" s="196" t="s">
        <v>6724</v>
      </c>
      <c r="C239" s="196"/>
      <c r="D239" s="196"/>
      <c r="E239" s="196"/>
      <c r="F239" s="83"/>
      <c r="G239" s="83"/>
      <c r="H239" s="83"/>
      <c r="I239" s="83"/>
      <c r="J239" s="83"/>
      <c r="K239" s="83"/>
    </row>
    <row r="240" spans="1:11" ht="5.0999999999999996" customHeight="1" x14ac:dyDescent="0.25">
      <c r="A240" s="12"/>
      <c r="B240" s="3"/>
      <c r="C240" s="3"/>
      <c r="D240" s="3"/>
      <c r="E240" s="3"/>
      <c r="F240" s="3"/>
      <c r="G240" s="3"/>
      <c r="H240" s="3"/>
      <c r="I240" s="3"/>
      <c r="J240" s="3"/>
      <c r="K240" s="3"/>
    </row>
    <row r="241" spans="1:11" ht="90" customHeight="1" x14ac:dyDescent="0.25">
      <c r="A241" s="12" t="s">
        <v>6135</v>
      </c>
      <c r="B241" s="146" t="s">
        <v>6134</v>
      </c>
      <c r="C241" s="166"/>
      <c r="D241" s="170"/>
      <c r="E241" s="170"/>
      <c r="F241" s="170"/>
      <c r="G241" s="170"/>
      <c r="H241" s="170"/>
      <c r="I241" s="170"/>
      <c r="J241" s="170"/>
      <c r="K241" s="170"/>
    </row>
    <row r="242" spans="1:11" ht="5.0999999999999996" customHeight="1" x14ac:dyDescent="0.25">
      <c r="A242" s="12"/>
      <c r="B242" s="3"/>
      <c r="C242" s="3"/>
      <c r="D242" s="3"/>
      <c r="E242" s="3"/>
      <c r="F242" s="3"/>
      <c r="G242" s="3"/>
      <c r="H242" s="3"/>
      <c r="I242" s="3"/>
      <c r="J242" s="3"/>
      <c r="K242" s="3"/>
    </row>
    <row r="243" spans="1:11" x14ac:dyDescent="0.25">
      <c r="A243" s="12" t="s">
        <v>6133</v>
      </c>
      <c r="B243" s="146" t="s">
        <v>2277</v>
      </c>
      <c r="C243" s="146"/>
      <c r="D243" s="146"/>
      <c r="E243" s="146"/>
      <c r="F243" s="146"/>
      <c r="G243" s="146"/>
      <c r="H243" s="146"/>
      <c r="I243" s="146"/>
      <c r="J243" s="146"/>
      <c r="K243" s="146"/>
    </row>
    <row r="244" spans="1:11" ht="5.0999999999999996" customHeight="1" x14ac:dyDescent="0.25">
      <c r="A244" s="12"/>
      <c r="B244" s="3"/>
      <c r="C244" s="3"/>
      <c r="D244" s="3"/>
      <c r="E244" s="3"/>
      <c r="F244" s="3"/>
      <c r="G244" s="3"/>
      <c r="H244" s="3"/>
      <c r="I244" s="3"/>
      <c r="J244" s="3"/>
      <c r="K244" s="3"/>
    </row>
    <row r="245" spans="1:11" ht="75" customHeight="1" x14ac:dyDescent="0.25">
      <c r="A245" s="12" t="s">
        <v>6132</v>
      </c>
      <c r="B245" s="146" t="s">
        <v>6131</v>
      </c>
      <c r="C245" s="166"/>
      <c r="D245" s="170"/>
      <c r="E245" s="170"/>
      <c r="F245" s="170"/>
      <c r="G245" s="170"/>
      <c r="H245" s="170"/>
      <c r="I245" s="170"/>
      <c r="J245" s="170"/>
      <c r="K245" s="170"/>
    </row>
    <row r="246" spans="1:11" ht="5.0999999999999996" customHeight="1" x14ac:dyDescent="0.25">
      <c r="A246" s="12"/>
      <c r="B246" s="3"/>
      <c r="C246" s="3"/>
      <c r="D246" s="3"/>
      <c r="E246" s="3"/>
      <c r="F246" s="3"/>
      <c r="G246" s="3"/>
      <c r="H246" s="3"/>
      <c r="I246" s="3"/>
      <c r="J246" s="3"/>
      <c r="K246" s="3"/>
    </row>
    <row r="247" spans="1:11" ht="45" customHeight="1" x14ac:dyDescent="0.25">
      <c r="A247" s="12" t="s">
        <v>6130</v>
      </c>
      <c r="B247" s="146" t="s">
        <v>6129</v>
      </c>
      <c r="C247" s="166"/>
      <c r="D247" s="170"/>
      <c r="E247" s="170"/>
      <c r="F247" s="170"/>
      <c r="G247" s="170"/>
      <c r="H247" s="170"/>
      <c r="I247" s="170"/>
      <c r="J247" s="170"/>
      <c r="K247" s="170"/>
    </row>
    <row r="248" spans="1:11" ht="5.0999999999999996" customHeight="1" x14ac:dyDescent="0.25">
      <c r="A248" s="12"/>
      <c r="B248" s="3"/>
      <c r="C248" s="3"/>
      <c r="D248" s="3"/>
      <c r="E248" s="3"/>
      <c r="F248" s="3"/>
      <c r="G248" s="3"/>
      <c r="H248" s="3"/>
      <c r="I248" s="3"/>
      <c r="J248" s="3"/>
      <c r="K248" s="3"/>
    </row>
    <row r="249" spans="1:11" ht="90" customHeight="1" x14ac:dyDescent="0.25">
      <c r="A249" s="12" t="s">
        <v>6128</v>
      </c>
      <c r="B249" s="146" t="s">
        <v>6127</v>
      </c>
      <c r="C249" s="166"/>
      <c r="D249" s="170"/>
      <c r="E249" s="170"/>
      <c r="F249" s="170"/>
      <c r="G249" s="170"/>
      <c r="H249" s="170"/>
      <c r="I249" s="170"/>
      <c r="J249" s="170"/>
      <c r="K249" s="170"/>
    </row>
    <row r="250" spans="1:11" ht="5.0999999999999996" customHeight="1" x14ac:dyDescent="0.25">
      <c r="A250" s="12"/>
      <c r="B250" s="3"/>
      <c r="C250" s="3"/>
      <c r="D250" s="3"/>
      <c r="E250" s="3"/>
      <c r="F250" s="3"/>
      <c r="G250" s="3"/>
      <c r="H250" s="3"/>
      <c r="I250" s="3"/>
      <c r="J250" s="3"/>
      <c r="K250" s="3"/>
    </row>
    <row r="251" spans="1:11" ht="45" customHeight="1" x14ac:dyDescent="0.25">
      <c r="A251" s="12" t="s">
        <v>6126</v>
      </c>
      <c r="B251" s="146" t="s">
        <v>6125</v>
      </c>
      <c r="C251" s="166"/>
      <c r="D251" s="170"/>
      <c r="E251" s="170"/>
      <c r="F251" s="170"/>
      <c r="G251" s="170"/>
      <c r="H251" s="170"/>
      <c r="I251" s="170"/>
      <c r="J251" s="170"/>
      <c r="K251" s="170"/>
    </row>
    <row r="252" spans="1:11" ht="5.0999999999999996" customHeight="1" x14ac:dyDescent="0.25">
      <c r="A252" s="12"/>
      <c r="B252" s="3"/>
      <c r="C252" s="3"/>
      <c r="D252" s="3"/>
      <c r="E252" s="3"/>
      <c r="F252" s="3"/>
      <c r="G252" s="3"/>
      <c r="H252" s="3"/>
      <c r="I252" s="3"/>
      <c r="J252" s="3"/>
      <c r="K252" s="3"/>
    </row>
    <row r="253" spans="1:11" ht="45" customHeight="1" x14ac:dyDescent="0.25">
      <c r="A253" s="12" t="s">
        <v>6124</v>
      </c>
      <c r="B253" s="146" t="s">
        <v>6123</v>
      </c>
      <c r="C253" s="166"/>
      <c r="D253" s="170"/>
      <c r="E253" s="170"/>
      <c r="F253" s="170"/>
      <c r="G253" s="170"/>
      <c r="H253" s="170"/>
      <c r="I253" s="170"/>
      <c r="J253" s="170"/>
      <c r="K253" s="170"/>
    </row>
    <row r="254" spans="1:11" ht="5.0999999999999996" customHeight="1" x14ac:dyDescent="0.25">
      <c r="A254" s="12"/>
      <c r="B254" s="3"/>
      <c r="C254" s="3"/>
      <c r="D254" s="3"/>
      <c r="E254" s="3"/>
      <c r="F254" s="3"/>
      <c r="G254" s="3"/>
      <c r="H254" s="3"/>
      <c r="I254" s="3"/>
      <c r="J254" s="3"/>
      <c r="K254" s="3"/>
    </row>
    <row r="255" spans="1:11" ht="75" customHeight="1" x14ac:dyDescent="0.25">
      <c r="A255" s="12" t="s">
        <v>6122</v>
      </c>
      <c r="B255" s="146" t="s">
        <v>6121</v>
      </c>
      <c r="C255" s="166"/>
      <c r="D255" s="170"/>
      <c r="E255" s="170"/>
      <c r="F255" s="170"/>
      <c r="G255" s="170"/>
      <c r="H255" s="170"/>
      <c r="I255" s="170"/>
      <c r="J255" s="170"/>
      <c r="K255" s="170"/>
    </row>
    <row r="256" spans="1:11" ht="5.0999999999999996" customHeight="1" x14ac:dyDescent="0.25">
      <c r="A256" s="12"/>
      <c r="B256" s="3"/>
      <c r="C256" s="3"/>
      <c r="D256" s="3"/>
      <c r="E256" s="3"/>
      <c r="F256" s="3"/>
      <c r="G256" s="3"/>
      <c r="H256" s="3"/>
      <c r="I256" s="3"/>
      <c r="J256" s="3"/>
      <c r="K256" s="3"/>
    </row>
    <row r="257" spans="1:11" ht="75" customHeight="1" x14ac:dyDescent="0.25">
      <c r="A257" s="12" t="s">
        <v>6120</v>
      </c>
      <c r="B257" s="146" t="s">
        <v>6119</v>
      </c>
      <c r="C257" s="166"/>
      <c r="D257" s="170"/>
      <c r="E257" s="170"/>
      <c r="F257" s="170"/>
      <c r="G257" s="170"/>
      <c r="H257" s="170"/>
      <c r="I257" s="170"/>
      <c r="J257" s="170"/>
      <c r="K257" s="170"/>
    </row>
    <row r="258" spans="1:11" ht="5.0999999999999996" customHeight="1" x14ac:dyDescent="0.25">
      <c r="A258" s="12"/>
      <c r="B258" s="3"/>
      <c r="C258" s="3"/>
      <c r="D258" s="3"/>
      <c r="E258" s="3"/>
      <c r="F258" s="3"/>
      <c r="G258" s="3"/>
      <c r="H258" s="3"/>
      <c r="I258" s="3"/>
      <c r="J258" s="3"/>
      <c r="K258" s="3"/>
    </row>
    <row r="259" spans="1:11" x14ac:dyDescent="0.25">
      <c r="A259" s="12" t="s">
        <v>6118</v>
      </c>
      <c r="B259" s="146" t="s">
        <v>949</v>
      </c>
      <c r="C259" s="146"/>
      <c r="D259" s="146"/>
      <c r="E259" s="146"/>
      <c r="F259" s="146"/>
      <c r="G259" s="146"/>
      <c r="H259" s="146"/>
      <c r="I259" s="146"/>
      <c r="J259" s="146"/>
      <c r="K259" s="146"/>
    </row>
    <row r="260" spans="1:11" ht="5.0999999999999996" customHeight="1" x14ac:dyDescent="0.25">
      <c r="A260" s="12"/>
      <c r="B260" s="3"/>
      <c r="C260" s="3"/>
      <c r="D260" s="3"/>
      <c r="E260" s="3"/>
      <c r="F260" s="3"/>
      <c r="G260" s="3"/>
      <c r="H260" s="3"/>
      <c r="I260" s="3"/>
      <c r="J260" s="3"/>
      <c r="K260" s="3"/>
    </row>
    <row r="261" spans="1:11" x14ac:dyDescent="0.25">
      <c r="A261" s="12" t="s">
        <v>6117</v>
      </c>
      <c r="B261" s="146" t="s">
        <v>949</v>
      </c>
      <c r="C261" s="146"/>
      <c r="D261" s="146"/>
      <c r="E261" s="146"/>
      <c r="F261" s="146"/>
      <c r="G261" s="146"/>
      <c r="H261" s="146"/>
      <c r="I261" s="146"/>
      <c r="J261" s="146"/>
      <c r="K261" s="146"/>
    </row>
    <row r="262" spans="1:11" ht="5.0999999999999996" customHeight="1" x14ac:dyDescent="0.25">
      <c r="A262" s="12"/>
      <c r="B262" s="3"/>
      <c r="C262" s="3"/>
      <c r="D262" s="3"/>
      <c r="E262" s="3"/>
      <c r="F262" s="3"/>
      <c r="G262" s="3"/>
      <c r="H262" s="3"/>
      <c r="I262" s="3"/>
      <c r="J262" s="3"/>
      <c r="K262" s="3"/>
    </row>
    <row r="263" spans="1:11" x14ac:dyDescent="0.25">
      <c r="A263" s="12" t="s">
        <v>6116</v>
      </c>
      <c r="B263" s="146" t="s">
        <v>949</v>
      </c>
      <c r="C263" s="146"/>
      <c r="D263" s="146"/>
      <c r="E263" s="146"/>
      <c r="F263" s="146"/>
      <c r="G263" s="146"/>
      <c r="H263" s="146"/>
      <c r="I263" s="146"/>
      <c r="J263" s="146"/>
      <c r="K263" s="146"/>
    </row>
    <row r="264" spans="1:11" ht="5.0999999999999996" customHeight="1" x14ac:dyDescent="0.25">
      <c r="A264" s="12"/>
      <c r="B264" s="3"/>
      <c r="C264" s="3"/>
      <c r="D264" s="3"/>
      <c r="E264" s="3"/>
      <c r="F264" s="3"/>
      <c r="G264" s="3"/>
      <c r="H264" s="3"/>
      <c r="I264" s="3"/>
      <c r="J264" s="3"/>
      <c r="K264" s="3"/>
    </row>
    <row r="265" spans="1:11" x14ac:dyDescent="0.25">
      <c r="A265" s="12" t="s">
        <v>6115</v>
      </c>
      <c r="B265" s="146" t="s">
        <v>949</v>
      </c>
      <c r="C265" s="146"/>
      <c r="D265" s="146"/>
      <c r="E265" s="146"/>
      <c r="F265" s="146"/>
      <c r="G265" s="146"/>
      <c r="H265" s="146"/>
      <c r="I265" s="146"/>
      <c r="J265" s="146"/>
      <c r="K265" s="146"/>
    </row>
    <row r="266" spans="1:11" ht="5.0999999999999996" customHeight="1" x14ac:dyDescent="0.25">
      <c r="A266" s="12"/>
      <c r="B266" s="3"/>
      <c r="C266" s="3"/>
      <c r="D266" s="3"/>
      <c r="E266" s="3"/>
      <c r="F266" s="3"/>
      <c r="G266" s="3"/>
      <c r="H266" s="3"/>
      <c r="I266" s="3"/>
      <c r="J266" s="3"/>
      <c r="K266" s="3"/>
    </row>
    <row r="267" spans="1:11" x14ac:dyDescent="0.25">
      <c r="A267" s="12" t="s">
        <v>6114</v>
      </c>
      <c r="B267" s="146" t="s">
        <v>949</v>
      </c>
      <c r="C267" s="146"/>
      <c r="D267" s="146"/>
      <c r="E267" s="146"/>
      <c r="F267" s="146"/>
      <c r="G267" s="146"/>
      <c r="H267" s="146"/>
      <c r="I267" s="146"/>
      <c r="J267" s="146"/>
      <c r="K267" s="146"/>
    </row>
    <row r="268" spans="1:11" ht="5.0999999999999996" customHeight="1" x14ac:dyDescent="0.25">
      <c r="A268" s="12"/>
      <c r="B268" s="3"/>
      <c r="C268" s="3"/>
      <c r="D268" s="3"/>
      <c r="E268" s="3"/>
      <c r="F268" s="3"/>
      <c r="G268" s="3"/>
      <c r="H268" s="3"/>
      <c r="I268" s="3"/>
      <c r="J268" s="3"/>
      <c r="K268" s="3"/>
    </row>
    <row r="269" spans="1:11" x14ac:dyDescent="0.25">
      <c r="A269" s="12" t="s">
        <v>6113</v>
      </c>
      <c r="B269" s="146" t="s">
        <v>949</v>
      </c>
      <c r="C269" s="146"/>
      <c r="D269" s="146"/>
      <c r="E269" s="146"/>
      <c r="F269" s="146"/>
      <c r="G269" s="146"/>
      <c r="H269" s="146"/>
      <c r="I269" s="146"/>
      <c r="J269" s="146"/>
      <c r="K269" s="146"/>
    </row>
    <row r="270" spans="1:11" ht="5.0999999999999996" customHeight="1" x14ac:dyDescent="0.25">
      <c r="A270" s="12"/>
      <c r="B270" s="3"/>
      <c r="C270" s="3"/>
      <c r="D270" s="3"/>
      <c r="E270" s="3"/>
      <c r="F270" s="3"/>
      <c r="G270" s="3"/>
      <c r="H270" s="3"/>
      <c r="I270" s="3"/>
      <c r="J270" s="3"/>
      <c r="K270" s="3"/>
    </row>
    <row r="271" spans="1:11" x14ac:dyDescent="0.25">
      <c r="A271" s="12" t="s">
        <v>6112</v>
      </c>
      <c r="B271" s="146" t="s">
        <v>949</v>
      </c>
      <c r="C271" s="146"/>
      <c r="D271" s="146"/>
      <c r="E271" s="146"/>
      <c r="F271" s="146"/>
      <c r="G271" s="146"/>
      <c r="H271" s="146"/>
      <c r="I271" s="146"/>
      <c r="J271" s="146"/>
      <c r="K271" s="146"/>
    </row>
    <row r="272" spans="1:11" ht="5.0999999999999996" customHeight="1" x14ac:dyDescent="0.25">
      <c r="A272" s="12"/>
      <c r="B272" s="3"/>
      <c r="C272" s="3"/>
      <c r="D272" s="3"/>
      <c r="E272" s="3"/>
      <c r="F272" s="3"/>
      <c r="G272" s="3"/>
      <c r="H272" s="3"/>
      <c r="I272" s="3"/>
      <c r="J272" s="3"/>
      <c r="K272" s="3"/>
    </row>
    <row r="273" spans="1:11" x14ac:dyDescent="0.25">
      <c r="A273" s="12" t="s">
        <v>6111</v>
      </c>
      <c r="B273" s="146" t="s">
        <v>949</v>
      </c>
      <c r="C273" s="146"/>
      <c r="D273" s="146"/>
      <c r="E273" s="146"/>
      <c r="F273" s="146"/>
      <c r="G273" s="146"/>
      <c r="H273" s="146"/>
      <c r="I273" s="146"/>
      <c r="J273" s="146"/>
      <c r="K273" s="146"/>
    </row>
    <row r="274" spans="1:11" ht="5.0999999999999996" customHeight="1" x14ac:dyDescent="0.25">
      <c r="A274" s="12"/>
      <c r="B274" s="3"/>
      <c r="C274" s="3"/>
      <c r="D274" s="3"/>
      <c r="E274" s="3"/>
      <c r="F274" s="3"/>
      <c r="G274" s="3"/>
      <c r="H274" s="3"/>
      <c r="I274" s="3"/>
      <c r="J274" s="3"/>
      <c r="K274" s="3"/>
    </row>
    <row r="275" spans="1:11" ht="105" customHeight="1" x14ac:dyDescent="0.25">
      <c r="A275" s="12" t="s">
        <v>6110</v>
      </c>
      <c r="B275" s="146" t="s">
        <v>6109</v>
      </c>
      <c r="C275" s="166"/>
      <c r="D275" s="193"/>
      <c r="E275" s="193"/>
      <c r="F275" s="193"/>
      <c r="G275" s="193"/>
      <c r="H275" s="193"/>
      <c r="I275" s="193"/>
      <c r="J275" s="193"/>
      <c r="K275" s="193"/>
    </row>
  </sheetData>
  <mergeCells count="269">
    <mergeCell ref="B217:E217"/>
    <mergeCell ref="B212:E212"/>
    <mergeCell ref="B207:E207"/>
    <mergeCell ref="D257:K257"/>
    <mergeCell ref="D255:K255"/>
    <mergeCell ref="D253:K253"/>
    <mergeCell ref="D251:K251"/>
    <mergeCell ref="D249:K249"/>
    <mergeCell ref="D247:K247"/>
    <mergeCell ref="D245:K245"/>
    <mergeCell ref="D241:K241"/>
    <mergeCell ref="D236:K236"/>
    <mergeCell ref="B239:E239"/>
    <mergeCell ref="B234:E234"/>
    <mergeCell ref="B229:E229"/>
    <mergeCell ref="D231:K231"/>
    <mergeCell ref="D226:K226"/>
    <mergeCell ref="B209:C209"/>
    <mergeCell ref="B211:K211"/>
    <mergeCell ref="B214:C214"/>
    <mergeCell ref="B216:K216"/>
    <mergeCell ref="D209:K209"/>
    <mergeCell ref="D214:K214"/>
    <mergeCell ref="D84:K84"/>
    <mergeCell ref="D87:K87"/>
    <mergeCell ref="B88:E88"/>
    <mergeCell ref="D99:K99"/>
    <mergeCell ref="D111:K111"/>
    <mergeCell ref="D115:K115"/>
    <mergeCell ref="B112:E112"/>
    <mergeCell ref="B87:C87"/>
    <mergeCell ref="B90:K90"/>
    <mergeCell ref="B99:C99"/>
    <mergeCell ref="B101:K101"/>
    <mergeCell ref="B103:K103"/>
    <mergeCell ref="C104:K104"/>
    <mergeCell ref="C105:K105"/>
    <mergeCell ref="B107:K107"/>
    <mergeCell ref="C108:K108"/>
    <mergeCell ref="C109:K109"/>
    <mergeCell ref="B111:C111"/>
    <mergeCell ref="B271:K271"/>
    <mergeCell ref="B273:K273"/>
    <mergeCell ref="B275:C275"/>
    <mergeCell ref="B219:C219"/>
    <mergeCell ref="B221:K221"/>
    <mergeCell ref="B224:K224"/>
    <mergeCell ref="B226:C226"/>
    <mergeCell ref="B259:K259"/>
    <mergeCell ref="B261:K261"/>
    <mergeCell ref="B251:C251"/>
    <mergeCell ref="B253:C253"/>
    <mergeCell ref="B255:C255"/>
    <mergeCell ref="B257:C257"/>
    <mergeCell ref="D275:K275"/>
    <mergeCell ref="D219:K219"/>
    <mergeCell ref="B222:E222"/>
    <mergeCell ref="B263:K263"/>
    <mergeCell ref="B265:K265"/>
    <mergeCell ref="B267:K267"/>
    <mergeCell ref="B269:K269"/>
    <mergeCell ref="B197:C197"/>
    <mergeCell ref="B199:K199"/>
    <mergeCell ref="B202:K202"/>
    <mergeCell ref="B204:C204"/>
    <mergeCell ref="B206:K206"/>
    <mergeCell ref="D197:K197"/>
    <mergeCell ref="B195:E195"/>
    <mergeCell ref="B200:E200"/>
    <mergeCell ref="D204:K204"/>
    <mergeCell ref="B184:K184"/>
    <mergeCell ref="B187:C187"/>
    <mergeCell ref="B189:K189"/>
    <mergeCell ref="B192:C192"/>
    <mergeCell ref="B194:K194"/>
    <mergeCell ref="D192:K192"/>
    <mergeCell ref="D187:K187"/>
    <mergeCell ref="B185:E185"/>
    <mergeCell ref="B190:E190"/>
    <mergeCell ref="B176:C176"/>
    <mergeCell ref="B177:C177"/>
    <mergeCell ref="B178:C178"/>
    <mergeCell ref="B180:K180"/>
    <mergeCell ref="B182:C182"/>
    <mergeCell ref="D176:K176"/>
    <mergeCell ref="D177:K177"/>
    <mergeCell ref="D178:K178"/>
    <mergeCell ref="D182:K182"/>
    <mergeCell ref="C165:K165"/>
    <mergeCell ref="C166:K166"/>
    <mergeCell ref="B168:C168"/>
    <mergeCell ref="B170:K170"/>
    <mergeCell ref="C171:K171"/>
    <mergeCell ref="C172:K172"/>
    <mergeCell ref="B174:C174"/>
    <mergeCell ref="D168:K168"/>
    <mergeCell ref="D174:K174"/>
    <mergeCell ref="C156:K156"/>
    <mergeCell ref="C157:K157"/>
    <mergeCell ref="B159:C159"/>
    <mergeCell ref="B161:C161"/>
    <mergeCell ref="B162:C162"/>
    <mergeCell ref="B164:K164"/>
    <mergeCell ref="D159:K159"/>
    <mergeCell ref="D161:K161"/>
    <mergeCell ref="D162:K162"/>
    <mergeCell ref="B145:K145"/>
    <mergeCell ref="C146:K146"/>
    <mergeCell ref="C147:K147"/>
    <mergeCell ref="B149:C149"/>
    <mergeCell ref="B151:C151"/>
    <mergeCell ref="B153:K153"/>
    <mergeCell ref="B155:K155"/>
    <mergeCell ref="D149:K149"/>
    <mergeCell ref="D151:K151"/>
    <mergeCell ref="B133:K133"/>
    <mergeCell ref="C134:K134"/>
    <mergeCell ref="C135:K135"/>
    <mergeCell ref="B137:K137"/>
    <mergeCell ref="C138:K138"/>
    <mergeCell ref="C139:K139"/>
    <mergeCell ref="B141:K141"/>
    <mergeCell ref="C142:K142"/>
    <mergeCell ref="C143:K143"/>
    <mergeCell ref="B136:J136"/>
    <mergeCell ref="C121:K121"/>
    <mergeCell ref="B123:K123"/>
    <mergeCell ref="C124:K124"/>
    <mergeCell ref="C125:K125"/>
    <mergeCell ref="B127:C127"/>
    <mergeCell ref="B129:K129"/>
    <mergeCell ref="C130:K130"/>
    <mergeCell ref="C131:K131"/>
    <mergeCell ref="D127:K127"/>
    <mergeCell ref="B117:C117"/>
    <mergeCell ref="B119:K119"/>
    <mergeCell ref="B113:E113"/>
    <mergeCell ref="D117:K117"/>
    <mergeCell ref="C37:K37"/>
    <mergeCell ref="C38:K38"/>
    <mergeCell ref="B49:C49"/>
    <mergeCell ref="B51:K51"/>
    <mergeCell ref="B53:C53"/>
    <mergeCell ref="B54:C54"/>
    <mergeCell ref="B55:C55"/>
    <mergeCell ref="B40:C40"/>
    <mergeCell ref="B42:K42"/>
    <mergeCell ref="C43:K43"/>
    <mergeCell ref="C44:K44"/>
    <mergeCell ref="D40:K40"/>
    <mergeCell ref="B47:E47"/>
    <mergeCell ref="D46:K46"/>
    <mergeCell ref="D49:K49"/>
    <mergeCell ref="D53:K53"/>
    <mergeCell ref="D54:K54"/>
    <mergeCell ref="D55:K55"/>
    <mergeCell ref="C96:K96"/>
    <mergeCell ref="C97:K97"/>
    <mergeCell ref="C25:K25"/>
    <mergeCell ref="C26:K26"/>
    <mergeCell ref="B28:K28"/>
    <mergeCell ref="B30:K30"/>
    <mergeCell ref="C31:K31"/>
    <mergeCell ref="C32:K32"/>
    <mergeCell ref="B20:J20"/>
    <mergeCell ref="B36:K36"/>
    <mergeCell ref="B24:K24"/>
    <mergeCell ref="B22:E22"/>
    <mergeCell ref="D34:K34"/>
    <mergeCell ref="B27:J27"/>
    <mergeCell ref="A3:K3"/>
    <mergeCell ref="B5:K5"/>
    <mergeCell ref="C6:K6"/>
    <mergeCell ref="C7:K7"/>
    <mergeCell ref="B11:K11"/>
    <mergeCell ref="C12:K12"/>
    <mergeCell ref="C13:K13"/>
    <mergeCell ref="B17:K17"/>
    <mergeCell ref="C18:K18"/>
    <mergeCell ref="A5:A9"/>
    <mergeCell ref="A11:A15"/>
    <mergeCell ref="B9:C9"/>
    <mergeCell ref="B15:C15"/>
    <mergeCell ref="D9:K9"/>
    <mergeCell ref="D15:K15"/>
    <mergeCell ref="A219:A222"/>
    <mergeCell ref="A133:A139"/>
    <mergeCell ref="A17:A22"/>
    <mergeCell ref="A164:A168"/>
    <mergeCell ref="A145:A149"/>
    <mergeCell ref="A155:A157"/>
    <mergeCell ref="A204:A207"/>
    <mergeCell ref="A209:A212"/>
    <mergeCell ref="A214:A217"/>
    <mergeCell ref="A197:A200"/>
    <mergeCell ref="A170:A178"/>
    <mergeCell ref="A182:A185"/>
    <mergeCell ref="A187:A190"/>
    <mergeCell ref="A192:A195"/>
    <mergeCell ref="A141:A143"/>
    <mergeCell ref="A123:A125"/>
    <mergeCell ref="A24:A28"/>
    <mergeCell ref="C19:K19"/>
    <mergeCell ref="B21:K21"/>
    <mergeCell ref="A226:A229"/>
    <mergeCell ref="A231:A234"/>
    <mergeCell ref="A236:A239"/>
    <mergeCell ref="B243:K243"/>
    <mergeCell ref="B245:C245"/>
    <mergeCell ref="B247:C247"/>
    <mergeCell ref="B249:C249"/>
    <mergeCell ref="B228:K228"/>
    <mergeCell ref="B231:C231"/>
    <mergeCell ref="B233:K233"/>
    <mergeCell ref="B236:C236"/>
    <mergeCell ref="B238:K238"/>
    <mergeCell ref="B241:C241"/>
    <mergeCell ref="B115:C115"/>
    <mergeCell ref="A129:A131"/>
    <mergeCell ref="A90:A92"/>
    <mergeCell ref="A94:A99"/>
    <mergeCell ref="A111:A113"/>
    <mergeCell ref="C91:K91"/>
    <mergeCell ref="C92:K92"/>
    <mergeCell ref="B94:K94"/>
    <mergeCell ref="C95:K95"/>
    <mergeCell ref="C120:K120"/>
    <mergeCell ref="A103:A105"/>
    <mergeCell ref="A107:A109"/>
    <mergeCell ref="A115:A121"/>
    <mergeCell ref="B46:C46"/>
    <mergeCell ref="B57:C57"/>
    <mergeCell ref="B59:C59"/>
    <mergeCell ref="B61:K61"/>
    <mergeCell ref="C62:K62"/>
    <mergeCell ref="C63:K63"/>
    <mergeCell ref="B65:K65"/>
    <mergeCell ref="D67:E67"/>
    <mergeCell ref="F67:G67"/>
    <mergeCell ref="H67:I67"/>
    <mergeCell ref="J67:K67"/>
    <mergeCell ref="A87:A88"/>
    <mergeCell ref="B80:K80"/>
    <mergeCell ref="B82:K82"/>
    <mergeCell ref="B84:C84"/>
    <mergeCell ref="B85:E85"/>
    <mergeCell ref="A51:A55"/>
    <mergeCell ref="A61:A65"/>
    <mergeCell ref="A74:A78"/>
    <mergeCell ref="B69:C69"/>
    <mergeCell ref="J69:K69"/>
    <mergeCell ref="B71:C72"/>
    <mergeCell ref="A71:A72"/>
    <mergeCell ref="B74:K74"/>
    <mergeCell ref="C75:K75"/>
    <mergeCell ref="C76:K76"/>
    <mergeCell ref="B78:C78"/>
    <mergeCell ref="A30:A32"/>
    <mergeCell ref="A36:A38"/>
    <mergeCell ref="A42:A44"/>
    <mergeCell ref="B64:J64"/>
    <mergeCell ref="B34:C34"/>
    <mergeCell ref="A46:A47"/>
    <mergeCell ref="D57:K57"/>
    <mergeCell ref="D59:K59"/>
    <mergeCell ref="D78:K78"/>
    <mergeCell ref="D69:E69"/>
    <mergeCell ref="F69:G69"/>
    <mergeCell ref="H69:I69"/>
  </mergeCells>
  <hyperlinks>
    <hyperlink ref="B88" location="mil01.07" display="Click here to go to Item 1.07." xr:uid="{00000000-0004-0000-2900-000000000000}"/>
    <hyperlink ref="B112" location="mil01.07" display="Click here to go to Item 1.07." xr:uid="{00000000-0004-0000-2900-000001000000}"/>
    <hyperlink ref="B47" location="mil21.00" display="Click here to go to Section 21.0." xr:uid="{00000000-0004-0000-2900-000002000000}"/>
    <hyperlink ref="B85:D85" location="Worksheet06line2" display="Click here to go to Worksheet 6, line 2." xr:uid="{00000000-0004-0000-2900-000003000000}"/>
    <hyperlink ref="B22" location="mil12.52" display="Click here to go to Item 12.52." xr:uid="{00000000-0004-0000-2900-000004000000}"/>
    <hyperlink ref="B185" location="mil21.00" display="Click here to go to Section 21.0." xr:uid="{00000000-0004-0000-2900-000005000000}"/>
    <hyperlink ref="B190" location="mil21.00" display="Click here to go to Section 21.0." xr:uid="{00000000-0004-0000-2900-000006000000}"/>
    <hyperlink ref="B195" location="mil21.00" display="Click here to go to Section 21.0." xr:uid="{00000000-0004-0000-2900-000007000000}"/>
    <hyperlink ref="B200" location="mil21.00" display="Click here to go to Section 21.0." xr:uid="{00000000-0004-0000-2900-000008000000}"/>
    <hyperlink ref="B207" location="mil21.00" display="Click here to go to Section 21.0." xr:uid="{00000000-0004-0000-2900-000009000000}"/>
    <hyperlink ref="B212" location="mil21.00" display="Click here to go to Section 21.0." xr:uid="{00000000-0004-0000-2900-00000A000000}"/>
    <hyperlink ref="B217" location="mil21.00" display="Click here to go to Section 21.0." xr:uid="{00000000-0004-0000-2900-00000B000000}"/>
    <hyperlink ref="B222" location="mil21.00" display="Click here to go to Section 21.0." xr:uid="{00000000-0004-0000-2900-00000C000000}"/>
    <hyperlink ref="B229" location="mil21.00" display="Click here to go to Section 21.0." xr:uid="{00000000-0004-0000-2900-00000D000000}"/>
    <hyperlink ref="B234" location="mil21.00" display="Click here to go to Section 21.0." xr:uid="{00000000-0004-0000-2900-00000E000000}"/>
    <hyperlink ref="B239" location="mil21.00" display="Click here to go to Section 21.0." xr:uid="{00000000-0004-0000-2900-00000F000000}"/>
    <hyperlink ref="B113" r:id="rId1" xr:uid="{00000000-0004-0000-2900-000010000000}"/>
  </hyperlinks>
  <pageMargins left="0.7" right="0.7" top="0.75" bottom="0.75" header="0.3" footer="0.3"/>
  <pageSetup orientation="landscape" r:id="rId2"/>
  <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dimension ref="A3:B132"/>
  <sheetViews>
    <sheetView workbookViewId="0">
      <pane ySplit="12" topLeftCell="A13" activePane="bottomLeft" state="frozen"/>
      <selection activeCell="A6" sqref="A6"/>
      <selection pane="bottomLeft" activeCell="A13" sqref="A13"/>
    </sheetView>
  </sheetViews>
  <sheetFormatPr defaultRowHeight="15" x14ac:dyDescent="0.25"/>
  <cols>
    <col min="1" max="1" width="12.7109375" customWidth="1"/>
    <col min="2" max="2" width="70.7109375" customWidth="1"/>
  </cols>
  <sheetData>
    <row r="3" spans="1:2" ht="32.1" customHeight="1" x14ac:dyDescent="0.25">
      <c r="A3" s="128" t="s">
        <v>163</v>
      </c>
      <c r="B3" s="128"/>
    </row>
    <row r="4" spans="1:2" x14ac:dyDescent="0.25">
      <c r="A4" s="3"/>
      <c r="B4" s="3"/>
    </row>
    <row r="5" spans="1:2" ht="45" customHeight="1" x14ac:dyDescent="0.25">
      <c r="A5" s="9" t="s">
        <v>162</v>
      </c>
      <c r="B5" s="62" t="str">
        <f>IF(mil06.02="","",mil06.02)</f>
        <v/>
      </c>
    </row>
    <row r="6" spans="1:2" x14ac:dyDescent="0.25">
      <c r="A6" s="9"/>
      <c r="B6" s="85" t="s">
        <v>6934</v>
      </c>
    </row>
    <row r="7" spans="1:2" ht="5.0999999999999996" customHeight="1" x14ac:dyDescent="0.25">
      <c r="A7" s="3"/>
      <c r="B7" s="3"/>
    </row>
    <row r="8" spans="1:2" ht="60" customHeight="1" x14ac:dyDescent="0.25">
      <c r="A8" s="172" t="s">
        <v>161</v>
      </c>
      <c r="B8" s="172"/>
    </row>
    <row r="9" spans="1:2" ht="5.0999999999999996" customHeight="1" x14ac:dyDescent="0.25">
      <c r="A9" s="3"/>
      <c r="B9" s="3"/>
    </row>
    <row r="10" spans="1:2" ht="15" customHeight="1" x14ac:dyDescent="0.25">
      <c r="A10" s="195" t="s">
        <v>160</v>
      </c>
      <c r="B10" s="195"/>
    </row>
    <row r="11" spans="1:2" x14ac:dyDescent="0.25">
      <c r="A11" s="3"/>
      <c r="B11" s="3"/>
    </row>
    <row r="12" spans="1:2" x14ac:dyDescent="0.25">
      <c r="A12" s="7" t="s">
        <v>159</v>
      </c>
      <c r="B12" s="7" t="s">
        <v>158</v>
      </c>
    </row>
    <row r="13" spans="1:2" ht="5.0999999999999996" customHeight="1" x14ac:dyDescent="0.25">
      <c r="A13" s="3"/>
      <c r="B13" s="3"/>
    </row>
    <row r="14" spans="1:2" x14ac:dyDescent="0.25">
      <c r="A14" s="6">
        <v>1</v>
      </c>
      <c r="B14" s="2" t="s">
        <v>157</v>
      </c>
    </row>
    <row r="15" spans="1:2" ht="5.0999999999999996" customHeight="1" x14ac:dyDescent="0.25">
      <c r="A15" s="6"/>
      <c r="B15" s="3"/>
    </row>
    <row r="16" spans="1:2" x14ac:dyDescent="0.25">
      <c r="A16" s="6" t="s">
        <v>156</v>
      </c>
      <c r="B16" s="2" t="s">
        <v>155</v>
      </c>
    </row>
    <row r="17" spans="1:2" ht="5.0999999999999996" customHeight="1" x14ac:dyDescent="0.25">
      <c r="A17" s="6"/>
      <c r="B17" s="3"/>
    </row>
    <row r="18" spans="1:2" x14ac:dyDescent="0.25">
      <c r="A18" s="6">
        <v>4</v>
      </c>
      <c r="B18" s="2" t="s">
        <v>154</v>
      </c>
    </row>
    <row r="19" spans="1:2" ht="5.0999999999999996" customHeight="1" x14ac:dyDescent="0.25">
      <c r="A19" s="6"/>
      <c r="B19" s="3"/>
    </row>
    <row r="20" spans="1:2" x14ac:dyDescent="0.25">
      <c r="A20" s="6">
        <v>5</v>
      </c>
      <c r="B20" s="2" t="s">
        <v>153</v>
      </c>
    </row>
    <row r="21" spans="1:2" ht="5.0999999999999996" customHeight="1" x14ac:dyDescent="0.25">
      <c r="A21" s="6"/>
      <c r="B21" s="3"/>
    </row>
    <row r="22" spans="1:2" x14ac:dyDescent="0.25">
      <c r="A22" s="6">
        <v>6</v>
      </c>
      <c r="B22" s="2" t="s">
        <v>152</v>
      </c>
    </row>
    <row r="23" spans="1:2" ht="5.0999999999999996" customHeight="1" x14ac:dyDescent="0.25">
      <c r="A23" s="6"/>
      <c r="B23" s="3"/>
    </row>
    <row r="24" spans="1:2" x14ac:dyDescent="0.25">
      <c r="A24" s="6">
        <v>7</v>
      </c>
      <c r="B24" s="2" t="s">
        <v>151</v>
      </c>
    </row>
    <row r="25" spans="1:2" ht="5.0999999999999996" customHeight="1" x14ac:dyDescent="0.25">
      <c r="A25" s="6"/>
      <c r="B25" s="3"/>
    </row>
    <row r="26" spans="1:2" x14ac:dyDescent="0.25">
      <c r="A26" s="6" t="s">
        <v>150</v>
      </c>
      <c r="B26" s="2" t="s">
        <v>149</v>
      </c>
    </row>
    <row r="27" spans="1:2" ht="5.0999999999999996" customHeight="1" x14ac:dyDescent="0.25">
      <c r="A27" s="6"/>
      <c r="B27" s="3"/>
    </row>
    <row r="28" spans="1:2" x14ac:dyDescent="0.25">
      <c r="A28" s="6" t="s">
        <v>148</v>
      </c>
      <c r="B28" s="2" t="s">
        <v>147</v>
      </c>
    </row>
    <row r="29" spans="1:2" ht="5.0999999999999996" customHeight="1" x14ac:dyDescent="0.25">
      <c r="A29" s="6"/>
      <c r="B29" s="3"/>
    </row>
    <row r="30" spans="1:2" x14ac:dyDescent="0.25">
      <c r="A30" s="6" t="s">
        <v>146</v>
      </c>
      <c r="B30" s="2" t="s">
        <v>145</v>
      </c>
    </row>
    <row r="31" spans="1:2" ht="5.0999999999999996" customHeight="1" x14ac:dyDescent="0.25">
      <c r="A31" s="6"/>
      <c r="B31" s="3"/>
    </row>
    <row r="32" spans="1:2" x14ac:dyDescent="0.25">
      <c r="A32" s="6" t="s">
        <v>144</v>
      </c>
      <c r="B32" s="2" t="s">
        <v>143</v>
      </c>
    </row>
    <row r="33" spans="1:2" ht="5.0999999999999996" customHeight="1" x14ac:dyDescent="0.25">
      <c r="A33" s="6"/>
      <c r="B33" s="3"/>
    </row>
    <row r="34" spans="1:2" x14ac:dyDescent="0.25">
      <c r="A34" s="6" t="s">
        <v>142</v>
      </c>
      <c r="B34" s="2" t="s">
        <v>141</v>
      </c>
    </row>
    <row r="35" spans="1:2" ht="5.0999999999999996" customHeight="1" x14ac:dyDescent="0.25">
      <c r="A35" s="6"/>
      <c r="B35" s="3"/>
    </row>
    <row r="36" spans="1:2" x14ac:dyDescent="0.25">
      <c r="A36" s="6" t="s">
        <v>140</v>
      </c>
      <c r="B36" s="2" t="s">
        <v>139</v>
      </c>
    </row>
    <row r="37" spans="1:2" ht="5.0999999999999996" customHeight="1" x14ac:dyDescent="0.25">
      <c r="A37" s="6"/>
      <c r="B37" s="3"/>
    </row>
    <row r="38" spans="1:2" x14ac:dyDescent="0.25">
      <c r="A38" s="6" t="s">
        <v>138</v>
      </c>
      <c r="B38" s="2" t="s">
        <v>137</v>
      </c>
    </row>
    <row r="39" spans="1:2" ht="5.0999999999999996" customHeight="1" x14ac:dyDescent="0.25">
      <c r="A39" s="6"/>
      <c r="B39" s="3"/>
    </row>
    <row r="40" spans="1:2" x14ac:dyDescent="0.25">
      <c r="A40" s="6" t="s">
        <v>136</v>
      </c>
      <c r="B40" s="2" t="s">
        <v>135</v>
      </c>
    </row>
    <row r="41" spans="1:2" ht="5.0999999999999996" customHeight="1" x14ac:dyDescent="0.25">
      <c r="A41" s="6"/>
      <c r="B41" s="3"/>
    </row>
    <row r="42" spans="1:2" x14ac:dyDescent="0.25">
      <c r="A42" s="6" t="s">
        <v>134</v>
      </c>
      <c r="B42" s="2" t="s">
        <v>133</v>
      </c>
    </row>
    <row r="43" spans="1:2" ht="5.0999999999999996" customHeight="1" x14ac:dyDescent="0.25">
      <c r="A43" s="6"/>
      <c r="B43" s="3"/>
    </row>
    <row r="44" spans="1:2" x14ac:dyDescent="0.25">
      <c r="A44" s="6" t="s">
        <v>132</v>
      </c>
      <c r="B44" s="2" t="s">
        <v>131</v>
      </c>
    </row>
    <row r="45" spans="1:2" ht="5.0999999999999996" customHeight="1" x14ac:dyDescent="0.25">
      <c r="A45" s="6"/>
      <c r="B45" s="3"/>
    </row>
    <row r="46" spans="1:2" x14ac:dyDescent="0.25">
      <c r="A46" s="6" t="s">
        <v>130</v>
      </c>
      <c r="B46" s="2" t="s">
        <v>129</v>
      </c>
    </row>
    <row r="47" spans="1:2" ht="5.0999999999999996" customHeight="1" x14ac:dyDescent="0.25">
      <c r="A47" s="6"/>
      <c r="B47" s="3"/>
    </row>
    <row r="48" spans="1:2" x14ac:dyDescent="0.25">
      <c r="A48" s="6">
        <v>44</v>
      </c>
      <c r="B48" s="2" t="s">
        <v>128</v>
      </c>
    </row>
    <row r="49" spans="1:2" ht="5.0999999999999996" customHeight="1" x14ac:dyDescent="0.25">
      <c r="A49" s="6"/>
      <c r="B49" s="3"/>
    </row>
    <row r="50" spans="1:2" x14ac:dyDescent="0.25">
      <c r="A50" s="6">
        <v>45</v>
      </c>
      <c r="B50" s="2" t="s">
        <v>127</v>
      </c>
    </row>
    <row r="51" spans="1:2" ht="5.0999999999999996" customHeight="1" x14ac:dyDescent="0.25">
      <c r="A51" s="6"/>
      <c r="B51" s="3"/>
    </row>
    <row r="52" spans="1:2" x14ac:dyDescent="0.25">
      <c r="A52" s="6">
        <v>46</v>
      </c>
      <c r="B52" s="2" t="s">
        <v>7419</v>
      </c>
    </row>
    <row r="53" spans="1:2" ht="5.0999999999999996" customHeight="1" x14ac:dyDescent="0.25">
      <c r="A53" s="6"/>
      <c r="B53" s="3"/>
    </row>
    <row r="54" spans="1:2" ht="15" customHeight="1" x14ac:dyDescent="0.25">
      <c r="A54" s="143" t="s">
        <v>7646</v>
      </c>
      <c r="B54" s="143"/>
    </row>
    <row r="55" spans="1:2" ht="5.0999999999999996" customHeight="1" x14ac:dyDescent="0.25">
      <c r="A55" s="6"/>
      <c r="B55" s="3"/>
    </row>
    <row r="56" spans="1:2" x14ac:dyDescent="0.25">
      <c r="A56" s="6">
        <v>49</v>
      </c>
      <c r="B56" s="2" t="s">
        <v>7647</v>
      </c>
    </row>
    <row r="57" spans="1:2" ht="5.0999999999999996" customHeight="1" x14ac:dyDescent="0.25">
      <c r="A57" s="6"/>
      <c r="B57" s="3"/>
    </row>
    <row r="58" spans="1:2" x14ac:dyDescent="0.25">
      <c r="A58" s="6">
        <v>50</v>
      </c>
      <c r="B58" s="2" t="s">
        <v>126</v>
      </c>
    </row>
    <row r="59" spans="1:2" ht="5.0999999999999996" customHeight="1" x14ac:dyDescent="0.25">
      <c r="A59" s="6"/>
      <c r="B59" s="3"/>
    </row>
    <row r="60" spans="1:2" ht="15" customHeight="1" x14ac:dyDescent="0.25">
      <c r="A60" s="143" t="s">
        <v>125</v>
      </c>
      <c r="B60" s="143"/>
    </row>
    <row r="61" spans="1:2" ht="5.0999999999999996" customHeight="1" x14ac:dyDescent="0.25">
      <c r="A61" s="6"/>
      <c r="B61" s="3"/>
    </row>
    <row r="62" spans="1:2" x14ac:dyDescent="0.25">
      <c r="A62" s="6">
        <v>54</v>
      </c>
      <c r="B62" s="2" t="s">
        <v>124</v>
      </c>
    </row>
    <row r="63" spans="1:2" ht="5.0999999999999996" customHeight="1" x14ac:dyDescent="0.25">
      <c r="A63" s="6"/>
      <c r="B63" s="3"/>
    </row>
    <row r="64" spans="1:2" x14ac:dyDescent="0.25">
      <c r="A64" s="6" t="s">
        <v>123</v>
      </c>
      <c r="B64" s="2" t="s">
        <v>122</v>
      </c>
    </row>
    <row r="65" spans="1:2" ht="5.0999999999999996" customHeight="1" x14ac:dyDescent="0.25">
      <c r="A65" s="6"/>
      <c r="B65" s="3"/>
    </row>
    <row r="66" spans="1:2" x14ac:dyDescent="0.25">
      <c r="A66" s="6" t="s">
        <v>121</v>
      </c>
      <c r="B66" s="2" t="s">
        <v>120</v>
      </c>
    </row>
    <row r="67" spans="1:2" ht="5.0999999999999996" customHeight="1" x14ac:dyDescent="0.25">
      <c r="A67" s="6"/>
      <c r="B67" s="3"/>
    </row>
    <row r="68" spans="1:2" x14ac:dyDescent="0.25">
      <c r="A68" s="6" t="s">
        <v>119</v>
      </c>
      <c r="B68" s="2" t="s">
        <v>118</v>
      </c>
    </row>
    <row r="69" spans="1:2" ht="5.0999999999999996" customHeight="1" x14ac:dyDescent="0.25">
      <c r="A69" s="6"/>
      <c r="B69" s="3"/>
    </row>
    <row r="70" spans="1:2" x14ac:dyDescent="0.25">
      <c r="A70" s="6">
        <v>65</v>
      </c>
      <c r="B70" s="2" t="s">
        <v>117</v>
      </c>
    </row>
    <row r="71" spans="1:2" ht="5.0999999999999996" customHeight="1" x14ac:dyDescent="0.25">
      <c r="A71" s="6"/>
      <c r="B71" s="3"/>
    </row>
    <row r="72" spans="1:2" x14ac:dyDescent="0.25">
      <c r="A72" s="6">
        <v>66</v>
      </c>
      <c r="B72" s="2" t="s">
        <v>116</v>
      </c>
    </row>
    <row r="73" spans="1:2" ht="5.0999999999999996" customHeight="1" x14ac:dyDescent="0.25">
      <c r="A73" s="6"/>
      <c r="B73" s="3"/>
    </row>
    <row r="74" spans="1:2" x14ac:dyDescent="0.25">
      <c r="A74" s="6">
        <v>67</v>
      </c>
      <c r="B74" s="2" t="s">
        <v>115</v>
      </c>
    </row>
    <row r="75" spans="1:2" ht="5.0999999999999996" customHeight="1" x14ac:dyDescent="0.25">
      <c r="A75" s="6"/>
      <c r="B75" s="3"/>
    </row>
    <row r="76" spans="1:2" x14ac:dyDescent="0.25">
      <c r="A76" s="6" t="s">
        <v>114</v>
      </c>
      <c r="B76" s="2" t="s">
        <v>113</v>
      </c>
    </row>
    <row r="77" spans="1:2" ht="5.0999999999999996" customHeight="1" x14ac:dyDescent="0.25">
      <c r="A77" s="6"/>
      <c r="B77" s="3"/>
    </row>
    <row r="78" spans="1:2" ht="15" customHeight="1" x14ac:dyDescent="0.25">
      <c r="A78" s="143" t="s">
        <v>112</v>
      </c>
      <c r="B78" s="143"/>
    </row>
    <row r="79" spans="1:2" ht="5.0999999999999996" customHeight="1" x14ac:dyDescent="0.25">
      <c r="A79" s="6"/>
      <c r="B79" s="3"/>
    </row>
    <row r="80" spans="1:2" x14ac:dyDescent="0.25">
      <c r="A80" s="6">
        <v>76</v>
      </c>
      <c r="B80" s="2" t="s">
        <v>111</v>
      </c>
    </row>
    <row r="81" spans="1:2" ht="5.0999999999999996" customHeight="1" x14ac:dyDescent="0.25">
      <c r="A81" s="6"/>
      <c r="B81" s="3"/>
    </row>
    <row r="82" spans="1:2" x14ac:dyDescent="0.25">
      <c r="A82" s="6">
        <v>77</v>
      </c>
      <c r="B82" s="2" t="s">
        <v>110</v>
      </c>
    </row>
    <row r="83" spans="1:2" ht="5.0999999999999996" customHeight="1" x14ac:dyDescent="0.25">
      <c r="A83" s="6"/>
      <c r="B83" s="3"/>
    </row>
    <row r="84" spans="1:2" x14ac:dyDescent="0.25">
      <c r="A84" s="6">
        <v>78</v>
      </c>
      <c r="B84" s="2" t="s">
        <v>109</v>
      </c>
    </row>
    <row r="85" spans="1:2" ht="5.0999999999999996" customHeight="1" x14ac:dyDescent="0.25">
      <c r="A85" s="6"/>
      <c r="B85" s="3"/>
    </row>
    <row r="86" spans="1:2" x14ac:dyDescent="0.25">
      <c r="A86" s="6">
        <v>79</v>
      </c>
      <c r="B86" s="2" t="s">
        <v>108</v>
      </c>
    </row>
    <row r="87" spans="1:2" ht="5.0999999999999996" customHeight="1" x14ac:dyDescent="0.25">
      <c r="A87" s="6"/>
      <c r="B87" s="3"/>
    </row>
    <row r="88" spans="1:2" x14ac:dyDescent="0.25">
      <c r="A88" s="6">
        <v>80</v>
      </c>
      <c r="B88" s="2" t="s">
        <v>107</v>
      </c>
    </row>
    <row r="89" spans="1:2" ht="5.0999999999999996" customHeight="1" x14ac:dyDescent="0.25">
      <c r="A89" s="6"/>
      <c r="B89" s="3"/>
    </row>
    <row r="90" spans="1:2" x14ac:dyDescent="0.25">
      <c r="A90" s="6">
        <v>81</v>
      </c>
      <c r="B90" s="2" t="s">
        <v>106</v>
      </c>
    </row>
    <row r="91" spans="1:2" ht="5.0999999999999996" customHeight="1" x14ac:dyDescent="0.25">
      <c r="A91" s="6"/>
      <c r="B91" s="3"/>
    </row>
    <row r="92" spans="1:2" x14ac:dyDescent="0.25">
      <c r="A92" s="6" t="s">
        <v>105</v>
      </c>
      <c r="B92" s="2" t="s">
        <v>104</v>
      </c>
    </row>
    <row r="93" spans="1:2" ht="5.0999999999999996" customHeight="1" x14ac:dyDescent="0.25">
      <c r="A93" s="6"/>
      <c r="B93" s="3"/>
    </row>
    <row r="94" spans="1:2" x14ac:dyDescent="0.25">
      <c r="A94" s="6" t="s">
        <v>103</v>
      </c>
      <c r="B94" s="2" t="s">
        <v>102</v>
      </c>
    </row>
    <row r="95" spans="1:2" ht="5.0999999999999996" customHeight="1" x14ac:dyDescent="0.25">
      <c r="A95" s="6"/>
      <c r="B95" s="3"/>
    </row>
    <row r="96" spans="1:2" x14ac:dyDescent="0.25">
      <c r="A96" s="6">
        <v>89</v>
      </c>
      <c r="B96" s="2" t="s">
        <v>101</v>
      </c>
    </row>
    <row r="97" spans="1:2" ht="5.0999999999999996" customHeight="1" x14ac:dyDescent="0.25">
      <c r="A97" s="6"/>
      <c r="B97" s="3"/>
    </row>
    <row r="98" spans="1:2" x14ac:dyDescent="0.25">
      <c r="A98" s="6">
        <v>90</v>
      </c>
      <c r="B98" s="2" t="s">
        <v>100</v>
      </c>
    </row>
    <row r="99" spans="1:2" ht="5.0999999999999996" customHeight="1" x14ac:dyDescent="0.25">
      <c r="A99" s="6"/>
      <c r="B99" s="3"/>
    </row>
    <row r="100" spans="1:2" x14ac:dyDescent="0.25">
      <c r="A100" s="6">
        <v>91</v>
      </c>
      <c r="B100" s="2" t="s">
        <v>99</v>
      </c>
    </row>
    <row r="101" spans="1:2" ht="5.0999999999999996" customHeight="1" x14ac:dyDescent="0.25">
      <c r="A101" s="6"/>
      <c r="B101" s="3"/>
    </row>
    <row r="102" spans="1:2" x14ac:dyDescent="0.25">
      <c r="A102" s="6" t="s">
        <v>98</v>
      </c>
      <c r="B102" s="2" t="s">
        <v>97</v>
      </c>
    </row>
    <row r="103" spans="1:2" ht="5.0999999999999996" customHeight="1" x14ac:dyDescent="0.25">
      <c r="A103" s="6"/>
      <c r="B103" s="3"/>
    </row>
    <row r="104" spans="1:2" x14ac:dyDescent="0.25">
      <c r="A104" s="6">
        <v>95</v>
      </c>
      <c r="B104" s="2" t="s">
        <v>96</v>
      </c>
    </row>
    <row r="105" spans="1:2" ht="5.0999999999999996" customHeight="1" x14ac:dyDescent="0.25">
      <c r="A105" s="6"/>
      <c r="B105" s="3"/>
    </row>
    <row r="106" spans="1:2" x14ac:dyDescent="0.25">
      <c r="A106" s="6" t="s">
        <v>95</v>
      </c>
      <c r="B106" s="2" t="s">
        <v>94</v>
      </c>
    </row>
    <row r="107" spans="1:2" ht="5.0999999999999996" customHeight="1" x14ac:dyDescent="0.25">
      <c r="A107" s="6"/>
      <c r="B107" s="3"/>
    </row>
    <row r="108" spans="1:2" x14ac:dyDescent="0.25">
      <c r="A108" s="6">
        <v>100</v>
      </c>
      <c r="B108" s="2" t="s">
        <v>93</v>
      </c>
    </row>
    <row r="109" spans="1:2" ht="5.0999999999999996" customHeight="1" x14ac:dyDescent="0.25">
      <c r="A109" s="6"/>
      <c r="B109" s="3"/>
    </row>
    <row r="110" spans="1:2" x14ac:dyDescent="0.25">
      <c r="A110" s="6" t="s">
        <v>92</v>
      </c>
      <c r="B110" s="2" t="s">
        <v>91</v>
      </c>
    </row>
    <row r="111" spans="1:2" ht="5.0999999999999996" customHeight="1" x14ac:dyDescent="0.25">
      <c r="A111" s="6"/>
      <c r="B111" s="3"/>
    </row>
    <row r="112" spans="1:2" x14ac:dyDescent="0.25">
      <c r="A112" s="6" t="s">
        <v>90</v>
      </c>
      <c r="B112" s="2" t="s">
        <v>89</v>
      </c>
    </row>
    <row r="113" spans="1:2" ht="5.0999999999999996" customHeight="1" x14ac:dyDescent="0.25">
      <c r="A113" s="6"/>
      <c r="B113" s="3"/>
    </row>
    <row r="114" spans="1:2" ht="15" customHeight="1" x14ac:dyDescent="0.25">
      <c r="A114" s="143" t="s">
        <v>7648</v>
      </c>
      <c r="B114" s="143"/>
    </row>
    <row r="115" spans="1:2" ht="5.0999999999999996" customHeight="1" x14ac:dyDescent="0.25">
      <c r="A115" s="6"/>
      <c r="B115" s="3"/>
    </row>
    <row r="116" spans="1:2" x14ac:dyDescent="0.25">
      <c r="A116" s="6" t="s">
        <v>7649</v>
      </c>
      <c r="B116" s="2" t="s">
        <v>7650</v>
      </c>
    </row>
    <row r="117" spans="1:2" ht="5.0999999999999996" customHeight="1" x14ac:dyDescent="0.25">
      <c r="A117" s="6"/>
      <c r="B117" s="3"/>
    </row>
    <row r="118" spans="1:2" x14ac:dyDescent="0.25">
      <c r="A118" s="6">
        <v>200</v>
      </c>
      <c r="B118" s="2" t="s">
        <v>6791</v>
      </c>
    </row>
    <row r="119" spans="1:2" ht="5.0999999999999996" customHeight="1" x14ac:dyDescent="0.25">
      <c r="A119" s="6"/>
      <c r="B119" s="3"/>
    </row>
    <row r="120" spans="1:2" x14ac:dyDescent="0.25">
      <c r="A120" s="6" t="s">
        <v>88</v>
      </c>
      <c r="B120" s="2" t="s">
        <v>87</v>
      </c>
    </row>
    <row r="121" spans="1:2" ht="5.0999999999999996" customHeight="1" x14ac:dyDescent="0.25">
      <c r="A121" s="6"/>
      <c r="B121" s="3"/>
    </row>
    <row r="122" spans="1:2" x14ac:dyDescent="0.25">
      <c r="A122" s="6" t="s">
        <v>86</v>
      </c>
      <c r="B122" s="2" t="s">
        <v>85</v>
      </c>
    </row>
    <row r="123" spans="1:2" ht="5.0999999999999996" customHeight="1" x14ac:dyDescent="0.25">
      <c r="A123" s="6"/>
      <c r="B123" s="3"/>
    </row>
    <row r="124" spans="1:2" x14ac:dyDescent="0.25">
      <c r="A124" s="6">
        <v>209</v>
      </c>
      <c r="B124" s="2" t="s">
        <v>84</v>
      </c>
    </row>
    <row r="125" spans="1:2" ht="5.0999999999999996" customHeight="1" x14ac:dyDescent="0.25">
      <c r="A125" s="6"/>
      <c r="B125" s="3"/>
    </row>
    <row r="126" spans="1:2" x14ac:dyDescent="0.25">
      <c r="A126" s="6">
        <v>210</v>
      </c>
      <c r="B126" s="2" t="s">
        <v>83</v>
      </c>
    </row>
    <row r="127" spans="1:2" ht="5.0999999999999996" customHeight="1" x14ac:dyDescent="0.25">
      <c r="A127" s="6"/>
      <c r="B127" s="3"/>
    </row>
    <row r="128" spans="1:2" x14ac:dyDescent="0.25">
      <c r="A128" s="6" t="s">
        <v>7651</v>
      </c>
      <c r="B128" s="2" t="s">
        <v>82</v>
      </c>
    </row>
    <row r="129" spans="1:2" ht="5.0999999999999996" customHeight="1" x14ac:dyDescent="0.25">
      <c r="A129" s="6"/>
      <c r="B129" s="3"/>
    </row>
    <row r="130" spans="1:2" x14ac:dyDescent="0.25">
      <c r="A130" s="6">
        <v>214</v>
      </c>
      <c r="B130" s="2" t="s">
        <v>81</v>
      </c>
    </row>
    <row r="131" spans="1:2" ht="5.0999999999999996" customHeight="1" x14ac:dyDescent="0.25">
      <c r="A131" s="6"/>
      <c r="B131" s="3"/>
    </row>
    <row r="132" spans="1:2" x14ac:dyDescent="0.25">
      <c r="A132" s="6">
        <v>215</v>
      </c>
      <c r="B132" s="2" t="s">
        <v>80</v>
      </c>
    </row>
  </sheetData>
  <mergeCells count="7">
    <mergeCell ref="A3:B3"/>
    <mergeCell ref="A8:B8"/>
    <mergeCell ref="A10:B10"/>
    <mergeCell ref="A114:B114"/>
    <mergeCell ref="A60:B60"/>
    <mergeCell ref="A54:B54"/>
    <mergeCell ref="A78:B78"/>
  </mergeCells>
  <hyperlinks>
    <hyperlink ref="B14" location="cp_001" tooltip="Go to Checkplan Item 1, &quot;Initial Contact&quot;" display="Initial Contact" xr:uid="{00000000-0004-0000-2A00-000000000000}"/>
    <hyperlink ref="B16" location="cp_002" tooltip="Go to Checkplan Items 2 and 3, &quot;Initial Interview&quot;" display="Initial Interview" xr:uid="{00000000-0004-0000-2A00-000001000000}"/>
    <hyperlink ref="B18" location="cp_004" tooltip="Go to Checkplan Item 4, &quot;Determining Proper Probate Procedure&quot;" display="Determining Proper Probate Procedure" xr:uid="{00000000-0004-0000-2A00-000002000000}"/>
    <hyperlink ref="B20" location="cp_005" tooltip="Go to Checkplan Item 5, &quot;After Initial Interview&quot;" display="After Initial Interview" xr:uid="{00000000-0004-0000-2A00-000003000000}"/>
    <hyperlink ref="B22" location="cp_006" tooltip="Go to Checkplan Item 6, &quot;Safe Deposit Box&quot;" display="Safe Deposit Box" xr:uid="{00000000-0004-0000-2A00-000004000000}"/>
    <hyperlink ref="B24" location="cp_007" tooltip="Go to Checkplan Item 7, &quot;Insurance on D's Life&quot;" display="Insurance on D's Life" xr:uid="{00000000-0004-0000-2A00-000005000000}"/>
    <hyperlink ref="B26" location="cp_008" tooltip="Go to Checkplan Items 8-13, &quot;Employee and Government Benefits, Annuities, and IRAs&quot;" display="Employee and Government Benefits, Annuities, and IRAs" xr:uid="{00000000-0004-0000-2A00-000006000000}"/>
    <hyperlink ref="B28" location="cp_014" tooltip="Go to Checkplan Items 14-18, &quot;Temporary Dependent Administration (TDA)&quot;" display="Temporary Dependent Administration (TDA)" xr:uid="{00000000-0004-0000-2A00-000007000000}"/>
    <hyperlink ref="B30" location="cp_019" tooltip="Go to Checkplan Items 19-21, &quot;Independent Administration (IA)&quot;" display="Independent Administration (IA)" xr:uid="{00000000-0004-0000-2A00-000008000000}"/>
    <hyperlink ref="B32" location="cp_022" tooltip="Go to Checkplan Items 22-24, &quot;Muniment of Title (MT)&quot;" display="Muniment of Title (MT)" xr:uid="{00000000-0004-0000-2A00-000009000000}"/>
    <hyperlink ref="B34" location="cp_025" tooltip="Go to Checkplan Items 25 and 26, &quot;Proceedings to Declare Heirship (PDH)&quot;" display="Proceedings to Declare Heirship (PDH)" xr:uid="{00000000-0004-0000-2A00-00000A000000}"/>
    <hyperlink ref="B36" location="cp_027" tooltip="Go to Checkplan Items 27 and 28, &quot;Small Estate (SE)&quot;" display="Small Estate (SE)" xr:uid="{00000000-0004-0000-2A00-00000B000000}"/>
    <hyperlink ref="B38" location="cp_029" tooltip="Go to Checkplan Items 29-31, &quot;Administration with Dependent Executor (ADE)&quot;" display="Administration with Dependent Executor (ADE)" xr:uid="{00000000-0004-0000-2A00-00000C000000}"/>
    <hyperlink ref="B40" location="cp_032" tooltip="Go to Checkplan Items 32-34, &quot;Administration with Will Annexed (AWA)&quot;" display="Administration with Will Annexed (AWA)" xr:uid="{00000000-0004-0000-2A00-00000D000000}"/>
    <hyperlink ref="B42" location="cp_035" tooltip="Go to Checkplan Items 35-37, &quot;Regular Dependent Administration (RDA)&quot;" display="Regular Dependent Administration (RDA)" xr:uid="{00000000-0004-0000-2A00-00000E000000}"/>
    <hyperlink ref="B44" location="cp_038" tooltip="Go to Checkplan Items 38-40, &quot;Independent Administration by Agreement Where D Left a Will (TBA)&quot;" display="Independent Administration by Agreement Where D Left a Will (TBA)" xr:uid="{00000000-0004-0000-2A00-00000F000000}"/>
    <hyperlink ref="B46" location="cp_041" tooltip="Go to Checkplan Items 41-43, &quot;Independent Administration by Agreement Where There Is No Will (IBA)&quot;" display="Independent Administration by Agreement Where There Is No Will (IBA)" xr:uid="{00000000-0004-0000-2A00-000010000000}"/>
    <hyperlink ref="B62" location="cp_054" tooltip="Go to Checkplan Item 44, &quot;Alternate Method of Proving D's Will&quot;" display="Alternate Method of Proving D's Will" xr:uid="{00000000-0004-0000-2A00-000011000000}"/>
    <hyperlink ref="B64" location="cp_055" tooltip="Go to Checkplan Items 45 and 46, &quot;Notices to Creditors&quot;" display="Notices to Creditors" xr:uid="{00000000-0004-0000-2A00-000012000000}"/>
    <hyperlink ref="B66" location="cp_057" tooltip="Go to Checkplan Items 47-51, &quot;Estate Bank Account and Accounting System&quot;" display="Estate Bank Account and Accounting System" xr:uid="{00000000-0004-0000-2A00-000013000000}"/>
    <hyperlink ref="B68" location="cp_062" tooltip="Go to Checkplan Items 52-54, &quot;Residence&quot;" display="Residence" xr:uid="{00000000-0004-0000-2A00-000014000000}"/>
    <hyperlink ref="B70" location="cp_065" tooltip="Go to Checkplan Item 55, &quot;Other Leased Property&quot;" display="Other Leased Property" xr:uid="{00000000-0004-0000-2A00-000015000000}"/>
    <hyperlink ref="B72" location="cp_066" tooltip="Go to Checkplan Item 56, &quot;Credit Cards and Charge Accounts&quot;" display="Credit Cards and Charge Accounts" xr:uid="{00000000-0004-0000-2A00-000016000000}"/>
    <hyperlink ref="B74" location="cp_067" tooltip="Go to Checkplan Item 57, &quot;Claims against D's Estate&quot;" display="Claims against D's Estate" xr:uid="{00000000-0004-0000-2A00-000017000000}"/>
    <hyperlink ref="B76" location="cp_068" tooltip="Go to Checkplan Items 58-65, &quot;Other Insurance&quot;" display="Other Insurance" xr:uid="{00000000-0004-0000-2A00-000018000000}"/>
    <hyperlink ref="B80" location="cp_076" tooltip="Go to Checkplan Item 66, &quot;Cash&quot;" display="Cash" xr:uid="{00000000-0004-0000-2A00-000019000000}"/>
    <hyperlink ref="B82" location="cp_077" tooltip="Go to Checkplan Item 67, &quot;Subchapter S Corporations&quot;" display="Subchapter S Corporations" xr:uid="{00000000-0004-0000-2A00-00001A000000}"/>
    <hyperlink ref="B84" location="cp_078" tooltip="Go to Checkplan Item 68, &quot;D's Lifetime Tax Liabilities&quot;" display="D's Lifetime Tax Liabilities" xr:uid="{00000000-0004-0000-2A00-00001B000000}"/>
    <hyperlink ref="B88" location="cp_080" tooltip="Go to Checkplan Item 70, &quot;Valuation&quot;" display="Valuation" xr:uid="{00000000-0004-0000-2A00-00001C000000}"/>
    <hyperlink ref="B90" location="cp_081" tooltip="Go to Checkplan Item 71, &quot;Disclaimers&quot;" display="Disclaimers" xr:uid="{00000000-0004-0000-2A00-00001D000000}"/>
    <hyperlink ref="B92" location="cp_082" tooltip="Go to Checkplan Items 72-74, &quot;Real Estate&quot;" display="Real Estate" xr:uid="{00000000-0004-0000-2A00-00001E000000}"/>
    <hyperlink ref="B94" location="cp_085" tooltip="Go to Checkplan Items 75-78, &quot;Securities&quot;" display="Securities" xr:uid="{00000000-0004-0000-2A00-00001F000000}"/>
    <hyperlink ref="B96" location="cp_089" tooltip="Go to Checkplan Item 79, &quot;Insurance on Life of Another&quot;" display="Insurance on Life of Another" xr:uid="{00000000-0004-0000-2A00-000020000000}"/>
    <hyperlink ref="B98" location="cp_090" tooltip="Go to Checkplan Item 80, &quot;Judgments, Notes, Accounts Receivable, and Contracts for Deed&quot;" display="Judgments, Notes, Accounts Receivable, and Contracts for Deed" xr:uid="{00000000-0004-0000-2A00-000021000000}"/>
    <hyperlink ref="B100" location="cp_091" tooltip="Go to Checkplan Item 81, &quot;Transportation Equipment&quot;" display="Transportation Equipment" xr:uid="{00000000-0004-0000-2A00-000022000000}"/>
    <hyperlink ref="B102" location="cp_092" tooltip="Go to Checkplan Items 82-84, &quot;Disposition or Transfer of Personal Property&quot;" display="Disposition or Transfer of Personal Property" xr:uid="{00000000-0004-0000-2A00-000023000000}"/>
    <hyperlink ref="B104" location="cp_095" tooltip="Go to Checkplan Item 85, &quot;Other Matters&quot;" display="Other Matters" xr:uid="{00000000-0004-0000-2A00-000024000000}"/>
    <hyperlink ref="B106" location="cp_096" tooltip="Go to Checkplan Items 86-89, &quot;Inventory&quot;" display="Inventory" xr:uid="{00000000-0004-0000-2A00-000025000000}"/>
    <hyperlink ref="B108" location="cp_100" tooltip="Go to Checkplan Item 90, &quot;Family Allowance&quot;" display="Family Allowance" xr:uid="{00000000-0004-0000-2A00-000026000000}"/>
    <hyperlink ref="B110" location="cp_101" tooltip="Go to Checkplan Items 91 and 92, &quot;Setting Aside Exempt Property&quot;" display="Setting Aside Exempt Property" xr:uid="{00000000-0004-0000-2A00-000027000000}"/>
    <hyperlink ref="B112" location="cp_103" tooltip="Go to Checkplan Items 93-95, &quot;Federal Estate Tax&quot;" display="Federal Estate Tax" xr:uid="{00000000-0004-0000-2A00-000028000000}"/>
    <hyperlink ref="B118" location="cp_200" tooltip="Go to Checkplan Item 201, &quot;Texas Real Estate Not in County of Probate&quot;" display="Texas Real Estate Not in County of Probate" xr:uid="{00000000-0004-0000-2A00-000029000000}"/>
    <hyperlink ref="B120" location="cp_201" tooltip="Go to Checkplan Items 202-205, &quot;Court Authorization to Spend Funds&quot;" display="Court Authorization to Spend Funds" xr:uid="{00000000-0004-0000-2A00-00002A000000}"/>
    <hyperlink ref="B122" location="cp_206" tooltip="Go to Checkplan Items 206-208, &quot;Annual Accounts&quot;" display="Annual Accounts" xr:uid="{00000000-0004-0000-2A00-00002B000000}"/>
    <hyperlink ref="B124" location="cp_209" tooltip="Go to Checkplan Item 209, &quot;Determining Heirship&quot;" display="Determining Heirship" xr:uid="{00000000-0004-0000-2A00-00002C000000}"/>
    <hyperlink ref="B126" location="cp_210" tooltip="Go to Checkplan Item 210, &quot;Final Account&quot;" display="Final Account" xr:uid="{00000000-0004-0000-2A00-00002D000000}"/>
    <hyperlink ref="B128" location="cp_211" tooltip="Go to Checkplan Item 211, &quot;Distributing the Estate&quot;" display="Distributing the Estate" xr:uid="{00000000-0004-0000-2A00-00002E000000}"/>
    <hyperlink ref="B130" location="cp_214" tooltip="Go to Checkplan Item 212, &quot;Closing the Estate&quot;" display="Closing the Estate" xr:uid="{00000000-0004-0000-2A00-00002F000000}"/>
    <hyperlink ref="B132" location="cp_215" tooltip="Go to Checkplan Item 213, &quot;Winding Up&quot;" display="Winding Up" xr:uid="{00000000-0004-0000-2A00-000030000000}"/>
    <hyperlink ref="B48" location="cp_044" tooltip="Go to Checkplan Items 93-95, &quot;Federal Estate Tax&quot;" display="Ancillary Probate of Will Previously Probated Elsewhere (AP)" xr:uid="{00000000-0004-0000-2A00-000031000000}"/>
    <hyperlink ref="B50" location="cp_045" tooltip="Go to Checkplan Items 93-95, &quot;Federal Estate Tax&quot;" display="Recording of Will Previously Probated Elsewhere (RW)" xr:uid="{00000000-0004-0000-2A00-000032000000}"/>
    <hyperlink ref="B58" location="cp_050" tooltip="Go to Checkplan Items 93-95, &quot;Federal Estate Tax&quot;" display="Digital Assets" xr:uid="{00000000-0004-0000-2A00-000033000000}"/>
    <hyperlink ref="B86" location="'Cp79'!A1" tooltip="Go to Checkplan Item 69, &quot;Income Tax Returns for Estate&quot;" display="Income Tax Returns for Estate" xr:uid="{00000000-0004-0000-2A00-000034000000}"/>
    <hyperlink ref="B6" location="mil06.02" display="Click here to go to MIL Item 6.02." xr:uid="{00000000-0004-0000-2A00-000035000000}"/>
    <hyperlink ref="B52" location="cp_046" tooltip="Go to Checkplan Items 93-95, &quot;Federal Estate Tax&quot;" display="Designation of Administrator" xr:uid="{00000000-0004-0000-2A00-000036000000}"/>
    <hyperlink ref="B56" location="cp_049" tooltip="Go to Checkplan Items 93-95, &quot;Federal Estate Tax&quot;" display="Beneficial Owners" xr:uid="{CA2DEB92-632C-470F-8E9C-080FC0C32126}"/>
    <hyperlink ref="B116" location="cp_198" tooltip="Go to Checkplan Item 201, &quot;Texas Real Estate Not in County of Probate&quot;" display="Court Authorization to Engage or Employ" xr:uid="{2BD9E1A1-6FFC-4DFA-989D-07C0DD97FB3E}"/>
  </hyperlinks>
  <pageMargins left="0.7" right="0.7" top="0.75" bottom="0.75" header="0.3" footer="0.3"/>
  <pageSetup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dimension ref="A3:I33"/>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5.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224</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30" x14ac:dyDescent="0.25">
      <c r="A6" s="12" t="s">
        <v>218</v>
      </c>
      <c r="B6" s="12"/>
      <c r="C6" s="12"/>
      <c r="D6" s="3" t="s">
        <v>217</v>
      </c>
      <c r="E6" s="239"/>
      <c r="F6" s="239"/>
      <c r="G6" s="239"/>
      <c r="H6" s="242"/>
      <c r="I6" s="239"/>
    </row>
    <row r="7" spans="1:9" ht="30" x14ac:dyDescent="0.25">
      <c r="A7" s="12"/>
      <c r="B7" s="12" t="s">
        <v>216</v>
      </c>
      <c r="C7" s="12"/>
      <c r="D7" s="3" t="s">
        <v>215</v>
      </c>
      <c r="E7" s="240"/>
      <c r="F7" s="240"/>
      <c r="G7" s="240"/>
      <c r="H7" s="243"/>
      <c r="I7" s="240"/>
    </row>
    <row r="8" spans="1:9" x14ac:dyDescent="0.25">
      <c r="A8" s="12"/>
      <c r="B8" s="12"/>
      <c r="C8" s="12" t="s">
        <v>214</v>
      </c>
      <c r="D8" s="3" t="s">
        <v>213</v>
      </c>
      <c r="E8" s="241"/>
      <c r="F8" s="241"/>
      <c r="G8" s="241"/>
      <c r="H8" s="244"/>
      <c r="I8" s="241"/>
    </row>
    <row r="9" spans="1:9" ht="45" x14ac:dyDescent="0.25">
      <c r="A9" s="12"/>
      <c r="B9" s="12"/>
      <c r="C9" s="12" t="s">
        <v>212</v>
      </c>
      <c r="D9" s="3" t="s">
        <v>211</v>
      </c>
      <c r="E9" s="10"/>
      <c r="F9" s="10"/>
      <c r="G9" s="10"/>
      <c r="H9" s="11"/>
      <c r="I9" s="10"/>
    </row>
    <row r="10" spans="1:9" x14ac:dyDescent="0.25">
      <c r="A10" s="12"/>
      <c r="B10" s="12"/>
      <c r="C10" s="12" t="s">
        <v>210</v>
      </c>
      <c r="D10" s="3" t="s">
        <v>209</v>
      </c>
      <c r="E10" s="10"/>
      <c r="F10" s="10"/>
      <c r="G10" s="10"/>
      <c r="H10" s="11"/>
      <c r="I10" s="10"/>
    </row>
    <row r="11" spans="1:9" ht="30" x14ac:dyDescent="0.25">
      <c r="A11" s="12"/>
      <c r="B11" s="12"/>
      <c r="C11" s="12" t="s">
        <v>208</v>
      </c>
      <c r="D11" s="3" t="s">
        <v>207</v>
      </c>
      <c r="E11" s="10"/>
      <c r="F11" s="10"/>
      <c r="G11" s="10"/>
      <c r="H11" s="11"/>
      <c r="I11" s="10"/>
    </row>
    <row r="12" spans="1:9" x14ac:dyDescent="0.25">
      <c r="A12" s="12"/>
      <c r="B12" s="12"/>
      <c r="C12" s="12" t="s">
        <v>206</v>
      </c>
      <c r="D12" s="3" t="s">
        <v>205</v>
      </c>
      <c r="E12" s="10"/>
      <c r="F12" s="10"/>
      <c r="G12" s="10"/>
      <c r="H12" s="11"/>
      <c r="I12" s="10"/>
    </row>
    <row r="13" spans="1:9" x14ac:dyDescent="0.25">
      <c r="A13" s="12"/>
      <c r="B13" s="12"/>
      <c r="C13" s="12" t="s">
        <v>204</v>
      </c>
      <c r="D13" s="3" t="s">
        <v>203</v>
      </c>
      <c r="E13" s="10"/>
      <c r="F13" s="10"/>
      <c r="G13" s="10"/>
      <c r="H13" s="11"/>
      <c r="I13" s="10"/>
    </row>
    <row r="14" spans="1:9" ht="105" x14ac:dyDescent="0.25">
      <c r="A14" s="12"/>
      <c r="B14" s="12"/>
      <c r="C14" s="12" t="s">
        <v>202</v>
      </c>
      <c r="D14" s="3" t="s">
        <v>7375</v>
      </c>
      <c r="E14" s="10"/>
      <c r="F14" s="10"/>
      <c r="G14" s="10"/>
      <c r="H14" s="11"/>
      <c r="I14" s="10"/>
    </row>
    <row r="15" spans="1:9" x14ac:dyDescent="0.25">
      <c r="A15" s="12"/>
      <c r="B15" s="12"/>
      <c r="C15" s="12" t="s">
        <v>201</v>
      </c>
      <c r="D15" s="3" t="s">
        <v>200</v>
      </c>
      <c r="E15" s="10"/>
      <c r="F15" s="10"/>
      <c r="G15" s="10"/>
      <c r="H15" s="11"/>
      <c r="I15" s="10"/>
    </row>
    <row r="16" spans="1:9" ht="30" x14ac:dyDescent="0.25">
      <c r="A16" s="12"/>
      <c r="B16" s="12"/>
      <c r="C16" s="12" t="s">
        <v>199</v>
      </c>
      <c r="D16" s="3" t="s">
        <v>198</v>
      </c>
      <c r="E16" s="10"/>
      <c r="F16" s="10"/>
      <c r="G16" s="10"/>
      <c r="H16" s="11"/>
      <c r="I16" s="10"/>
    </row>
    <row r="17" spans="1:9" ht="30" x14ac:dyDescent="0.25">
      <c r="A17" s="12"/>
      <c r="B17" s="12"/>
      <c r="C17" s="12" t="s">
        <v>197</v>
      </c>
      <c r="D17" s="3" t="s">
        <v>196</v>
      </c>
      <c r="E17" s="10"/>
      <c r="F17" s="10"/>
      <c r="G17" s="10"/>
      <c r="H17" s="11"/>
      <c r="I17" s="10"/>
    </row>
    <row r="18" spans="1:9" x14ac:dyDescent="0.25">
      <c r="A18" s="12"/>
      <c r="B18" s="12"/>
      <c r="C18" s="12" t="s">
        <v>195</v>
      </c>
      <c r="D18" s="3" t="s">
        <v>194</v>
      </c>
      <c r="E18" s="10"/>
      <c r="F18" s="10"/>
      <c r="G18" s="10"/>
      <c r="H18" s="11"/>
      <c r="I18" s="10"/>
    </row>
    <row r="19" spans="1:9" ht="30" x14ac:dyDescent="0.25">
      <c r="A19" s="12"/>
      <c r="B19" s="12"/>
      <c r="C19" s="12" t="s">
        <v>193</v>
      </c>
      <c r="D19" s="3" t="s">
        <v>192</v>
      </c>
      <c r="E19" s="10"/>
      <c r="F19" s="10"/>
      <c r="G19" s="10"/>
      <c r="H19" s="11"/>
      <c r="I19" s="10"/>
    </row>
    <row r="20" spans="1:9" ht="30" x14ac:dyDescent="0.25">
      <c r="A20" s="12"/>
      <c r="B20" s="12"/>
      <c r="C20" s="12" t="s">
        <v>191</v>
      </c>
      <c r="D20" s="3" t="s">
        <v>190</v>
      </c>
      <c r="E20" s="10"/>
      <c r="F20" s="10"/>
      <c r="G20" s="10"/>
      <c r="H20" s="11"/>
      <c r="I20" s="10"/>
    </row>
    <row r="21" spans="1:9" x14ac:dyDescent="0.25">
      <c r="A21" s="12"/>
      <c r="B21" s="12"/>
      <c r="C21" s="12" t="s">
        <v>189</v>
      </c>
      <c r="D21" s="3" t="s">
        <v>188</v>
      </c>
      <c r="E21" s="10"/>
      <c r="F21" s="10"/>
      <c r="G21" s="10"/>
      <c r="H21" s="11"/>
      <c r="I21" s="10"/>
    </row>
    <row r="22" spans="1:9" x14ac:dyDescent="0.25">
      <c r="A22" s="12"/>
      <c r="B22" s="12"/>
      <c r="C22" s="12" t="s">
        <v>187</v>
      </c>
      <c r="D22" s="3" t="s">
        <v>186</v>
      </c>
      <c r="E22" s="10"/>
      <c r="F22" s="10"/>
      <c r="G22" s="10"/>
      <c r="H22" s="11"/>
      <c r="I22" s="10"/>
    </row>
    <row r="23" spans="1:9" x14ac:dyDescent="0.25">
      <c r="A23" s="12"/>
      <c r="B23" s="12"/>
      <c r="C23" s="12" t="s">
        <v>185</v>
      </c>
      <c r="D23" s="3" t="s">
        <v>184</v>
      </c>
      <c r="E23" s="10"/>
      <c r="F23" s="10"/>
      <c r="G23" s="10"/>
      <c r="H23" s="11"/>
      <c r="I23" s="10"/>
    </row>
    <row r="24" spans="1:9" ht="45" x14ac:dyDescent="0.25">
      <c r="A24" s="12"/>
      <c r="B24" s="12"/>
      <c r="C24" s="12" t="s">
        <v>183</v>
      </c>
      <c r="D24" s="3" t="s">
        <v>182</v>
      </c>
      <c r="E24" s="10"/>
      <c r="F24" s="10"/>
      <c r="G24" s="10"/>
      <c r="H24" s="11"/>
      <c r="I24" s="10"/>
    </row>
    <row r="25" spans="1:9" ht="30" x14ac:dyDescent="0.25">
      <c r="A25" s="12"/>
      <c r="B25" s="12"/>
      <c r="C25" s="12" t="s">
        <v>181</v>
      </c>
      <c r="D25" s="3" t="s">
        <v>180</v>
      </c>
      <c r="E25" s="10"/>
      <c r="F25" s="10"/>
      <c r="G25" s="10"/>
      <c r="H25" s="11"/>
      <c r="I25" s="10"/>
    </row>
    <row r="26" spans="1:9" ht="90" x14ac:dyDescent="0.25">
      <c r="A26" s="12"/>
      <c r="B26" s="12" t="s">
        <v>179</v>
      </c>
      <c r="C26" s="12"/>
      <c r="D26" s="3" t="s">
        <v>178</v>
      </c>
      <c r="E26" s="10"/>
      <c r="F26" s="10"/>
      <c r="G26" s="10"/>
      <c r="H26" s="11"/>
      <c r="I26" s="10"/>
    </row>
    <row r="27" spans="1:9" ht="45" x14ac:dyDescent="0.25">
      <c r="A27" s="12"/>
      <c r="B27" s="12" t="s">
        <v>177</v>
      </c>
      <c r="C27" s="12"/>
      <c r="D27" s="3" t="s">
        <v>176</v>
      </c>
      <c r="E27" s="10"/>
      <c r="F27" s="10"/>
      <c r="G27" s="10"/>
      <c r="H27" s="11"/>
      <c r="I27" s="10"/>
    </row>
    <row r="28" spans="1:9" ht="90" x14ac:dyDescent="0.25">
      <c r="A28" s="12"/>
      <c r="B28" s="12" t="s">
        <v>175</v>
      </c>
      <c r="C28" s="12"/>
      <c r="D28" s="3" t="s">
        <v>174</v>
      </c>
      <c r="E28" s="10"/>
      <c r="F28" s="10"/>
      <c r="G28" s="10"/>
      <c r="H28" s="11"/>
      <c r="I28" s="10"/>
    </row>
    <row r="29" spans="1:9" ht="60" x14ac:dyDescent="0.25">
      <c r="A29" s="12"/>
      <c r="B29" s="12" t="s">
        <v>173</v>
      </c>
      <c r="C29" s="12"/>
      <c r="D29" s="3" t="s">
        <v>172</v>
      </c>
      <c r="E29" s="10"/>
      <c r="F29" s="10"/>
      <c r="G29" s="10"/>
      <c r="H29" s="11"/>
      <c r="I29" s="10"/>
    </row>
    <row r="30" spans="1:9" ht="45" x14ac:dyDescent="0.25">
      <c r="A30" s="12"/>
      <c r="B30" s="12" t="s">
        <v>171</v>
      </c>
      <c r="C30" s="12"/>
      <c r="D30" s="3" t="s">
        <v>170</v>
      </c>
      <c r="E30" s="10"/>
      <c r="F30" s="10"/>
      <c r="G30" s="10"/>
      <c r="H30" s="11"/>
      <c r="I30" s="10"/>
    </row>
    <row r="31" spans="1:9" ht="30" x14ac:dyDescent="0.25">
      <c r="A31" s="12"/>
      <c r="B31" s="12" t="s">
        <v>169</v>
      </c>
      <c r="C31" s="12"/>
      <c r="D31" s="3" t="s">
        <v>168</v>
      </c>
      <c r="E31" s="10"/>
      <c r="F31" s="10"/>
      <c r="G31" s="10"/>
      <c r="H31" s="11"/>
      <c r="I31" s="10"/>
    </row>
    <row r="32" spans="1:9" x14ac:dyDescent="0.25">
      <c r="A32" s="12"/>
      <c r="B32" s="12" t="s">
        <v>167</v>
      </c>
      <c r="C32" s="12"/>
      <c r="D32" s="3" t="s">
        <v>166</v>
      </c>
      <c r="E32" s="10"/>
      <c r="F32" s="10"/>
      <c r="G32" s="10"/>
      <c r="H32" s="11"/>
      <c r="I32" s="10"/>
    </row>
    <row r="33" spans="1:9" ht="75" x14ac:dyDescent="0.25">
      <c r="A33" s="12"/>
      <c r="B33" s="12" t="s">
        <v>165</v>
      </c>
      <c r="C33" s="12"/>
      <c r="D33" s="3" t="s">
        <v>164</v>
      </c>
      <c r="E33" s="10"/>
      <c r="F33" s="10"/>
      <c r="G33" s="10"/>
      <c r="H33" s="11"/>
      <c r="I33" s="10"/>
    </row>
  </sheetData>
  <mergeCells count="6">
    <mergeCell ref="A3:I3"/>
    <mergeCell ref="I6:I8"/>
    <mergeCell ref="H6:H8"/>
    <mergeCell ref="G6:G8"/>
    <mergeCell ref="F6:F8"/>
    <mergeCell ref="E6:E8"/>
  </mergeCells>
  <pageMargins left="0.7" right="0.7" top="0.75" bottom="0.75" header="0.3" footer="0.3"/>
  <pageSetup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dimension ref="A3:J145"/>
  <sheetViews>
    <sheetView workbookViewId="0">
      <pane ySplit="5" topLeftCell="A6" activePane="bottomLeft" state="frozen"/>
      <selection activeCell="A6" sqref="A6:A7"/>
      <selection pane="bottomLeft" activeCell="A6" sqref="A6"/>
    </sheetView>
  </sheetViews>
  <sheetFormatPr defaultRowHeight="15" x14ac:dyDescent="0.25"/>
  <cols>
    <col min="1" max="2" width="4.7109375" customWidth="1"/>
    <col min="3" max="4" width="6.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407</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20" x14ac:dyDescent="0.25">
      <c r="A6" s="12" t="s">
        <v>406</v>
      </c>
      <c r="B6" s="12"/>
      <c r="C6" s="12"/>
      <c r="D6" s="12"/>
      <c r="E6" s="3" t="s">
        <v>405</v>
      </c>
      <c r="F6" s="10"/>
      <c r="G6" s="10"/>
      <c r="H6" s="10"/>
      <c r="I6" s="11"/>
      <c r="J6" s="10"/>
    </row>
    <row r="7" spans="1:10" ht="45" x14ac:dyDescent="0.25">
      <c r="A7" s="12"/>
      <c r="B7" s="12" t="s">
        <v>216</v>
      </c>
      <c r="C7" s="12"/>
      <c r="D7" s="12"/>
      <c r="E7" s="3" t="s">
        <v>404</v>
      </c>
      <c r="F7" s="10"/>
      <c r="G7" s="10"/>
      <c r="H7" s="10"/>
      <c r="I7" s="11"/>
      <c r="J7" s="10"/>
    </row>
    <row r="8" spans="1:10" ht="30" x14ac:dyDescent="0.25">
      <c r="A8" s="12"/>
      <c r="B8" s="12" t="s">
        <v>346</v>
      </c>
      <c r="C8" s="12"/>
      <c r="D8" s="12"/>
      <c r="E8" s="3" t="s">
        <v>403</v>
      </c>
      <c r="F8" s="10"/>
      <c r="G8" s="10"/>
      <c r="H8" s="10"/>
      <c r="I8" s="11"/>
      <c r="J8" s="10"/>
    </row>
    <row r="9" spans="1:10" ht="60" x14ac:dyDescent="0.25">
      <c r="A9" s="12"/>
      <c r="B9" s="12" t="s">
        <v>344</v>
      </c>
      <c r="C9" s="12"/>
      <c r="D9" s="12"/>
      <c r="E9" s="3" t="s">
        <v>402</v>
      </c>
      <c r="F9" s="10"/>
      <c r="G9" s="10"/>
      <c r="H9" s="10"/>
      <c r="I9" s="11"/>
      <c r="J9" s="10"/>
    </row>
    <row r="10" spans="1:10" x14ac:dyDescent="0.25">
      <c r="A10" s="12"/>
      <c r="B10" s="12" t="s">
        <v>342</v>
      </c>
      <c r="C10" s="12"/>
      <c r="D10" s="12"/>
      <c r="E10" s="3" t="s">
        <v>401</v>
      </c>
      <c r="F10" s="10"/>
      <c r="G10" s="10"/>
      <c r="H10" s="10"/>
      <c r="I10" s="11"/>
      <c r="J10" s="10"/>
    </row>
    <row r="11" spans="1:10" ht="30" x14ac:dyDescent="0.25">
      <c r="A11" s="12" t="s">
        <v>400</v>
      </c>
      <c r="B11" s="12"/>
      <c r="C11" s="12"/>
      <c r="D11" s="12"/>
      <c r="E11" s="3" t="s">
        <v>399</v>
      </c>
      <c r="F11" s="239"/>
      <c r="G11" s="239"/>
      <c r="H11" s="239"/>
      <c r="I11" s="242"/>
      <c r="J11" s="239"/>
    </row>
    <row r="12" spans="1:10" ht="150" x14ac:dyDescent="0.25">
      <c r="A12" s="12"/>
      <c r="B12" s="12" t="s">
        <v>216</v>
      </c>
      <c r="C12" s="12"/>
      <c r="D12" s="12"/>
      <c r="E12" s="3" t="s">
        <v>398</v>
      </c>
      <c r="F12" s="241"/>
      <c r="G12" s="241"/>
      <c r="H12" s="241"/>
      <c r="I12" s="244"/>
      <c r="J12" s="241"/>
    </row>
    <row r="13" spans="1:10" ht="120" x14ac:dyDescent="0.25">
      <c r="A13" s="12"/>
      <c r="B13" s="12"/>
      <c r="C13" s="12" t="s">
        <v>214</v>
      </c>
      <c r="D13" s="12"/>
      <c r="E13" s="3" t="s">
        <v>397</v>
      </c>
      <c r="F13" s="10"/>
      <c r="G13" s="10"/>
      <c r="H13" s="10"/>
      <c r="I13" s="11"/>
      <c r="J13" s="10"/>
    </row>
    <row r="14" spans="1:10" ht="60" x14ac:dyDescent="0.25">
      <c r="A14" s="12"/>
      <c r="B14" s="12"/>
      <c r="C14" s="12" t="s">
        <v>212</v>
      </c>
      <c r="D14" s="12"/>
      <c r="E14" s="3" t="s">
        <v>396</v>
      </c>
      <c r="F14" s="10"/>
      <c r="G14" s="10"/>
      <c r="H14" s="10"/>
      <c r="I14" s="11"/>
      <c r="J14" s="10"/>
    </row>
    <row r="15" spans="1:10" ht="105" x14ac:dyDescent="0.25">
      <c r="A15" s="12"/>
      <c r="B15" s="12"/>
      <c r="C15" s="12" t="s">
        <v>210</v>
      </c>
      <c r="D15" s="12"/>
      <c r="E15" s="3" t="s">
        <v>395</v>
      </c>
      <c r="F15" s="10"/>
      <c r="G15" s="10"/>
      <c r="H15" s="10"/>
      <c r="I15" s="11"/>
      <c r="J15" s="10"/>
    </row>
    <row r="16" spans="1:10" ht="135" x14ac:dyDescent="0.25">
      <c r="A16" s="12"/>
      <c r="B16" s="12"/>
      <c r="C16" s="12" t="s">
        <v>208</v>
      </c>
      <c r="D16" s="12"/>
      <c r="E16" s="3" t="s">
        <v>394</v>
      </c>
      <c r="F16" s="10"/>
      <c r="G16" s="10"/>
      <c r="H16" s="10"/>
      <c r="I16" s="11"/>
      <c r="J16" s="10"/>
    </row>
    <row r="17" spans="1:10" ht="45" x14ac:dyDescent="0.25">
      <c r="A17" s="12"/>
      <c r="B17" s="12"/>
      <c r="C17" s="12" t="s">
        <v>206</v>
      </c>
      <c r="D17" s="12"/>
      <c r="E17" s="3" t="s">
        <v>393</v>
      </c>
      <c r="F17" s="10"/>
      <c r="G17" s="10"/>
      <c r="H17" s="10"/>
      <c r="I17" s="11"/>
      <c r="J17" s="10"/>
    </row>
    <row r="18" spans="1:10" ht="60" x14ac:dyDescent="0.25">
      <c r="A18" s="12"/>
      <c r="B18" s="12"/>
      <c r="C18" s="12" t="s">
        <v>204</v>
      </c>
      <c r="D18" s="12"/>
      <c r="E18" s="3" t="s">
        <v>392</v>
      </c>
      <c r="F18" s="10"/>
      <c r="G18" s="10"/>
      <c r="H18" s="10"/>
      <c r="I18" s="11"/>
      <c r="J18" s="10"/>
    </row>
    <row r="19" spans="1:10" ht="60" x14ac:dyDescent="0.25">
      <c r="A19" s="12"/>
      <c r="B19" s="12"/>
      <c r="C19" s="12" t="s">
        <v>202</v>
      </c>
      <c r="D19" s="12"/>
      <c r="E19" s="3" t="s">
        <v>391</v>
      </c>
      <c r="F19" s="10"/>
      <c r="G19" s="10"/>
      <c r="H19" s="10"/>
      <c r="I19" s="11"/>
      <c r="J19" s="10"/>
    </row>
    <row r="20" spans="1:10" ht="30" x14ac:dyDescent="0.25">
      <c r="A20" s="12"/>
      <c r="B20" s="12"/>
      <c r="C20" s="12" t="s">
        <v>201</v>
      </c>
      <c r="D20" s="12"/>
      <c r="E20" s="3" t="s">
        <v>390</v>
      </c>
      <c r="F20" s="10"/>
      <c r="G20" s="10"/>
      <c r="H20" s="10"/>
      <c r="I20" s="11"/>
      <c r="J20" s="10"/>
    </row>
    <row r="21" spans="1:10" ht="75" x14ac:dyDescent="0.25">
      <c r="A21" s="12"/>
      <c r="B21" s="12"/>
      <c r="C21" s="12" t="s">
        <v>199</v>
      </c>
      <c r="D21" s="12"/>
      <c r="E21" s="3" t="s">
        <v>389</v>
      </c>
      <c r="F21" s="10"/>
      <c r="G21" s="10"/>
      <c r="H21" s="10"/>
      <c r="I21" s="11"/>
      <c r="J21" s="10"/>
    </row>
    <row r="22" spans="1:10" ht="105" x14ac:dyDescent="0.25">
      <c r="A22" s="12"/>
      <c r="B22" s="12"/>
      <c r="C22" s="12" t="s">
        <v>197</v>
      </c>
      <c r="D22" s="12"/>
      <c r="E22" s="3" t="s">
        <v>388</v>
      </c>
      <c r="F22" s="10"/>
      <c r="G22" s="10"/>
      <c r="H22" s="10"/>
      <c r="I22" s="11"/>
      <c r="J22" s="10"/>
    </row>
    <row r="23" spans="1:10" ht="75" x14ac:dyDescent="0.25">
      <c r="A23" s="12"/>
      <c r="B23" s="12"/>
      <c r="C23" s="12" t="s">
        <v>195</v>
      </c>
      <c r="D23" s="12"/>
      <c r="E23" s="3" t="s">
        <v>387</v>
      </c>
      <c r="F23" s="10"/>
      <c r="G23" s="10"/>
      <c r="H23" s="10"/>
      <c r="I23" s="11"/>
      <c r="J23" s="10"/>
    </row>
    <row r="24" spans="1:10" ht="75" x14ac:dyDescent="0.25">
      <c r="A24" s="12"/>
      <c r="B24" s="12"/>
      <c r="C24" s="12" t="s">
        <v>193</v>
      </c>
      <c r="D24" s="12"/>
      <c r="E24" s="3" t="s">
        <v>386</v>
      </c>
      <c r="F24" s="10"/>
      <c r="G24" s="10"/>
      <c r="H24" s="10"/>
      <c r="I24" s="11"/>
      <c r="J24" s="10"/>
    </row>
    <row r="25" spans="1:10" ht="75" x14ac:dyDescent="0.25">
      <c r="A25" s="12"/>
      <c r="B25" s="12"/>
      <c r="C25" s="12" t="s">
        <v>191</v>
      </c>
      <c r="D25" s="12"/>
      <c r="E25" s="3" t="s">
        <v>385</v>
      </c>
      <c r="F25" s="10"/>
      <c r="G25" s="10"/>
      <c r="H25" s="10"/>
      <c r="I25" s="11"/>
      <c r="J25" s="10"/>
    </row>
    <row r="26" spans="1:10" ht="90" x14ac:dyDescent="0.25">
      <c r="A26" s="12"/>
      <c r="B26" s="12"/>
      <c r="C26" s="12" t="s">
        <v>189</v>
      </c>
      <c r="D26" s="12"/>
      <c r="E26" s="3" t="s">
        <v>384</v>
      </c>
      <c r="F26" s="10"/>
      <c r="G26" s="10"/>
      <c r="H26" s="10"/>
      <c r="I26" s="11"/>
      <c r="J26" s="10"/>
    </row>
    <row r="27" spans="1:10" ht="30" x14ac:dyDescent="0.25">
      <c r="A27" s="12"/>
      <c r="B27" s="12"/>
      <c r="C27" s="12" t="s">
        <v>187</v>
      </c>
      <c r="D27" s="12"/>
      <c r="E27" s="3" t="s">
        <v>383</v>
      </c>
      <c r="F27" s="10"/>
      <c r="G27" s="10"/>
      <c r="H27" s="10"/>
      <c r="I27" s="11"/>
      <c r="J27" s="10"/>
    </row>
    <row r="28" spans="1:10" ht="45" x14ac:dyDescent="0.25">
      <c r="A28" s="12"/>
      <c r="B28" s="12"/>
      <c r="C28" s="12" t="s">
        <v>185</v>
      </c>
      <c r="D28" s="12"/>
      <c r="E28" s="3" t="s">
        <v>382</v>
      </c>
      <c r="F28" s="10"/>
      <c r="G28" s="10"/>
      <c r="H28" s="10"/>
      <c r="I28" s="11"/>
      <c r="J28" s="10"/>
    </row>
    <row r="29" spans="1:10" ht="60" x14ac:dyDescent="0.25">
      <c r="A29" s="12"/>
      <c r="B29" s="12"/>
      <c r="C29" s="12"/>
      <c r="D29" s="12" t="s">
        <v>304</v>
      </c>
      <c r="E29" s="3" t="s">
        <v>381</v>
      </c>
      <c r="F29" s="10"/>
      <c r="G29" s="10"/>
      <c r="H29" s="10"/>
      <c r="I29" s="11"/>
      <c r="J29" s="10"/>
    </row>
    <row r="30" spans="1:10" ht="90" x14ac:dyDescent="0.25">
      <c r="A30" s="12"/>
      <c r="B30" s="12"/>
      <c r="C30" s="12"/>
      <c r="D30" s="12" t="s">
        <v>302</v>
      </c>
      <c r="E30" s="3" t="s">
        <v>380</v>
      </c>
      <c r="F30" s="10"/>
      <c r="G30" s="10"/>
      <c r="H30" s="10"/>
      <c r="I30" s="11"/>
      <c r="J30" s="10"/>
    </row>
    <row r="31" spans="1:10" x14ac:dyDescent="0.25">
      <c r="A31" s="12"/>
      <c r="B31" s="12"/>
      <c r="C31" s="12"/>
      <c r="D31" s="12" t="s">
        <v>300</v>
      </c>
      <c r="E31" s="3" t="s">
        <v>379</v>
      </c>
      <c r="F31" s="10"/>
      <c r="G31" s="10"/>
      <c r="H31" s="10"/>
      <c r="I31" s="11"/>
      <c r="J31" s="10"/>
    </row>
    <row r="32" spans="1:10" x14ac:dyDescent="0.25">
      <c r="A32" s="12"/>
      <c r="B32" s="12"/>
      <c r="C32" s="12"/>
      <c r="D32" s="12" t="s">
        <v>298</v>
      </c>
      <c r="E32" s="3" t="s">
        <v>378</v>
      </c>
      <c r="F32" s="10"/>
      <c r="G32" s="10"/>
      <c r="H32" s="10"/>
      <c r="I32" s="11"/>
      <c r="J32" s="10"/>
    </row>
    <row r="33" spans="1:10" x14ac:dyDescent="0.25">
      <c r="A33" s="12"/>
      <c r="B33" s="12"/>
      <c r="C33" s="12"/>
      <c r="D33" s="12" t="s">
        <v>328</v>
      </c>
      <c r="E33" s="3" t="s">
        <v>377</v>
      </c>
      <c r="F33" s="10"/>
      <c r="G33" s="10"/>
      <c r="H33" s="10"/>
      <c r="I33" s="11"/>
      <c r="J33" s="10"/>
    </row>
    <row r="34" spans="1:10" ht="30" x14ac:dyDescent="0.25">
      <c r="A34" s="12"/>
      <c r="B34" s="12"/>
      <c r="C34" s="12"/>
      <c r="D34" s="12" t="s">
        <v>326</v>
      </c>
      <c r="E34" s="3" t="s">
        <v>376</v>
      </c>
      <c r="F34" s="10"/>
      <c r="G34" s="10"/>
      <c r="H34" s="10"/>
      <c r="I34" s="11"/>
      <c r="J34" s="10"/>
    </row>
    <row r="35" spans="1:10" x14ac:dyDescent="0.25">
      <c r="A35" s="12"/>
      <c r="B35" s="12"/>
      <c r="C35" s="12"/>
      <c r="D35" s="12" t="s">
        <v>324</v>
      </c>
      <c r="E35" s="3" t="s">
        <v>375</v>
      </c>
      <c r="F35" s="10"/>
      <c r="G35" s="10"/>
      <c r="H35" s="10"/>
      <c r="I35" s="11"/>
      <c r="J35" s="10"/>
    </row>
    <row r="36" spans="1:10" ht="45" x14ac:dyDescent="0.25">
      <c r="A36" s="12"/>
      <c r="B36" s="12"/>
      <c r="C36" s="12"/>
      <c r="D36" s="12" t="s">
        <v>374</v>
      </c>
      <c r="E36" s="3" t="s">
        <v>373</v>
      </c>
      <c r="F36" s="10"/>
      <c r="G36" s="10"/>
      <c r="H36" s="10"/>
      <c r="I36" s="11"/>
      <c r="J36" s="10"/>
    </row>
    <row r="37" spans="1:10" x14ac:dyDescent="0.25">
      <c r="A37" s="12"/>
      <c r="B37" s="12"/>
      <c r="C37" s="12"/>
      <c r="D37" s="12" t="s">
        <v>372</v>
      </c>
      <c r="E37" s="3" t="s">
        <v>371</v>
      </c>
      <c r="F37" s="10"/>
      <c r="G37" s="10"/>
      <c r="H37" s="10"/>
      <c r="I37" s="11"/>
      <c r="J37" s="10"/>
    </row>
    <row r="38" spans="1:10" x14ac:dyDescent="0.25">
      <c r="A38" s="12"/>
      <c r="B38" s="12"/>
      <c r="C38" s="12"/>
      <c r="D38" s="12" t="s">
        <v>370</v>
      </c>
      <c r="E38" s="3" t="s">
        <v>369</v>
      </c>
      <c r="F38" s="10"/>
      <c r="G38" s="10"/>
      <c r="H38" s="10"/>
      <c r="I38" s="11"/>
      <c r="J38" s="10"/>
    </row>
    <row r="39" spans="1:10" x14ac:dyDescent="0.25">
      <c r="A39" s="12"/>
      <c r="B39" s="12"/>
      <c r="C39" s="12"/>
      <c r="D39" s="12" t="s">
        <v>368</v>
      </c>
      <c r="E39" s="3" t="s">
        <v>367</v>
      </c>
      <c r="F39" s="10"/>
      <c r="G39" s="10"/>
      <c r="H39" s="10"/>
      <c r="I39" s="11"/>
      <c r="J39" s="10"/>
    </row>
    <row r="40" spans="1:10" x14ac:dyDescent="0.25">
      <c r="A40" s="12"/>
      <c r="B40" s="12"/>
      <c r="C40" s="12"/>
      <c r="D40" s="12" t="s">
        <v>366</v>
      </c>
      <c r="E40" s="3" t="s">
        <v>365</v>
      </c>
      <c r="F40" s="10"/>
      <c r="G40" s="10"/>
      <c r="H40" s="10"/>
      <c r="I40" s="11"/>
      <c r="J40" s="10"/>
    </row>
    <row r="41" spans="1:10" x14ac:dyDescent="0.25">
      <c r="A41" s="12"/>
      <c r="B41" s="12"/>
      <c r="C41" s="12"/>
      <c r="D41" s="12" t="s">
        <v>364</v>
      </c>
      <c r="E41" s="3" t="s">
        <v>363</v>
      </c>
      <c r="F41" s="10"/>
      <c r="G41" s="10"/>
      <c r="H41" s="10"/>
      <c r="I41" s="11"/>
      <c r="J41" s="10"/>
    </row>
    <row r="42" spans="1:10" ht="30" x14ac:dyDescent="0.25">
      <c r="A42" s="12"/>
      <c r="B42" s="12"/>
      <c r="C42" s="12"/>
      <c r="D42" s="12" t="s">
        <v>362</v>
      </c>
      <c r="E42" s="3" t="s">
        <v>361</v>
      </c>
      <c r="F42" s="10"/>
      <c r="G42" s="10"/>
      <c r="H42" s="10"/>
      <c r="I42" s="11"/>
      <c r="J42" s="10"/>
    </row>
    <row r="43" spans="1:10" x14ac:dyDescent="0.25">
      <c r="A43" s="12"/>
      <c r="B43" s="12"/>
      <c r="C43" s="12"/>
      <c r="D43" s="12" t="s">
        <v>360</v>
      </c>
      <c r="E43" s="3" t="s">
        <v>359</v>
      </c>
      <c r="F43" s="10"/>
      <c r="G43" s="10"/>
      <c r="H43" s="10"/>
      <c r="I43" s="11"/>
      <c r="J43" s="10"/>
    </row>
    <row r="44" spans="1:10" x14ac:dyDescent="0.25">
      <c r="A44" s="12"/>
      <c r="B44" s="12"/>
      <c r="C44" s="12"/>
      <c r="D44" s="12" t="s">
        <v>358</v>
      </c>
      <c r="E44" s="3" t="s">
        <v>357</v>
      </c>
      <c r="F44" s="10"/>
      <c r="G44" s="10"/>
      <c r="H44" s="10"/>
      <c r="I44" s="11"/>
      <c r="J44" s="10"/>
    </row>
    <row r="45" spans="1:10" x14ac:dyDescent="0.25">
      <c r="A45" s="12"/>
      <c r="B45" s="12"/>
      <c r="C45" s="12"/>
      <c r="D45" s="12" t="s">
        <v>356</v>
      </c>
      <c r="E45" s="3" t="s">
        <v>355</v>
      </c>
      <c r="F45" s="10"/>
      <c r="G45" s="10"/>
      <c r="H45" s="10"/>
      <c r="I45" s="11"/>
      <c r="J45" s="10"/>
    </row>
    <row r="46" spans="1:10" x14ac:dyDescent="0.25">
      <c r="A46" s="12"/>
      <c r="B46" s="12"/>
      <c r="C46" s="12"/>
      <c r="D46" s="12" t="s">
        <v>354</v>
      </c>
      <c r="E46" s="3" t="s">
        <v>353</v>
      </c>
      <c r="F46" s="10"/>
      <c r="G46" s="10"/>
      <c r="H46" s="10"/>
      <c r="I46" s="11"/>
      <c r="J46" s="10"/>
    </row>
    <row r="47" spans="1:10" ht="30" x14ac:dyDescent="0.25">
      <c r="A47" s="12"/>
      <c r="B47" s="12"/>
      <c r="C47" s="12"/>
      <c r="D47" s="12" t="s">
        <v>352</v>
      </c>
      <c r="E47" s="3" t="s">
        <v>351</v>
      </c>
      <c r="F47" s="10"/>
      <c r="G47" s="10"/>
      <c r="H47" s="10"/>
      <c r="I47" s="11"/>
      <c r="J47" s="10"/>
    </row>
    <row r="48" spans="1:10" ht="30" x14ac:dyDescent="0.25">
      <c r="A48" s="12"/>
      <c r="B48" s="12"/>
      <c r="C48" s="12"/>
      <c r="D48" s="12" t="s">
        <v>350</v>
      </c>
      <c r="E48" s="3" t="s">
        <v>349</v>
      </c>
      <c r="F48" s="10"/>
      <c r="G48" s="10"/>
      <c r="H48" s="10"/>
      <c r="I48" s="11"/>
      <c r="J48" s="10"/>
    </row>
    <row r="49" spans="1:10" ht="30" x14ac:dyDescent="0.25">
      <c r="A49" s="12"/>
      <c r="B49" s="12"/>
      <c r="C49" s="12"/>
      <c r="D49" s="12" t="s">
        <v>348</v>
      </c>
      <c r="E49" s="3" t="s">
        <v>347</v>
      </c>
      <c r="F49" s="10"/>
      <c r="G49" s="10"/>
      <c r="H49" s="10"/>
      <c r="I49" s="11"/>
      <c r="J49" s="10"/>
    </row>
    <row r="50" spans="1:10" ht="180" x14ac:dyDescent="0.25">
      <c r="A50" s="12"/>
      <c r="B50" s="12" t="s">
        <v>346</v>
      </c>
      <c r="C50" s="12"/>
      <c r="D50" s="12"/>
      <c r="E50" s="3" t="s">
        <v>345</v>
      </c>
      <c r="F50" s="10"/>
      <c r="G50" s="10"/>
      <c r="H50" s="10"/>
      <c r="I50" s="11"/>
      <c r="J50" s="10"/>
    </row>
    <row r="51" spans="1:10" ht="90" x14ac:dyDescent="0.25">
      <c r="A51" s="12"/>
      <c r="B51" s="12" t="s">
        <v>344</v>
      </c>
      <c r="C51" s="12"/>
      <c r="D51" s="12"/>
      <c r="E51" s="3" t="s">
        <v>343</v>
      </c>
      <c r="F51" s="10"/>
      <c r="G51" s="10"/>
      <c r="H51" s="10"/>
      <c r="I51" s="11"/>
      <c r="J51" s="10"/>
    </row>
    <row r="52" spans="1:10" ht="75" x14ac:dyDescent="0.25">
      <c r="A52" s="12"/>
      <c r="B52" s="12" t="s">
        <v>342</v>
      </c>
      <c r="C52" s="12"/>
      <c r="D52" s="12"/>
      <c r="E52" s="3" t="s">
        <v>341</v>
      </c>
      <c r="F52" s="10"/>
      <c r="G52" s="10"/>
      <c r="H52" s="10"/>
      <c r="I52" s="11"/>
      <c r="J52" s="10"/>
    </row>
    <row r="53" spans="1:10" ht="165" x14ac:dyDescent="0.25">
      <c r="A53" s="12"/>
      <c r="B53" s="12" t="s">
        <v>340</v>
      </c>
      <c r="C53" s="12"/>
      <c r="D53" s="12"/>
      <c r="E53" s="3" t="s">
        <v>339</v>
      </c>
      <c r="F53" s="10"/>
      <c r="G53" s="10"/>
      <c r="H53" s="10"/>
      <c r="I53" s="11"/>
      <c r="J53" s="10"/>
    </row>
    <row r="54" spans="1:10" ht="120" x14ac:dyDescent="0.25">
      <c r="A54" s="148"/>
      <c r="B54" s="148" t="s">
        <v>338</v>
      </c>
      <c r="C54" s="148"/>
      <c r="D54" s="148"/>
      <c r="E54" s="3" t="s">
        <v>337</v>
      </c>
      <c r="F54" s="239"/>
      <c r="G54" s="239"/>
      <c r="H54" s="239"/>
      <c r="I54" s="242"/>
      <c r="J54" s="239"/>
    </row>
    <row r="55" spans="1:10" x14ac:dyDescent="0.25">
      <c r="A55" s="148"/>
      <c r="B55" s="148"/>
      <c r="C55" s="148"/>
      <c r="D55" s="148"/>
      <c r="E55" s="2" t="s">
        <v>6736</v>
      </c>
      <c r="F55" s="241"/>
      <c r="G55" s="241"/>
      <c r="H55" s="241"/>
      <c r="I55" s="244"/>
      <c r="J55" s="241"/>
    </row>
    <row r="56" spans="1:10" ht="90" x14ac:dyDescent="0.25">
      <c r="A56" s="12"/>
      <c r="B56" s="12" t="s">
        <v>336</v>
      </c>
      <c r="C56" s="12"/>
      <c r="D56" s="12"/>
      <c r="E56" s="3" t="s">
        <v>335</v>
      </c>
      <c r="F56" s="10"/>
      <c r="G56" s="10"/>
      <c r="H56" s="10"/>
      <c r="I56" s="11"/>
      <c r="J56" s="10"/>
    </row>
    <row r="57" spans="1:10" ht="45" x14ac:dyDescent="0.25">
      <c r="A57" s="12"/>
      <c r="B57" s="12"/>
      <c r="C57" s="12" t="s">
        <v>214</v>
      </c>
      <c r="D57" s="12"/>
      <c r="E57" s="3" t="s">
        <v>334</v>
      </c>
      <c r="F57" s="239"/>
      <c r="G57" s="239"/>
      <c r="H57" s="239"/>
      <c r="I57" s="242"/>
      <c r="J57" s="239"/>
    </row>
    <row r="58" spans="1:10" ht="135" x14ac:dyDescent="0.25">
      <c r="A58" s="12"/>
      <c r="B58" s="12"/>
      <c r="C58" s="15"/>
      <c r="D58" s="15" t="s">
        <v>257</v>
      </c>
      <c r="E58" s="3" t="s">
        <v>333</v>
      </c>
      <c r="F58" s="241"/>
      <c r="G58" s="241"/>
      <c r="H58" s="241"/>
      <c r="I58" s="244"/>
      <c r="J58" s="241"/>
    </row>
    <row r="59" spans="1:10" ht="120" x14ac:dyDescent="0.25">
      <c r="A59" s="12"/>
      <c r="B59" s="12"/>
      <c r="C59" s="12"/>
      <c r="D59" s="12" t="s">
        <v>304</v>
      </c>
      <c r="E59" s="3" t="s">
        <v>332</v>
      </c>
      <c r="F59" s="10"/>
      <c r="G59" s="10"/>
      <c r="H59" s="10"/>
      <c r="I59" s="11"/>
      <c r="J59" s="10"/>
    </row>
    <row r="60" spans="1:10" ht="90" x14ac:dyDescent="0.25">
      <c r="A60" s="12"/>
      <c r="B60" s="12"/>
      <c r="C60" s="12"/>
      <c r="D60" s="12" t="s">
        <v>302</v>
      </c>
      <c r="E60" s="3" t="s">
        <v>331</v>
      </c>
      <c r="F60" s="10"/>
      <c r="G60" s="10"/>
      <c r="H60" s="10"/>
      <c r="I60" s="11"/>
      <c r="J60" s="10"/>
    </row>
    <row r="61" spans="1:10" ht="45" x14ac:dyDescent="0.25">
      <c r="A61" s="12"/>
      <c r="B61" s="12"/>
      <c r="C61" s="12"/>
      <c r="D61" s="12" t="s">
        <v>300</v>
      </c>
      <c r="E61" s="3" t="s">
        <v>330</v>
      </c>
      <c r="F61" s="10"/>
      <c r="G61" s="10"/>
      <c r="H61" s="10"/>
      <c r="I61" s="11"/>
      <c r="J61" s="10"/>
    </row>
    <row r="62" spans="1:10" ht="75" x14ac:dyDescent="0.25">
      <c r="A62" s="12"/>
      <c r="B62" s="12"/>
      <c r="C62" s="12"/>
      <c r="D62" s="12" t="s">
        <v>298</v>
      </c>
      <c r="E62" s="3" t="s">
        <v>329</v>
      </c>
      <c r="F62" s="10"/>
      <c r="G62" s="10"/>
      <c r="H62" s="10"/>
      <c r="I62" s="11"/>
      <c r="J62" s="10"/>
    </row>
    <row r="63" spans="1:10" ht="45" x14ac:dyDescent="0.25">
      <c r="A63" s="148"/>
      <c r="B63" s="148"/>
      <c r="C63" s="148"/>
      <c r="D63" s="148" t="s">
        <v>328</v>
      </c>
      <c r="E63" s="3" t="s">
        <v>327</v>
      </c>
      <c r="F63" s="239"/>
      <c r="G63" s="239"/>
      <c r="H63" s="239"/>
      <c r="I63" s="242"/>
      <c r="J63" s="239"/>
    </row>
    <row r="64" spans="1:10" ht="30" x14ac:dyDescent="0.25">
      <c r="A64" s="148"/>
      <c r="B64" s="148"/>
      <c r="C64" s="148"/>
      <c r="D64" s="148"/>
      <c r="E64" s="2" t="s">
        <v>6624</v>
      </c>
      <c r="F64" s="241"/>
      <c r="G64" s="241"/>
      <c r="H64" s="241"/>
      <c r="I64" s="244"/>
      <c r="J64" s="241"/>
    </row>
    <row r="65" spans="1:10" ht="135" x14ac:dyDescent="0.25">
      <c r="A65" s="12"/>
      <c r="B65" s="12"/>
      <c r="C65" s="12"/>
      <c r="D65" s="12" t="s">
        <v>326</v>
      </c>
      <c r="E65" s="3" t="s">
        <v>325</v>
      </c>
      <c r="F65" s="10"/>
      <c r="G65" s="10"/>
      <c r="H65" s="10"/>
      <c r="I65" s="11"/>
      <c r="J65" s="10"/>
    </row>
    <row r="66" spans="1:10" ht="105" x14ac:dyDescent="0.25">
      <c r="A66" s="245"/>
      <c r="B66" s="245"/>
      <c r="C66" s="245"/>
      <c r="D66" s="148" t="s">
        <v>324</v>
      </c>
      <c r="E66" s="3" t="s">
        <v>323</v>
      </c>
      <c r="F66" s="239"/>
      <c r="G66" s="239"/>
      <c r="H66" s="239"/>
      <c r="I66" s="242"/>
      <c r="J66" s="239"/>
    </row>
    <row r="67" spans="1:10" ht="30" x14ac:dyDescent="0.25">
      <c r="A67" s="245"/>
      <c r="B67" s="245"/>
      <c r="C67" s="245"/>
      <c r="D67" s="148"/>
      <c r="E67" s="2" t="s">
        <v>7165</v>
      </c>
      <c r="F67" s="241"/>
      <c r="G67" s="241"/>
      <c r="H67" s="241"/>
      <c r="I67" s="244"/>
      <c r="J67" s="241"/>
    </row>
    <row r="68" spans="1:10" ht="150" x14ac:dyDescent="0.25">
      <c r="A68" s="12"/>
      <c r="B68" s="12"/>
      <c r="C68" s="12" t="s">
        <v>212</v>
      </c>
      <c r="D68" s="12"/>
      <c r="E68" s="3" t="s">
        <v>322</v>
      </c>
      <c r="F68" s="10"/>
      <c r="G68" s="10"/>
      <c r="H68" s="10"/>
      <c r="I68" s="11"/>
      <c r="J68" s="10"/>
    </row>
    <row r="69" spans="1:10" ht="45" x14ac:dyDescent="0.25">
      <c r="A69" s="12"/>
      <c r="B69" s="12"/>
      <c r="C69" s="12"/>
      <c r="D69" s="12" t="s">
        <v>304</v>
      </c>
      <c r="E69" s="3" t="s">
        <v>321</v>
      </c>
      <c r="F69" s="10"/>
      <c r="G69" s="10"/>
      <c r="H69" s="10"/>
      <c r="I69" s="11"/>
      <c r="J69" s="10"/>
    </row>
    <row r="70" spans="1:10" ht="45" x14ac:dyDescent="0.25">
      <c r="A70" s="12"/>
      <c r="B70" s="12"/>
      <c r="C70" s="12"/>
      <c r="D70" s="12" t="s">
        <v>302</v>
      </c>
      <c r="E70" s="3" t="s">
        <v>320</v>
      </c>
      <c r="F70" s="239"/>
      <c r="G70" s="239"/>
      <c r="H70" s="239"/>
      <c r="I70" s="242"/>
      <c r="J70" s="239"/>
    </row>
    <row r="71" spans="1:10" ht="165" x14ac:dyDescent="0.25">
      <c r="A71" s="12"/>
      <c r="B71" s="12"/>
      <c r="C71" s="15"/>
      <c r="D71" s="15" t="s">
        <v>257</v>
      </c>
      <c r="E71" s="3" t="s">
        <v>319</v>
      </c>
      <c r="F71" s="241"/>
      <c r="G71" s="241"/>
      <c r="H71" s="241"/>
      <c r="I71" s="244"/>
      <c r="J71" s="241"/>
    </row>
    <row r="72" spans="1:10" ht="120" x14ac:dyDescent="0.25">
      <c r="A72" s="12"/>
      <c r="B72" s="12"/>
      <c r="C72" s="12"/>
      <c r="D72" s="12" t="s">
        <v>300</v>
      </c>
      <c r="E72" s="3" t="s">
        <v>7478</v>
      </c>
      <c r="F72" s="10"/>
      <c r="G72" s="10"/>
      <c r="H72" s="10"/>
      <c r="I72" s="11"/>
      <c r="J72" s="10"/>
    </row>
    <row r="73" spans="1:10" ht="195" x14ac:dyDescent="0.25">
      <c r="A73" s="12"/>
      <c r="B73" s="12"/>
      <c r="C73" s="12" t="s">
        <v>210</v>
      </c>
      <c r="D73" s="12"/>
      <c r="E73" s="3" t="s">
        <v>318</v>
      </c>
      <c r="F73" s="10"/>
      <c r="G73" s="10"/>
      <c r="H73" s="10"/>
      <c r="I73" s="11"/>
      <c r="J73" s="10"/>
    </row>
    <row r="74" spans="1:10" ht="165" x14ac:dyDescent="0.25">
      <c r="A74" s="12"/>
      <c r="B74" s="12"/>
      <c r="C74" s="12" t="s">
        <v>208</v>
      </c>
      <c r="D74" s="12"/>
      <c r="E74" s="3" t="s">
        <v>317</v>
      </c>
      <c r="F74" s="10"/>
      <c r="G74" s="10"/>
      <c r="H74" s="10"/>
      <c r="I74" s="11"/>
      <c r="J74" s="10"/>
    </row>
    <row r="75" spans="1:10" ht="60" x14ac:dyDescent="0.25">
      <c r="A75" s="12"/>
      <c r="B75" s="12"/>
      <c r="C75" s="12" t="s">
        <v>206</v>
      </c>
      <c r="D75" s="12"/>
      <c r="E75" s="3" t="s">
        <v>316</v>
      </c>
      <c r="F75" s="10"/>
      <c r="G75" s="10"/>
      <c r="H75" s="10"/>
      <c r="I75" s="11"/>
      <c r="J75" s="10"/>
    </row>
    <row r="76" spans="1:10" ht="120" x14ac:dyDescent="0.25">
      <c r="A76" s="12"/>
      <c r="B76" s="12"/>
      <c r="C76" s="12" t="s">
        <v>204</v>
      </c>
      <c r="D76" s="12"/>
      <c r="E76" s="3" t="s">
        <v>315</v>
      </c>
      <c r="F76" s="10"/>
      <c r="G76" s="10"/>
      <c r="H76" s="10"/>
      <c r="I76" s="11"/>
      <c r="J76" s="10"/>
    </row>
    <row r="77" spans="1:10" ht="90" x14ac:dyDescent="0.25">
      <c r="A77" s="12"/>
      <c r="B77" s="12"/>
      <c r="C77" s="12" t="s">
        <v>202</v>
      </c>
      <c r="D77" s="12"/>
      <c r="E77" s="3" t="s">
        <v>314</v>
      </c>
      <c r="F77" s="10"/>
      <c r="G77" s="10"/>
      <c r="H77" s="10"/>
      <c r="I77" s="11"/>
      <c r="J77" s="10"/>
    </row>
    <row r="78" spans="1:10" ht="60" x14ac:dyDescent="0.25">
      <c r="A78" s="12"/>
      <c r="B78" s="12"/>
      <c r="C78" s="12" t="s">
        <v>201</v>
      </c>
      <c r="D78" s="12"/>
      <c r="E78" s="3" t="s">
        <v>313</v>
      </c>
      <c r="F78" s="10"/>
      <c r="G78" s="10"/>
      <c r="H78" s="10"/>
      <c r="I78" s="11"/>
      <c r="J78" s="10"/>
    </row>
    <row r="79" spans="1:10" ht="75" x14ac:dyDescent="0.25">
      <c r="A79" s="12"/>
      <c r="B79" s="12"/>
      <c r="C79" s="12" t="s">
        <v>199</v>
      </c>
      <c r="D79" s="12"/>
      <c r="E79" s="3" t="s">
        <v>312</v>
      </c>
      <c r="F79" s="239"/>
      <c r="G79" s="239"/>
      <c r="H79" s="239"/>
      <c r="I79" s="242"/>
      <c r="J79" s="239"/>
    </row>
    <row r="80" spans="1:10" ht="45" x14ac:dyDescent="0.25">
      <c r="A80" s="12"/>
      <c r="B80" s="12"/>
      <c r="C80" s="15"/>
      <c r="D80" s="15" t="s">
        <v>257</v>
      </c>
      <c r="E80" s="3" t="s">
        <v>311</v>
      </c>
      <c r="F80" s="241"/>
      <c r="G80" s="241"/>
      <c r="H80" s="241"/>
      <c r="I80" s="244"/>
      <c r="J80" s="241"/>
    </row>
    <row r="81" spans="1:10" ht="45" x14ac:dyDescent="0.25">
      <c r="A81" s="12"/>
      <c r="B81" s="12"/>
      <c r="C81" s="12" t="s">
        <v>197</v>
      </c>
      <c r="D81" s="12"/>
      <c r="E81" s="3" t="s">
        <v>310</v>
      </c>
      <c r="F81" s="10"/>
      <c r="G81" s="10"/>
      <c r="H81" s="10"/>
      <c r="I81" s="11"/>
      <c r="J81" s="10"/>
    </row>
    <row r="82" spans="1:10" ht="75" x14ac:dyDescent="0.25">
      <c r="A82" s="12"/>
      <c r="B82" s="12"/>
      <c r="C82" s="12" t="s">
        <v>195</v>
      </c>
      <c r="D82" s="12"/>
      <c r="E82" s="3" t="s">
        <v>309</v>
      </c>
      <c r="F82" s="10"/>
      <c r="G82" s="10"/>
      <c r="H82" s="10"/>
      <c r="I82" s="11"/>
      <c r="J82" s="10"/>
    </row>
    <row r="83" spans="1:10" ht="60" x14ac:dyDescent="0.25">
      <c r="A83" s="12"/>
      <c r="B83" s="12"/>
      <c r="C83" s="12" t="s">
        <v>193</v>
      </c>
      <c r="D83" s="12"/>
      <c r="E83" s="3" t="s">
        <v>308</v>
      </c>
      <c r="F83" s="10"/>
      <c r="G83" s="10"/>
      <c r="H83" s="10"/>
      <c r="I83" s="11"/>
      <c r="J83" s="10"/>
    </row>
    <row r="84" spans="1:10" ht="135" x14ac:dyDescent="0.25">
      <c r="A84" s="148"/>
      <c r="B84" s="148"/>
      <c r="C84" s="148" t="s">
        <v>191</v>
      </c>
      <c r="D84" s="148"/>
      <c r="E84" s="3" t="s">
        <v>307</v>
      </c>
      <c r="F84" s="239"/>
      <c r="G84" s="239"/>
      <c r="H84" s="239"/>
      <c r="I84" s="242"/>
      <c r="J84" s="239"/>
    </row>
    <row r="85" spans="1:10" ht="30" x14ac:dyDescent="0.25">
      <c r="A85" s="148"/>
      <c r="B85" s="148"/>
      <c r="C85" s="148"/>
      <c r="D85" s="148"/>
      <c r="E85" s="2" t="s">
        <v>6737</v>
      </c>
      <c r="F85" s="241"/>
      <c r="G85" s="241"/>
      <c r="H85" s="241"/>
      <c r="I85" s="244"/>
      <c r="J85" s="241"/>
    </row>
    <row r="86" spans="1:10" ht="180" x14ac:dyDescent="0.25">
      <c r="A86" s="12"/>
      <c r="B86" s="12"/>
      <c r="C86" s="12" t="s">
        <v>189</v>
      </c>
      <c r="D86" s="12"/>
      <c r="E86" s="3" t="s">
        <v>7479</v>
      </c>
      <c r="F86" s="10"/>
      <c r="G86" s="10"/>
      <c r="H86" s="10"/>
      <c r="I86" s="11"/>
      <c r="J86" s="10"/>
    </row>
    <row r="87" spans="1:10" ht="105" x14ac:dyDescent="0.25">
      <c r="A87" s="12"/>
      <c r="B87" s="12"/>
      <c r="C87" s="12" t="s">
        <v>187</v>
      </c>
      <c r="D87" s="12"/>
      <c r="E87" s="3" t="s">
        <v>306</v>
      </c>
      <c r="F87" s="10"/>
      <c r="G87" s="10"/>
      <c r="H87" s="10"/>
      <c r="I87" s="11"/>
      <c r="J87" s="10"/>
    </row>
    <row r="88" spans="1:10" ht="60" x14ac:dyDescent="0.25">
      <c r="A88" s="12"/>
      <c r="B88" s="12"/>
      <c r="C88" s="12" t="s">
        <v>185</v>
      </c>
      <c r="D88" s="12"/>
      <c r="E88" s="3" t="s">
        <v>305</v>
      </c>
      <c r="F88" s="10"/>
      <c r="G88" s="10"/>
      <c r="H88" s="10"/>
      <c r="I88" s="11"/>
      <c r="J88" s="10"/>
    </row>
    <row r="89" spans="1:10" x14ac:dyDescent="0.25">
      <c r="A89" s="12"/>
      <c r="B89" s="12"/>
      <c r="C89" s="12"/>
      <c r="D89" s="12" t="s">
        <v>304</v>
      </c>
      <c r="E89" s="3" t="s">
        <v>303</v>
      </c>
      <c r="F89" s="10"/>
      <c r="G89" s="10"/>
      <c r="H89" s="10"/>
      <c r="I89" s="11"/>
      <c r="J89" s="10"/>
    </row>
    <row r="90" spans="1:10" ht="30" x14ac:dyDescent="0.25">
      <c r="A90" s="12"/>
      <c r="B90" s="12"/>
      <c r="C90" s="12"/>
      <c r="D90" s="12" t="s">
        <v>302</v>
      </c>
      <c r="E90" s="3" t="s">
        <v>301</v>
      </c>
      <c r="F90" s="10"/>
      <c r="G90" s="10"/>
      <c r="H90" s="10"/>
      <c r="I90" s="11"/>
      <c r="J90" s="10"/>
    </row>
    <row r="91" spans="1:10" ht="30" x14ac:dyDescent="0.25">
      <c r="A91" s="12"/>
      <c r="B91" s="12"/>
      <c r="C91" s="12"/>
      <c r="D91" s="12" t="s">
        <v>300</v>
      </c>
      <c r="E91" s="3" t="s">
        <v>299</v>
      </c>
      <c r="F91" s="10"/>
      <c r="G91" s="10"/>
      <c r="H91" s="10"/>
      <c r="I91" s="11"/>
      <c r="J91" s="10"/>
    </row>
    <row r="92" spans="1:10" ht="30" x14ac:dyDescent="0.25">
      <c r="A92" s="12"/>
      <c r="B92" s="12"/>
      <c r="C92" s="12"/>
      <c r="D92" s="12" t="s">
        <v>298</v>
      </c>
      <c r="E92" s="3" t="s">
        <v>297</v>
      </c>
      <c r="F92" s="10"/>
      <c r="G92" s="10"/>
      <c r="H92" s="10"/>
      <c r="I92" s="11"/>
      <c r="J92" s="10"/>
    </row>
    <row r="93" spans="1:10" ht="150" x14ac:dyDescent="0.25">
      <c r="A93" s="12"/>
      <c r="B93" s="12"/>
      <c r="C93" s="12" t="s">
        <v>183</v>
      </c>
      <c r="D93" s="12"/>
      <c r="E93" s="3" t="s">
        <v>7376</v>
      </c>
      <c r="F93" s="10"/>
      <c r="G93" s="10"/>
      <c r="H93" s="10"/>
      <c r="I93" s="11"/>
      <c r="J93" s="10"/>
    </row>
    <row r="94" spans="1:10" ht="45" x14ac:dyDescent="0.25">
      <c r="A94" s="12"/>
      <c r="B94" s="12"/>
      <c r="C94" s="12" t="s">
        <v>181</v>
      </c>
      <c r="D94" s="12"/>
      <c r="E94" s="3" t="s">
        <v>296</v>
      </c>
      <c r="F94" s="10"/>
      <c r="G94" s="10"/>
      <c r="H94" s="10"/>
      <c r="I94" s="11"/>
      <c r="J94" s="10"/>
    </row>
    <row r="95" spans="1:10" ht="135" x14ac:dyDescent="0.25">
      <c r="A95" s="12"/>
      <c r="B95" s="12"/>
      <c r="C95" s="12" t="s">
        <v>294</v>
      </c>
      <c r="D95" s="12"/>
      <c r="E95" s="3" t="s">
        <v>295</v>
      </c>
      <c r="F95" s="10"/>
      <c r="G95" s="10"/>
      <c r="H95" s="10"/>
      <c r="I95" s="11"/>
      <c r="J95" s="10"/>
    </row>
    <row r="96" spans="1:10" ht="105" x14ac:dyDescent="0.25">
      <c r="A96" s="12"/>
      <c r="B96" s="12"/>
      <c r="C96" s="12" t="s">
        <v>292</v>
      </c>
      <c r="D96" s="12"/>
      <c r="E96" s="3" t="s">
        <v>293</v>
      </c>
      <c r="F96" s="10"/>
      <c r="G96" s="10"/>
      <c r="H96" s="10"/>
      <c r="I96" s="11"/>
      <c r="J96" s="10"/>
    </row>
    <row r="97" spans="1:10" ht="120" x14ac:dyDescent="0.25">
      <c r="A97" s="12"/>
      <c r="B97" s="12"/>
      <c r="C97" s="12" t="s">
        <v>290</v>
      </c>
      <c r="D97" s="12"/>
      <c r="E97" s="3" t="s">
        <v>291</v>
      </c>
      <c r="F97" s="10"/>
      <c r="G97" s="10"/>
      <c r="H97" s="10"/>
      <c r="I97" s="11"/>
      <c r="J97" s="10"/>
    </row>
    <row r="98" spans="1:10" ht="30" x14ac:dyDescent="0.25">
      <c r="A98" s="12"/>
      <c r="B98" s="12"/>
      <c r="C98" s="12" t="s">
        <v>464</v>
      </c>
      <c r="D98" s="12"/>
      <c r="E98" s="3" t="s">
        <v>289</v>
      </c>
      <c r="F98" s="10"/>
      <c r="G98" s="10"/>
      <c r="H98" s="10"/>
      <c r="I98" s="11"/>
      <c r="J98" s="10"/>
    </row>
    <row r="99" spans="1:10" ht="30" x14ac:dyDescent="0.25">
      <c r="A99" s="12"/>
      <c r="B99" s="12" t="s">
        <v>288</v>
      </c>
      <c r="C99" s="12"/>
      <c r="D99" s="12"/>
      <c r="E99" s="3" t="s">
        <v>287</v>
      </c>
      <c r="F99" s="10"/>
      <c r="G99" s="10"/>
      <c r="H99" s="10"/>
      <c r="I99" s="11"/>
      <c r="J99" s="10"/>
    </row>
    <row r="100" spans="1:10" ht="105" x14ac:dyDescent="0.25">
      <c r="A100" s="12"/>
      <c r="B100" s="12" t="s">
        <v>286</v>
      </c>
      <c r="C100" s="12"/>
      <c r="D100" s="12"/>
      <c r="E100" s="3" t="s">
        <v>285</v>
      </c>
      <c r="F100" s="10"/>
      <c r="G100" s="10"/>
      <c r="H100" s="10"/>
      <c r="I100" s="11"/>
      <c r="J100" s="10"/>
    </row>
    <row r="101" spans="1:10" ht="120" x14ac:dyDescent="0.25">
      <c r="A101" s="12"/>
      <c r="B101" s="12" t="s">
        <v>284</v>
      </c>
      <c r="C101" s="12"/>
      <c r="D101" s="12"/>
      <c r="E101" s="3" t="s">
        <v>283</v>
      </c>
      <c r="F101" s="10"/>
      <c r="G101" s="10"/>
      <c r="H101" s="10"/>
      <c r="I101" s="11"/>
      <c r="J101" s="10"/>
    </row>
    <row r="102" spans="1:10" ht="210" x14ac:dyDescent="0.25">
      <c r="A102" s="12"/>
      <c r="B102" s="12" t="s">
        <v>282</v>
      </c>
      <c r="C102" s="12"/>
      <c r="D102" s="12"/>
      <c r="E102" s="3" t="s">
        <v>281</v>
      </c>
      <c r="F102" s="239"/>
      <c r="G102" s="239"/>
      <c r="H102" s="239"/>
      <c r="I102" s="242"/>
      <c r="J102" s="239"/>
    </row>
    <row r="103" spans="1:10" ht="240" x14ac:dyDescent="0.25">
      <c r="A103" s="12"/>
      <c r="B103" s="12"/>
      <c r="C103" s="15" t="s">
        <v>257</v>
      </c>
      <c r="D103" s="12"/>
      <c r="E103" s="3" t="s">
        <v>280</v>
      </c>
      <c r="F103" s="241"/>
      <c r="G103" s="241"/>
      <c r="H103" s="241"/>
      <c r="I103" s="244"/>
      <c r="J103" s="241"/>
    </row>
    <row r="104" spans="1:10" ht="105" x14ac:dyDescent="0.25">
      <c r="A104" s="12"/>
      <c r="B104" s="12" t="s">
        <v>279</v>
      </c>
      <c r="C104" s="12"/>
      <c r="D104" s="12"/>
      <c r="E104" s="3" t="s">
        <v>278</v>
      </c>
      <c r="F104" s="10"/>
      <c r="G104" s="10"/>
      <c r="H104" s="10"/>
      <c r="I104" s="11"/>
      <c r="J104" s="10"/>
    </row>
    <row r="105" spans="1:10" ht="300" x14ac:dyDescent="0.25">
      <c r="A105" s="148"/>
      <c r="B105" s="148" t="s">
        <v>277</v>
      </c>
      <c r="C105" s="148"/>
      <c r="D105" s="148"/>
      <c r="E105" s="3" t="s">
        <v>276</v>
      </c>
      <c r="F105" s="239"/>
      <c r="G105" s="239"/>
      <c r="H105" s="239"/>
      <c r="I105" s="242"/>
      <c r="J105" s="239"/>
    </row>
    <row r="106" spans="1:10" x14ac:dyDescent="0.25">
      <c r="A106" s="148"/>
      <c r="B106" s="148"/>
      <c r="C106" s="148"/>
      <c r="D106" s="148"/>
      <c r="E106" s="2" t="s">
        <v>6738</v>
      </c>
      <c r="F106" s="241"/>
      <c r="G106" s="241"/>
      <c r="H106" s="241"/>
      <c r="I106" s="244"/>
      <c r="J106" s="241"/>
    </row>
    <row r="107" spans="1:10" ht="180" x14ac:dyDescent="0.25">
      <c r="A107" s="148"/>
      <c r="B107" s="148" t="s">
        <v>275</v>
      </c>
      <c r="C107" s="148"/>
      <c r="D107" s="148"/>
      <c r="E107" s="3" t="s">
        <v>274</v>
      </c>
      <c r="F107" s="239"/>
      <c r="G107" s="239"/>
      <c r="H107" s="239"/>
      <c r="I107" s="242"/>
      <c r="J107" s="239"/>
    </row>
    <row r="108" spans="1:10" x14ac:dyDescent="0.25">
      <c r="A108" s="148"/>
      <c r="B108" s="148"/>
      <c r="C108" s="148"/>
      <c r="D108" s="148"/>
      <c r="E108" s="2" t="s">
        <v>6738</v>
      </c>
      <c r="F108" s="241"/>
      <c r="G108" s="241"/>
      <c r="H108" s="241"/>
      <c r="I108" s="244"/>
      <c r="J108" s="241"/>
    </row>
    <row r="109" spans="1:10" ht="90" x14ac:dyDescent="0.25">
      <c r="A109" s="12"/>
      <c r="B109" s="12" t="s">
        <v>273</v>
      </c>
      <c r="C109" s="12"/>
      <c r="D109" s="12"/>
      <c r="E109" s="3" t="s">
        <v>272</v>
      </c>
      <c r="F109" s="10"/>
      <c r="G109" s="10"/>
      <c r="H109" s="10"/>
      <c r="I109" s="11"/>
      <c r="J109" s="10"/>
    </row>
    <row r="110" spans="1:10" ht="45" x14ac:dyDescent="0.25">
      <c r="A110" s="12"/>
      <c r="B110" s="12" t="s">
        <v>271</v>
      </c>
      <c r="C110" s="12"/>
      <c r="D110" s="12"/>
      <c r="E110" s="3" t="s">
        <v>270</v>
      </c>
      <c r="F110" s="10"/>
      <c r="G110" s="10"/>
      <c r="H110" s="10"/>
      <c r="I110" s="11"/>
      <c r="J110" s="10"/>
    </row>
    <row r="111" spans="1:10" ht="75" x14ac:dyDescent="0.25">
      <c r="A111" s="12"/>
      <c r="B111" s="12" t="s">
        <v>269</v>
      </c>
      <c r="C111" s="12"/>
      <c r="D111" s="12"/>
      <c r="E111" s="3" t="s">
        <v>268</v>
      </c>
      <c r="F111" s="10"/>
      <c r="G111" s="10"/>
      <c r="H111" s="10"/>
      <c r="I111" s="11"/>
      <c r="J111" s="10"/>
    </row>
    <row r="112" spans="1:10" ht="105" x14ac:dyDescent="0.25">
      <c r="A112" s="12"/>
      <c r="B112" s="12" t="s">
        <v>267</v>
      </c>
      <c r="C112" s="12"/>
      <c r="D112" s="12"/>
      <c r="E112" s="3" t="s">
        <v>266</v>
      </c>
      <c r="F112" s="10"/>
      <c r="G112" s="10"/>
      <c r="H112" s="10"/>
      <c r="I112" s="11"/>
      <c r="J112" s="10"/>
    </row>
    <row r="113" spans="1:10" ht="120" x14ac:dyDescent="0.25">
      <c r="A113" s="12"/>
      <c r="B113" s="12" t="s">
        <v>265</v>
      </c>
      <c r="C113" s="12"/>
      <c r="D113" s="12"/>
      <c r="E113" s="3" t="s">
        <v>264</v>
      </c>
      <c r="F113" s="10"/>
      <c r="G113" s="10"/>
      <c r="H113" s="10"/>
      <c r="I113" s="11"/>
      <c r="J113" s="10"/>
    </row>
    <row r="114" spans="1:10" ht="75" x14ac:dyDescent="0.25">
      <c r="A114" s="12"/>
      <c r="B114" s="12" t="s">
        <v>263</v>
      </c>
      <c r="C114" s="12"/>
      <c r="D114" s="12"/>
      <c r="E114" s="3" t="s">
        <v>262</v>
      </c>
      <c r="F114" s="10"/>
      <c r="G114" s="10"/>
      <c r="H114" s="10"/>
      <c r="I114" s="11"/>
      <c r="J114" s="10"/>
    </row>
    <row r="115" spans="1:10" ht="90" x14ac:dyDescent="0.25">
      <c r="A115" s="12"/>
      <c r="B115" s="12" t="s">
        <v>261</v>
      </c>
      <c r="C115" s="12"/>
      <c r="D115" s="12"/>
      <c r="E115" s="3" t="s">
        <v>260</v>
      </c>
      <c r="F115" s="239"/>
      <c r="G115" s="239"/>
      <c r="H115" s="239"/>
      <c r="I115" s="242"/>
      <c r="J115" s="239"/>
    </row>
    <row r="116" spans="1:10" ht="60" x14ac:dyDescent="0.25">
      <c r="A116" s="12"/>
      <c r="B116" s="12"/>
      <c r="C116" s="12" t="s">
        <v>214</v>
      </c>
      <c r="D116" s="12"/>
      <c r="E116" s="3" t="s">
        <v>259</v>
      </c>
      <c r="F116" s="241"/>
      <c r="G116" s="241"/>
      <c r="H116" s="241"/>
      <c r="I116" s="244"/>
      <c r="J116" s="241"/>
    </row>
    <row r="117" spans="1:10" ht="60" x14ac:dyDescent="0.25">
      <c r="A117" s="12"/>
      <c r="B117" s="12"/>
      <c r="C117" s="12" t="s">
        <v>212</v>
      </c>
      <c r="D117" s="12"/>
      <c r="E117" s="3" t="s">
        <v>258</v>
      </c>
      <c r="F117" s="239"/>
      <c r="G117" s="239"/>
      <c r="H117" s="239"/>
      <c r="I117" s="242"/>
      <c r="J117" s="239"/>
    </row>
    <row r="118" spans="1:10" ht="135" x14ac:dyDescent="0.25">
      <c r="A118" s="12"/>
      <c r="B118" s="12"/>
      <c r="C118" s="12"/>
      <c r="D118" s="15" t="s">
        <v>257</v>
      </c>
      <c r="E118" s="3" t="s">
        <v>256</v>
      </c>
      <c r="F118" s="241"/>
      <c r="G118" s="241"/>
      <c r="H118" s="241"/>
      <c r="I118" s="244"/>
      <c r="J118" s="241"/>
    </row>
    <row r="119" spans="1:10" ht="60" x14ac:dyDescent="0.25">
      <c r="A119" s="12"/>
      <c r="B119" s="12" t="s">
        <v>255</v>
      </c>
      <c r="C119" s="12"/>
      <c r="D119" s="15"/>
      <c r="E119" s="3" t="s">
        <v>254</v>
      </c>
      <c r="F119" s="13"/>
      <c r="G119" s="13"/>
      <c r="H119" s="13"/>
      <c r="I119" s="14"/>
      <c r="J119" s="13"/>
    </row>
    <row r="120" spans="1:10" ht="90" x14ac:dyDescent="0.25">
      <c r="A120" s="12"/>
      <c r="B120" s="12" t="s">
        <v>253</v>
      </c>
      <c r="C120" s="12"/>
      <c r="D120" s="12"/>
      <c r="E120" s="3" t="s">
        <v>252</v>
      </c>
      <c r="F120" s="10"/>
      <c r="G120" s="10"/>
      <c r="H120" s="10"/>
      <c r="I120" s="11"/>
      <c r="J120" s="10"/>
    </row>
    <row r="121" spans="1:10" ht="60" x14ac:dyDescent="0.25">
      <c r="A121" s="12"/>
      <c r="B121" s="12" t="s">
        <v>251</v>
      </c>
      <c r="C121" s="12"/>
      <c r="D121" s="12"/>
      <c r="E121" s="3" t="s">
        <v>250</v>
      </c>
      <c r="F121" s="239"/>
      <c r="G121" s="239"/>
      <c r="H121" s="239"/>
      <c r="I121" s="242"/>
      <c r="J121" s="239"/>
    </row>
    <row r="122" spans="1:10" ht="60" x14ac:dyDescent="0.25">
      <c r="A122" s="12"/>
      <c r="B122" s="12"/>
      <c r="C122" s="12" t="s">
        <v>214</v>
      </c>
      <c r="D122" s="12"/>
      <c r="E122" s="3" t="s">
        <v>249</v>
      </c>
      <c r="F122" s="241"/>
      <c r="G122" s="241"/>
      <c r="H122" s="241"/>
      <c r="I122" s="244"/>
      <c r="J122" s="241"/>
    </row>
    <row r="123" spans="1:10" ht="90" x14ac:dyDescent="0.25">
      <c r="A123" s="12"/>
      <c r="B123" s="12"/>
      <c r="C123" s="12" t="s">
        <v>212</v>
      </c>
      <c r="D123" s="12"/>
      <c r="E123" s="3" t="s">
        <v>248</v>
      </c>
      <c r="F123" s="10"/>
      <c r="G123" s="10"/>
      <c r="H123" s="10"/>
      <c r="I123" s="11"/>
      <c r="J123" s="10"/>
    </row>
    <row r="124" spans="1:10" ht="75" x14ac:dyDescent="0.25">
      <c r="A124" s="12"/>
      <c r="B124" s="12" t="s">
        <v>247</v>
      </c>
      <c r="C124" s="12"/>
      <c r="D124" s="12"/>
      <c r="E124" s="3" t="s">
        <v>246</v>
      </c>
      <c r="F124" s="10"/>
      <c r="G124" s="10"/>
      <c r="H124" s="10"/>
      <c r="I124" s="11"/>
      <c r="J124" s="10"/>
    </row>
    <row r="125" spans="1:10" ht="150" x14ac:dyDescent="0.25">
      <c r="A125" s="12"/>
      <c r="B125" s="12" t="s">
        <v>245</v>
      </c>
      <c r="C125" s="12"/>
      <c r="D125" s="12"/>
      <c r="E125" s="3" t="s">
        <v>244</v>
      </c>
      <c r="F125" s="10"/>
      <c r="G125" s="10"/>
      <c r="H125" s="10"/>
      <c r="I125" s="11"/>
      <c r="J125" s="10"/>
    </row>
    <row r="126" spans="1:10" x14ac:dyDescent="0.25">
      <c r="A126" s="12"/>
      <c r="B126" s="12" t="s">
        <v>243</v>
      </c>
      <c r="C126" s="12"/>
      <c r="D126" s="12"/>
      <c r="E126" s="3" t="s">
        <v>241</v>
      </c>
      <c r="F126" s="10"/>
      <c r="G126" s="10"/>
      <c r="H126" s="10"/>
      <c r="I126" s="11"/>
      <c r="J126" s="10"/>
    </row>
    <row r="127" spans="1:10" ht="45" x14ac:dyDescent="0.25">
      <c r="A127" s="12"/>
      <c r="B127" s="12"/>
      <c r="C127" s="12" t="s">
        <v>214</v>
      </c>
      <c r="D127" s="12"/>
      <c r="E127" s="3" t="s">
        <v>240</v>
      </c>
      <c r="F127" s="10"/>
      <c r="G127" s="10"/>
      <c r="H127" s="10"/>
      <c r="I127" s="11"/>
      <c r="J127" s="10"/>
    </row>
    <row r="128" spans="1:10" ht="30" x14ac:dyDescent="0.25">
      <c r="A128" s="12"/>
      <c r="B128" s="12"/>
      <c r="C128" s="12" t="s">
        <v>212</v>
      </c>
      <c r="D128" s="12"/>
      <c r="E128" s="3" t="s">
        <v>239</v>
      </c>
      <c r="F128" s="10"/>
      <c r="G128" s="10"/>
      <c r="H128" s="10"/>
      <c r="I128" s="11"/>
      <c r="J128" s="10"/>
    </row>
    <row r="129" spans="1:10" ht="75" x14ac:dyDescent="0.25">
      <c r="A129" s="12"/>
      <c r="B129" s="12"/>
      <c r="C129" s="12" t="s">
        <v>210</v>
      </c>
      <c r="D129" s="12"/>
      <c r="E129" s="3" t="s">
        <v>238</v>
      </c>
      <c r="F129" s="10"/>
      <c r="G129" s="10"/>
      <c r="H129" s="10"/>
      <c r="I129" s="11"/>
      <c r="J129" s="10"/>
    </row>
    <row r="130" spans="1:10" ht="135" x14ac:dyDescent="0.25">
      <c r="A130" s="148"/>
      <c r="B130" s="148"/>
      <c r="C130" s="148" t="s">
        <v>208</v>
      </c>
      <c r="D130" s="148"/>
      <c r="E130" s="3" t="s">
        <v>237</v>
      </c>
      <c r="F130" s="239"/>
      <c r="G130" s="239"/>
      <c r="H130" s="239"/>
      <c r="I130" s="242"/>
      <c r="J130" s="239"/>
    </row>
    <row r="131" spans="1:10" ht="30" x14ac:dyDescent="0.25">
      <c r="A131" s="148"/>
      <c r="B131" s="148"/>
      <c r="C131" s="148"/>
      <c r="D131" s="148"/>
      <c r="E131" s="2" t="s">
        <v>6739</v>
      </c>
      <c r="F131" s="241"/>
      <c r="G131" s="241"/>
      <c r="H131" s="241"/>
      <c r="I131" s="244"/>
      <c r="J131" s="241"/>
    </row>
    <row r="132" spans="1:10" ht="105" x14ac:dyDescent="0.25">
      <c r="A132" s="148"/>
      <c r="B132" s="148"/>
      <c r="C132" s="148" t="s">
        <v>206</v>
      </c>
      <c r="D132" s="148"/>
      <c r="E132" s="3" t="s">
        <v>236</v>
      </c>
      <c r="F132" s="239"/>
      <c r="G132" s="239"/>
      <c r="H132" s="239"/>
      <c r="I132" s="242"/>
      <c r="J132" s="239"/>
    </row>
    <row r="133" spans="1:10" ht="30" x14ac:dyDescent="0.25">
      <c r="A133" s="148"/>
      <c r="B133" s="148"/>
      <c r="C133" s="148"/>
      <c r="D133" s="148"/>
      <c r="E133" s="2" t="s">
        <v>6740</v>
      </c>
      <c r="F133" s="241"/>
      <c r="G133" s="241"/>
      <c r="H133" s="241"/>
      <c r="I133" s="244"/>
      <c r="J133" s="241"/>
    </row>
    <row r="134" spans="1:10" ht="60" x14ac:dyDescent="0.25">
      <c r="A134" s="12"/>
      <c r="B134" s="12"/>
      <c r="C134" s="12" t="s">
        <v>204</v>
      </c>
      <c r="D134" s="12"/>
      <c r="E134" s="3" t="s">
        <v>235</v>
      </c>
      <c r="F134" s="10"/>
      <c r="G134" s="10"/>
      <c r="H134" s="10"/>
      <c r="I134" s="11"/>
      <c r="J134" s="10"/>
    </row>
    <row r="135" spans="1:10" ht="30" x14ac:dyDescent="0.25">
      <c r="A135" s="12"/>
      <c r="B135" s="12"/>
      <c r="C135" s="12" t="s">
        <v>202</v>
      </c>
      <c r="D135" s="12"/>
      <c r="E135" s="3" t="s">
        <v>234</v>
      </c>
      <c r="F135" s="10"/>
      <c r="G135" s="10"/>
      <c r="H135" s="10"/>
      <c r="I135" s="11"/>
      <c r="J135" s="10"/>
    </row>
    <row r="136" spans="1:10" ht="75" x14ac:dyDescent="0.25">
      <c r="A136" s="12"/>
      <c r="B136" s="12"/>
      <c r="C136" s="12" t="s">
        <v>201</v>
      </c>
      <c r="D136" s="12"/>
      <c r="E136" s="3" t="s">
        <v>233</v>
      </c>
      <c r="F136" s="10"/>
      <c r="G136" s="10"/>
      <c r="H136" s="10"/>
      <c r="I136" s="11"/>
      <c r="J136" s="10"/>
    </row>
    <row r="137" spans="1:10" ht="60" x14ac:dyDescent="0.25">
      <c r="A137" s="12"/>
      <c r="B137" s="12"/>
      <c r="C137" s="12" t="s">
        <v>199</v>
      </c>
      <c r="D137" s="12"/>
      <c r="E137" s="3" t="s">
        <v>232</v>
      </c>
      <c r="F137" s="10"/>
      <c r="G137" s="10"/>
      <c r="H137" s="10"/>
      <c r="I137" s="11"/>
      <c r="J137" s="10"/>
    </row>
    <row r="138" spans="1:10" ht="150" x14ac:dyDescent="0.25">
      <c r="A138" s="12"/>
      <c r="B138" s="12" t="s">
        <v>242</v>
      </c>
      <c r="C138" s="12"/>
      <c r="D138" s="12"/>
      <c r="E138" s="3" t="s">
        <v>230</v>
      </c>
      <c r="F138" s="10"/>
      <c r="G138" s="10"/>
      <c r="H138" s="10"/>
      <c r="I138" s="11"/>
      <c r="J138" s="10"/>
    </row>
    <row r="139" spans="1:10" ht="75" x14ac:dyDescent="0.25">
      <c r="A139" s="12"/>
      <c r="B139" s="12" t="s">
        <v>231</v>
      </c>
      <c r="C139" s="12"/>
      <c r="D139" s="12"/>
      <c r="E139" s="3" t="s">
        <v>228</v>
      </c>
      <c r="F139" s="10"/>
      <c r="G139" s="10"/>
      <c r="H139" s="10"/>
      <c r="I139" s="11"/>
      <c r="J139" s="10"/>
    </row>
    <row r="140" spans="1:10" x14ac:dyDescent="0.25">
      <c r="A140" s="12"/>
      <c r="B140" s="12" t="s">
        <v>229</v>
      </c>
      <c r="C140" s="12"/>
      <c r="D140" s="12"/>
      <c r="E140" s="3" t="s">
        <v>227</v>
      </c>
      <c r="F140" s="239"/>
      <c r="G140" s="239"/>
      <c r="H140" s="239"/>
      <c r="I140" s="242"/>
      <c r="J140" s="239"/>
    </row>
    <row r="141" spans="1:10" ht="135" x14ac:dyDescent="0.25">
      <c r="A141" s="12"/>
      <c r="B141" s="12"/>
      <c r="C141" s="12" t="s">
        <v>214</v>
      </c>
      <c r="D141" s="12"/>
      <c r="E141" s="3" t="s">
        <v>226</v>
      </c>
      <c r="F141" s="241"/>
      <c r="G141" s="241"/>
      <c r="H141" s="241"/>
      <c r="I141" s="244"/>
      <c r="J141" s="241"/>
    </row>
    <row r="142" spans="1:10" ht="45" x14ac:dyDescent="0.25">
      <c r="A142" s="148"/>
      <c r="B142" s="148"/>
      <c r="C142" s="148" t="s">
        <v>212</v>
      </c>
      <c r="D142" s="148"/>
      <c r="E142" s="3" t="s">
        <v>225</v>
      </c>
      <c r="F142" s="165"/>
      <c r="G142" s="165"/>
      <c r="H142" s="165"/>
      <c r="I142" s="246"/>
      <c r="J142" s="165"/>
    </row>
    <row r="143" spans="1:10" ht="30" x14ac:dyDescent="0.25">
      <c r="A143" s="148"/>
      <c r="B143" s="148"/>
      <c r="C143" s="148"/>
      <c r="D143" s="148"/>
      <c r="E143" s="2" t="s">
        <v>6624</v>
      </c>
      <c r="F143" s="165"/>
      <c r="G143" s="165"/>
      <c r="H143" s="165"/>
      <c r="I143" s="246"/>
      <c r="J143" s="165"/>
    </row>
    <row r="144" spans="1:10" ht="105" x14ac:dyDescent="0.25">
      <c r="A144" s="245"/>
      <c r="B144" s="245"/>
      <c r="C144" s="148" t="s">
        <v>210</v>
      </c>
      <c r="D144" s="148"/>
      <c r="E144" s="3" t="s">
        <v>323</v>
      </c>
      <c r="F144" s="239"/>
      <c r="G144" s="239"/>
      <c r="H144" s="239"/>
      <c r="I144" s="242"/>
      <c r="J144" s="239"/>
    </row>
    <row r="145" spans="1:10" ht="30" x14ac:dyDescent="0.25">
      <c r="A145" s="245"/>
      <c r="B145" s="245"/>
      <c r="C145" s="148"/>
      <c r="D145" s="148"/>
      <c r="E145" s="2" t="s">
        <v>7165</v>
      </c>
      <c r="F145" s="241"/>
      <c r="G145" s="241"/>
      <c r="H145" s="241"/>
      <c r="I145" s="244"/>
      <c r="J145" s="241"/>
    </row>
  </sheetData>
  <mergeCells count="136">
    <mergeCell ref="A66:A67"/>
    <mergeCell ref="B66:B67"/>
    <mergeCell ref="C66:C67"/>
    <mergeCell ref="D66:D67"/>
    <mergeCell ref="F66:F67"/>
    <mergeCell ref="G66:G67"/>
    <mergeCell ref="H66:H67"/>
    <mergeCell ref="I66:I67"/>
    <mergeCell ref="J66:J67"/>
    <mergeCell ref="G63:G64"/>
    <mergeCell ref="H63:H64"/>
    <mergeCell ref="I63:I64"/>
    <mergeCell ref="J63:J64"/>
    <mergeCell ref="A63:A64"/>
    <mergeCell ref="B63:B64"/>
    <mergeCell ref="C63:C64"/>
    <mergeCell ref="D63:D64"/>
    <mergeCell ref="F63:F64"/>
    <mergeCell ref="A3:J3"/>
    <mergeCell ref="J11:J12"/>
    <mergeCell ref="I11:I12"/>
    <mergeCell ref="H11:H12"/>
    <mergeCell ref="G11:G12"/>
    <mergeCell ref="F11:F12"/>
    <mergeCell ref="G54:G55"/>
    <mergeCell ref="H54:H55"/>
    <mergeCell ref="I54:I55"/>
    <mergeCell ref="J54:J55"/>
    <mergeCell ref="A54:A55"/>
    <mergeCell ref="B54:B55"/>
    <mergeCell ref="C54:C55"/>
    <mergeCell ref="D54:D55"/>
    <mergeCell ref="F54:F55"/>
    <mergeCell ref="I117:I118"/>
    <mergeCell ref="H117:H118"/>
    <mergeCell ref="G117:G118"/>
    <mergeCell ref="F117:F118"/>
    <mergeCell ref="J115:J116"/>
    <mergeCell ref="I115:I116"/>
    <mergeCell ref="H115:H116"/>
    <mergeCell ref="G115:G116"/>
    <mergeCell ref="F115:F116"/>
    <mergeCell ref="J140:J141"/>
    <mergeCell ref="I140:I141"/>
    <mergeCell ref="H140:H141"/>
    <mergeCell ref="G140:G141"/>
    <mergeCell ref="F140:F141"/>
    <mergeCell ref="J121:J122"/>
    <mergeCell ref="I121:I122"/>
    <mergeCell ref="H121:H122"/>
    <mergeCell ref="G121:G122"/>
    <mergeCell ref="F121:F122"/>
    <mergeCell ref="G142:G143"/>
    <mergeCell ref="H142:H143"/>
    <mergeCell ref="I142:I143"/>
    <mergeCell ref="J142:J143"/>
    <mergeCell ref="A142:A143"/>
    <mergeCell ref="B142:B143"/>
    <mergeCell ref="C142:C143"/>
    <mergeCell ref="D142:D143"/>
    <mergeCell ref="F142:F143"/>
    <mergeCell ref="A84:A85"/>
    <mergeCell ref="B84:B85"/>
    <mergeCell ref="C84:C85"/>
    <mergeCell ref="D84:D85"/>
    <mergeCell ref="F84:F85"/>
    <mergeCell ref="G84:G85"/>
    <mergeCell ref="H84:H85"/>
    <mergeCell ref="I84:I85"/>
    <mergeCell ref="J84:J85"/>
    <mergeCell ref="J70:J71"/>
    <mergeCell ref="I70:I71"/>
    <mergeCell ref="H70:H71"/>
    <mergeCell ref="G70:G71"/>
    <mergeCell ref="F70:F71"/>
    <mergeCell ref="J57:J58"/>
    <mergeCell ref="G105:G106"/>
    <mergeCell ref="H105:H106"/>
    <mergeCell ref="I105:I106"/>
    <mergeCell ref="J105:J106"/>
    <mergeCell ref="J102:J103"/>
    <mergeCell ref="I102:I103"/>
    <mergeCell ref="H102:H103"/>
    <mergeCell ref="G102:G103"/>
    <mergeCell ref="F102:F103"/>
    <mergeCell ref="J79:J80"/>
    <mergeCell ref="I79:I80"/>
    <mergeCell ref="H79:H80"/>
    <mergeCell ref="G79:G80"/>
    <mergeCell ref="F79:F80"/>
    <mergeCell ref="I57:I58"/>
    <mergeCell ref="H57:H58"/>
    <mergeCell ref="G57:G58"/>
    <mergeCell ref="F57:F58"/>
    <mergeCell ref="A105:A106"/>
    <mergeCell ref="B105:B106"/>
    <mergeCell ref="C105:C106"/>
    <mergeCell ref="D105:D106"/>
    <mergeCell ref="F105:F106"/>
    <mergeCell ref="G130:G131"/>
    <mergeCell ref="H130:H131"/>
    <mergeCell ref="I130:I131"/>
    <mergeCell ref="J130:J131"/>
    <mergeCell ref="A130:A131"/>
    <mergeCell ref="B130:B131"/>
    <mergeCell ref="C130:C131"/>
    <mergeCell ref="D130:D131"/>
    <mergeCell ref="F130:F131"/>
    <mergeCell ref="A107:A108"/>
    <mergeCell ref="B107:B108"/>
    <mergeCell ref="C107:C108"/>
    <mergeCell ref="D107:D108"/>
    <mergeCell ref="F107:F108"/>
    <mergeCell ref="G107:G108"/>
    <mergeCell ref="H107:H108"/>
    <mergeCell ref="I107:I108"/>
    <mergeCell ref="J107:J108"/>
    <mergeCell ref="J117:J118"/>
    <mergeCell ref="A132:A133"/>
    <mergeCell ref="B132:B133"/>
    <mergeCell ref="C132:C133"/>
    <mergeCell ref="D132:D133"/>
    <mergeCell ref="F132:F133"/>
    <mergeCell ref="G132:G133"/>
    <mergeCell ref="H132:H133"/>
    <mergeCell ref="I132:I133"/>
    <mergeCell ref="J132:J133"/>
    <mergeCell ref="A144:A145"/>
    <mergeCell ref="B144:B145"/>
    <mergeCell ref="C144:C145"/>
    <mergeCell ref="D144:D145"/>
    <mergeCell ref="F144:F145"/>
    <mergeCell ref="G144:G145"/>
    <mergeCell ref="H144:H145"/>
    <mergeCell ref="I144:I145"/>
    <mergeCell ref="J144:J145"/>
  </mergeCells>
  <hyperlinks>
    <hyperlink ref="E64" location="worksheet09" display="Click here to go to Worksheet 9." xr:uid="{00000000-0004-0000-2C00-000000000000}"/>
    <hyperlink ref="E143" location="worksheet09" display="Click here to go to Worksheet 9." xr:uid="{00000000-0004-0000-2C00-000001000000}"/>
    <hyperlink ref="E55" location="cp_006" display="Click here to go to Item 6." xr:uid="{00000000-0004-0000-2C00-000002000000}"/>
    <hyperlink ref="E85" location="cp_209" display="Click here to go to Item 209." xr:uid="{00000000-0004-0000-2C00-000003000000}"/>
    <hyperlink ref="E106" location="cp_014" display="Click here to go to Item 14." xr:uid="{00000000-0004-0000-2C00-000004000000}"/>
    <hyperlink ref="E108" location="cp_014" display="Click here to go to Item 14." xr:uid="{00000000-0004-0000-2C00-000005000000}"/>
    <hyperlink ref="E131" location="mil05.04" display="Click here to go to MIL Item 5.04." xr:uid="{00000000-0004-0000-2C00-000006000000}"/>
    <hyperlink ref="E133" location="mil25.02" display="Click here to go to MIL Item 25.02." xr:uid="{00000000-0004-0000-2C00-000007000000}"/>
    <hyperlink ref="E67" r:id="rId1" xr:uid="{00000000-0004-0000-2C00-000008000000}"/>
    <hyperlink ref="E145" r:id="rId2" xr:uid="{80BAFC30-22A5-4C51-802C-42A256B42F0C}"/>
  </hyperlinks>
  <pageMargins left="0.7" right="0.7" top="0.75" bottom="0.75" header="0.3" footer="0.3"/>
  <pageSetup orientation="portrait" r:id="rId3"/>
  <drawing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dimension ref="A3:H43"/>
  <sheetViews>
    <sheetView workbookViewId="0">
      <pane ySplit="5" topLeftCell="A6" activePane="bottomLeft" state="frozen"/>
      <selection pane="bottomLeft" activeCell="A6" sqref="A6:A7"/>
    </sheetView>
  </sheetViews>
  <sheetFormatPr defaultRowHeight="15" x14ac:dyDescent="0.25"/>
  <cols>
    <col min="1" max="2" width="4.7109375" customWidth="1"/>
    <col min="3" max="3" width="40.7109375" customWidth="1"/>
    <col min="4" max="4" width="4.7109375" customWidth="1"/>
    <col min="5" max="6" width="6.7109375" customWidth="1"/>
    <col min="7" max="7" width="10.7109375" customWidth="1"/>
    <col min="8" max="8" width="8.7109375" customWidth="1"/>
  </cols>
  <sheetData>
    <row r="3" spans="1:8" ht="15.75" thickBot="1" x14ac:dyDescent="0.3">
      <c r="A3" s="147" t="s">
        <v>423</v>
      </c>
      <c r="B3" s="147"/>
      <c r="C3" s="147"/>
      <c r="D3" s="147"/>
      <c r="E3" s="147"/>
      <c r="F3" s="147"/>
      <c r="G3" s="147"/>
      <c r="H3" s="147"/>
    </row>
    <row r="4" spans="1:8" x14ac:dyDescent="0.25">
      <c r="A4" s="3"/>
      <c r="B4" s="3"/>
      <c r="C4" s="3"/>
      <c r="D4" s="3"/>
      <c r="E4" s="3"/>
      <c r="F4" s="3"/>
      <c r="G4" s="3"/>
      <c r="H4" s="3"/>
    </row>
    <row r="5" spans="1:8" x14ac:dyDescent="0.25">
      <c r="A5" s="3"/>
      <c r="B5" s="3"/>
      <c r="C5" s="3"/>
      <c r="D5" s="7" t="s">
        <v>223</v>
      </c>
      <c r="E5" s="7" t="s">
        <v>222</v>
      </c>
      <c r="F5" s="7" t="s">
        <v>221</v>
      </c>
      <c r="G5" s="7" t="s">
        <v>220</v>
      </c>
      <c r="H5" s="7" t="s">
        <v>219</v>
      </c>
    </row>
    <row r="6" spans="1:8" ht="30" x14ac:dyDescent="0.25">
      <c r="A6" s="148" t="s">
        <v>422</v>
      </c>
      <c r="B6" s="148"/>
      <c r="C6" s="3" t="s">
        <v>421</v>
      </c>
      <c r="D6" s="239"/>
      <c r="E6" s="239"/>
      <c r="F6" s="239"/>
      <c r="G6" s="242"/>
      <c r="H6" s="239"/>
    </row>
    <row r="7" spans="1:8" x14ac:dyDescent="0.25">
      <c r="A7" s="148"/>
      <c r="B7" s="148"/>
      <c r="C7" s="2" t="s">
        <v>6620</v>
      </c>
      <c r="D7" s="241"/>
      <c r="E7" s="241"/>
      <c r="F7" s="241"/>
      <c r="G7" s="244"/>
      <c r="H7" s="241"/>
    </row>
    <row r="8" spans="1:8" ht="60" x14ac:dyDescent="0.25">
      <c r="A8" s="148"/>
      <c r="B8" s="148" t="s">
        <v>420</v>
      </c>
      <c r="C8" s="3" t="s">
        <v>419</v>
      </c>
      <c r="D8" s="239"/>
      <c r="E8" s="239"/>
      <c r="F8" s="239"/>
      <c r="G8" s="242"/>
      <c r="H8" s="239"/>
    </row>
    <row r="9" spans="1:8" x14ac:dyDescent="0.25">
      <c r="A9" s="148"/>
      <c r="B9" s="148"/>
      <c r="C9" s="2" t="s">
        <v>6628</v>
      </c>
      <c r="D9" s="240"/>
      <c r="E9" s="240"/>
      <c r="F9" s="240"/>
      <c r="G9" s="243"/>
      <c r="H9" s="240"/>
    </row>
    <row r="10" spans="1:8" x14ac:dyDescent="0.25">
      <c r="A10" s="148"/>
      <c r="B10" s="148"/>
      <c r="C10" s="2" t="s">
        <v>6625</v>
      </c>
      <c r="D10" s="241"/>
      <c r="E10" s="241"/>
      <c r="F10" s="241"/>
      <c r="G10" s="244"/>
      <c r="H10" s="241"/>
    </row>
    <row r="11" spans="1:8" ht="60" x14ac:dyDescent="0.25">
      <c r="A11" s="148"/>
      <c r="B11" s="148" t="s">
        <v>179</v>
      </c>
      <c r="C11" s="3" t="s">
        <v>418</v>
      </c>
      <c r="D11" s="239"/>
      <c r="E11" s="239"/>
      <c r="F11" s="239"/>
      <c r="G11" s="242"/>
      <c r="H11" s="239"/>
    </row>
    <row r="12" spans="1:8" x14ac:dyDescent="0.25">
      <c r="A12" s="148"/>
      <c r="B12" s="148"/>
      <c r="C12" s="2" t="s">
        <v>6628</v>
      </c>
      <c r="D12" s="240"/>
      <c r="E12" s="240"/>
      <c r="F12" s="240"/>
      <c r="G12" s="243"/>
      <c r="H12" s="240"/>
    </row>
    <row r="13" spans="1:8" x14ac:dyDescent="0.25">
      <c r="A13" s="148"/>
      <c r="B13" s="148"/>
      <c r="C13" s="2" t="s">
        <v>6625</v>
      </c>
      <c r="D13" s="241"/>
      <c r="E13" s="241"/>
      <c r="F13" s="241"/>
      <c r="G13" s="244"/>
      <c r="H13" s="241"/>
    </row>
    <row r="14" spans="1:8" ht="120" x14ac:dyDescent="0.25">
      <c r="A14" s="148"/>
      <c r="B14" s="148" t="s">
        <v>177</v>
      </c>
      <c r="C14" s="3" t="s">
        <v>417</v>
      </c>
      <c r="D14" s="239"/>
      <c r="E14" s="239"/>
      <c r="F14" s="239"/>
      <c r="G14" s="242"/>
      <c r="H14" s="239"/>
    </row>
    <row r="15" spans="1:8" x14ac:dyDescent="0.25">
      <c r="A15" s="148"/>
      <c r="B15" s="148"/>
      <c r="C15" s="2" t="s">
        <v>6628</v>
      </c>
      <c r="D15" s="240"/>
      <c r="E15" s="240"/>
      <c r="F15" s="240"/>
      <c r="G15" s="243"/>
      <c r="H15" s="240"/>
    </row>
    <row r="16" spans="1:8" x14ac:dyDescent="0.25">
      <c r="A16" s="148"/>
      <c r="B16" s="148"/>
      <c r="C16" s="2" t="s">
        <v>6625</v>
      </c>
      <c r="D16" s="241"/>
      <c r="E16" s="241"/>
      <c r="F16" s="241"/>
      <c r="G16" s="244"/>
      <c r="H16" s="241"/>
    </row>
    <row r="17" spans="1:8" ht="120" x14ac:dyDescent="0.25">
      <c r="A17" s="148"/>
      <c r="B17" s="148" t="s">
        <v>175</v>
      </c>
      <c r="C17" s="3" t="s">
        <v>416</v>
      </c>
      <c r="D17" s="239"/>
      <c r="E17" s="239"/>
      <c r="F17" s="239"/>
      <c r="G17" s="242"/>
      <c r="H17" s="239"/>
    </row>
    <row r="18" spans="1:8" x14ac:dyDescent="0.25">
      <c r="A18" s="148"/>
      <c r="B18" s="148"/>
      <c r="C18" s="2" t="s">
        <v>6628</v>
      </c>
      <c r="D18" s="240"/>
      <c r="E18" s="240"/>
      <c r="F18" s="240"/>
      <c r="G18" s="243"/>
      <c r="H18" s="240"/>
    </row>
    <row r="19" spans="1:8" x14ac:dyDescent="0.25">
      <c r="A19" s="148"/>
      <c r="B19" s="148"/>
      <c r="C19" s="2" t="s">
        <v>6625</v>
      </c>
      <c r="D19" s="241"/>
      <c r="E19" s="241"/>
      <c r="F19" s="241"/>
      <c r="G19" s="244"/>
      <c r="H19" s="241"/>
    </row>
    <row r="20" spans="1:8" ht="135" x14ac:dyDescent="0.25">
      <c r="A20" s="148"/>
      <c r="B20" s="148" t="s">
        <v>173</v>
      </c>
      <c r="C20" s="3" t="s">
        <v>415</v>
      </c>
      <c r="D20" s="239"/>
      <c r="E20" s="239"/>
      <c r="F20" s="239"/>
      <c r="G20" s="242"/>
      <c r="H20" s="239"/>
    </row>
    <row r="21" spans="1:8" x14ac:dyDescent="0.25">
      <c r="A21" s="148"/>
      <c r="B21" s="148"/>
      <c r="C21" s="2" t="s">
        <v>6628</v>
      </c>
      <c r="D21" s="240"/>
      <c r="E21" s="240"/>
      <c r="F21" s="240"/>
      <c r="G21" s="243"/>
      <c r="H21" s="240"/>
    </row>
    <row r="22" spans="1:8" x14ac:dyDescent="0.25">
      <c r="A22" s="148"/>
      <c r="B22" s="148"/>
      <c r="C22" s="2" t="s">
        <v>6625</v>
      </c>
      <c r="D22" s="241"/>
      <c r="E22" s="241"/>
      <c r="F22" s="241"/>
      <c r="G22" s="244"/>
      <c r="H22" s="241"/>
    </row>
    <row r="23" spans="1:8" ht="60" x14ac:dyDescent="0.25">
      <c r="A23" s="148"/>
      <c r="B23" s="148" t="s">
        <v>171</v>
      </c>
      <c r="C23" s="3" t="s">
        <v>414</v>
      </c>
      <c r="D23" s="239"/>
      <c r="E23" s="239"/>
      <c r="F23" s="239"/>
      <c r="G23" s="242"/>
      <c r="H23" s="239"/>
    </row>
    <row r="24" spans="1:8" x14ac:dyDescent="0.25">
      <c r="A24" s="148"/>
      <c r="B24" s="148"/>
      <c r="C24" s="2" t="s">
        <v>6628</v>
      </c>
      <c r="D24" s="240"/>
      <c r="E24" s="240"/>
      <c r="F24" s="240"/>
      <c r="G24" s="243"/>
      <c r="H24" s="240"/>
    </row>
    <row r="25" spans="1:8" x14ac:dyDescent="0.25">
      <c r="A25" s="148"/>
      <c r="B25" s="148"/>
      <c r="C25" s="2" t="s">
        <v>6625</v>
      </c>
      <c r="D25" s="241"/>
      <c r="E25" s="241"/>
      <c r="F25" s="241"/>
      <c r="G25" s="244"/>
      <c r="H25" s="241"/>
    </row>
    <row r="26" spans="1:8" ht="60" x14ac:dyDescent="0.25">
      <c r="A26" s="148"/>
      <c r="B26" s="148" t="s">
        <v>169</v>
      </c>
      <c r="C26" s="3" t="s">
        <v>413</v>
      </c>
      <c r="D26" s="239"/>
      <c r="E26" s="239"/>
      <c r="F26" s="239"/>
      <c r="G26" s="242"/>
      <c r="H26" s="239"/>
    </row>
    <row r="27" spans="1:8" x14ac:dyDescent="0.25">
      <c r="A27" s="148"/>
      <c r="B27" s="148"/>
      <c r="C27" s="2" t="s">
        <v>6628</v>
      </c>
      <c r="D27" s="240"/>
      <c r="E27" s="240"/>
      <c r="F27" s="240"/>
      <c r="G27" s="243"/>
      <c r="H27" s="240"/>
    </row>
    <row r="28" spans="1:8" x14ac:dyDescent="0.25">
      <c r="A28" s="148"/>
      <c r="B28" s="148"/>
      <c r="C28" s="2" t="s">
        <v>6625</v>
      </c>
      <c r="D28" s="241"/>
      <c r="E28" s="241"/>
      <c r="F28" s="241"/>
      <c r="G28" s="244"/>
      <c r="H28" s="241"/>
    </row>
    <row r="29" spans="1:8" ht="135" x14ac:dyDescent="0.25">
      <c r="A29" s="148"/>
      <c r="B29" s="148" t="s">
        <v>167</v>
      </c>
      <c r="C29" s="3" t="s">
        <v>412</v>
      </c>
      <c r="D29" s="239"/>
      <c r="E29" s="239"/>
      <c r="F29" s="239"/>
      <c r="G29" s="242"/>
      <c r="H29" s="239"/>
    </row>
    <row r="30" spans="1:8" x14ac:dyDescent="0.25">
      <c r="A30" s="148"/>
      <c r="B30" s="148"/>
      <c r="C30" s="2" t="s">
        <v>6628</v>
      </c>
      <c r="D30" s="240"/>
      <c r="E30" s="240"/>
      <c r="F30" s="240"/>
      <c r="G30" s="243"/>
      <c r="H30" s="240"/>
    </row>
    <row r="31" spans="1:8" x14ac:dyDescent="0.25">
      <c r="A31" s="148"/>
      <c r="B31" s="148"/>
      <c r="C31" s="2" t="s">
        <v>6625</v>
      </c>
      <c r="D31" s="241"/>
      <c r="E31" s="241"/>
      <c r="F31" s="241"/>
      <c r="G31" s="244"/>
      <c r="H31" s="241"/>
    </row>
    <row r="32" spans="1:8" ht="150" x14ac:dyDescent="0.25">
      <c r="A32" s="148"/>
      <c r="B32" s="148" t="s">
        <v>165</v>
      </c>
      <c r="C32" s="3" t="s">
        <v>411</v>
      </c>
      <c r="D32" s="239"/>
      <c r="E32" s="239"/>
      <c r="F32" s="239"/>
      <c r="G32" s="242"/>
      <c r="H32" s="239"/>
    </row>
    <row r="33" spans="1:8" x14ac:dyDescent="0.25">
      <c r="A33" s="148"/>
      <c r="B33" s="148"/>
      <c r="C33" s="2" t="s">
        <v>6628</v>
      </c>
      <c r="D33" s="240"/>
      <c r="E33" s="240"/>
      <c r="F33" s="240"/>
      <c r="G33" s="243"/>
      <c r="H33" s="240"/>
    </row>
    <row r="34" spans="1:8" x14ac:dyDescent="0.25">
      <c r="A34" s="148"/>
      <c r="B34" s="148"/>
      <c r="C34" s="2" t="s">
        <v>6625</v>
      </c>
      <c r="D34" s="241"/>
      <c r="E34" s="241"/>
      <c r="F34" s="241"/>
      <c r="G34" s="244"/>
      <c r="H34" s="241"/>
    </row>
    <row r="35" spans="1:8" ht="150" x14ac:dyDescent="0.25">
      <c r="A35" s="148"/>
      <c r="B35" s="148" t="s">
        <v>284</v>
      </c>
      <c r="C35" s="3" t="s">
        <v>410</v>
      </c>
      <c r="D35" s="239"/>
      <c r="E35" s="239"/>
      <c r="F35" s="239"/>
      <c r="G35" s="242"/>
      <c r="H35" s="239"/>
    </row>
    <row r="36" spans="1:8" x14ac:dyDescent="0.25">
      <c r="A36" s="148"/>
      <c r="B36" s="148"/>
      <c r="C36" s="2" t="s">
        <v>6628</v>
      </c>
      <c r="D36" s="240"/>
      <c r="E36" s="240"/>
      <c r="F36" s="240"/>
      <c r="G36" s="243"/>
      <c r="H36" s="240"/>
    </row>
    <row r="37" spans="1:8" x14ac:dyDescent="0.25">
      <c r="A37" s="148"/>
      <c r="B37" s="148"/>
      <c r="C37" s="2" t="s">
        <v>6625</v>
      </c>
      <c r="D37" s="241"/>
      <c r="E37" s="241"/>
      <c r="F37" s="241"/>
      <c r="G37" s="244"/>
      <c r="H37" s="241"/>
    </row>
    <row r="38" spans="1:8" ht="135" x14ac:dyDescent="0.25">
      <c r="A38" s="148"/>
      <c r="B38" s="148" t="s">
        <v>282</v>
      </c>
      <c r="C38" s="3" t="s">
        <v>409</v>
      </c>
      <c r="D38" s="239"/>
      <c r="E38" s="239"/>
      <c r="F38" s="239"/>
      <c r="G38" s="242"/>
      <c r="H38" s="239"/>
    </row>
    <row r="39" spans="1:8" x14ac:dyDescent="0.25">
      <c r="A39" s="148"/>
      <c r="B39" s="148"/>
      <c r="C39" s="2" t="s">
        <v>6628</v>
      </c>
      <c r="D39" s="240"/>
      <c r="E39" s="240"/>
      <c r="F39" s="240"/>
      <c r="G39" s="243"/>
      <c r="H39" s="240"/>
    </row>
    <row r="40" spans="1:8" x14ac:dyDescent="0.25">
      <c r="A40" s="148"/>
      <c r="B40" s="148"/>
      <c r="C40" s="2" t="s">
        <v>6625</v>
      </c>
      <c r="D40" s="241"/>
      <c r="E40" s="241"/>
      <c r="F40" s="241"/>
      <c r="G40" s="244"/>
      <c r="H40" s="241"/>
    </row>
    <row r="41" spans="1:8" ht="60" x14ac:dyDescent="0.25">
      <c r="A41" s="148"/>
      <c r="B41" s="148" t="s">
        <v>279</v>
      </c>
      <c r="C41" s="3" t="s">
        <v>408</v>
      </c>
      <c r="D41" s="239"/>
      <c r="E41" s="239"/>
      <c r="F41" s="239"/>
      <c r="G41" s="242"/>
      <c r="H41" s="239"/>
    </row>
    <row r="42" spans="1:8" x14ac:dyDescent="0.25">
      <c r="A42" s="148"/>
      <c r="B42" s="148"/>
      <c r="C42" s="2" t="s">
        <v>6628</v>
      </c>
      <c r="D42" s="240"/>
      <c r="E42" s="240"/>
      <c r="F42" s="240"/>
      <c r="G42" s="243"/>
      <c r="H42" s="240"/>
    </row>
    <row r="43" spans="1:8" x14ac:dyDescent="0.25">
      <c r="A43" s="148"/>
      <c r="B43" s="148"/>
      <c r="C43" s="2" t="s">
        <v>6625</v>
      </c>
      <c r="D43" s="241"/>
      <c r="E43" s="241"/>
      <c r="F43" s="241"/>
      <c r="G43" s="244"/>
      <c r="H43" s="241"/>
    </row>
  </sheetData>
  <mergeCells count="92">
    <mergeCell ref="D41:D43"/>
    <mergeCell ref="B41:B43"/>
    <mergeCell ref="E38:E40"/>
    <mergeCell ref="F38:F40"/>
    <mergeCell ref="G38:G40"/>
    <mergeCell ref="H38:H40"/>
    <mergeCell ref="H41:H43"/>
    <mergeCell ref="G41:G43"/>
    <mergeCell ref="F41:F43"/>
    <mergeCell ref="E41:E43"/>
    <mergeCell ref="D35:D37"/>
    <mergeCell ref="A35:A37"/>
    <mergeCell ref="B35:B37"/>
    <mergeCell ref="A38:A40"/>
    <mergeCell ref="B38:B40"/>
    <mergeCell ref="D38:D40"/>
    <mergeCell ref="E32:E34"/>
    <mergeCell ref="F32:F34"/>
    <mergeCell ref="G32:G34"/>
    <mergeCell ref="H32:H34"/>
    <mergeCell ref="H35:H37"/>
    <mergeCell ref="G35:G37"/>
    <mergeCell ref="F35:F37"/>
    <mergeCell ref="E35:E37"/>
    <mergeCell ref="D29:D31"/>
    <mergeCell ref="B29:B31"/>
    <mergeCell ref="A29:A31"/>
    <mergeCell ref="A32:A34"/>
    <mergeCell ref="B32:B34"/>
    <mergeCell ref="D32:D34"/>
    <mergeCell ref="E26:E28"/>
    <mergeCell ref="F26:F28"/>
    <mergeCell ref="G26:G28"/>
    <mergeCell ref="H26:H28"/>
    <mergeCell ref="H29:H31"/>
    <mergeCell ref="G29:G31"/>
    <mergeCell ref="F29:F31"/>
    <mergeCell ref="E29:E31"/>
    <mergeCell ref="D23:D25"/>
    <mergeCell ref="A23:A25"/>
    <mergeCell ref="B23:B25"/>
    <mergeCell ref="A26:A28"/>
    <mergeCell ref="B26:B28"/>
    <mergeCell ref="D26:D28"/>
    <mergeCell ref="F20:F22"/>
    <mergeCell ref="G20:G22"/>
    <mergeCell ref="H20:H22"/>
    <mergeCell ref="H23:H25"/>
    <mergeCell ref="G23:G25"/>
    <mergeCell ref="F23:F25"/>
    <mergeCell ref="F14:F16"/>
    <mergeCell ref="G14:G16"/>
    <mergeCell ref="H14:H16"/>
    <mergeCell ref="D17:D19"/>
    <mergeCell ref="E17:E19"/>
    <mergeCell ref="F17:F19"/>
    <mergeCell ref="G17:G19"/>
    <mergeCell ref="H17:H19"/>
    <mergeCell ref="F8:F10"/>
    <mergeCell ref="G8:G10"/>
    <mergeCell ref="H8:H10"/>
    <mergeCell ref="A11:A13"/>
    <mergeCell ref="B11:B13"/>
    <mergeCell ref="D11:D13"/>
    <mergeCell ref="E11:E13"/>
    <mergeCell ref="F11:F13"/>
    <mergeCell ref="G11:G13"/>
    <mergeCell ref="H11:H13"/>
    <mergeCell ref="A41:A43"/>
    <mergeCell ref="A8:A10"/>
    <mergeCell ref="B8:B10"/>
    <mergeCell ref="D8:D10"/>
    <mergeCell ref="E8:E10"/>
    <mergeCell ref="A14:A16"/>
    <mergeCell ref="B14:B16"/>
    <mergeCell ref="D14:D16"/>
    <mergeCell ref="E14:E16"/>
    <mergeCell ref="A17:A19"/>
    <mergeCell ref="B17:B19"/>
    <mergeCell ref="A20:A22"/>
    <mergeCell ref="B20:B22"/>
    <mergeCell ref="D20:D22"/>
    <mergeCell ref="E20:E22"/>
    <mergeCell ref="E23:E25"/>
    <mergeCell ref="A3:H3"/>
    <mergeCell ref="A6:A7"/>
    <mergeCell ref="B6:B7"/>
    <mergeCell ref="D6:D7"/>
    <mergeCell ref="E6:E7"/>
    <mergeCell ref="F6:F7"/>
    <mergeCell ref="G6:G7"/>
    <mergeCell ref="H6:H7"/>
  </mergeCells>
  <hyperlinks>
    <hyperlink ref="C7" location="worksheet01" display="Click here to go to Worksheet 1." xr:uid="{00000000-0004-0000-2D00-000000000000}"/>
    <hyperlink ref="C10" location="worksheet15" display="Click here to go to Worksheet 15." xr:uid="{00000000-0004-0000-2D00-000001000000}"/>
    <hyperlink ref="C13" location="worksheet15" display="Click here to go to Worksheet 15." xr:uid="{00000000-0004-0000-2D00-000002000000}"/>
    <hyperlink ref="C16" location="worksheet15" display="Click here to go to Worksheet 15." xr:uid="{00000000-0004-0000-2D00-000003000000}"/>
    <hyperlink ref="C19" location="worksheet15" display="Click here to go to Worksheet 15." xr:uid="{00000000-0004-0000-2D00-000004000000}"/>
    <hyperlink ref="C22" location="worksheet15" display="Click here to go to Worksheet 15." xr:uid="{00000000-0004-0000-2D00-000005000000}"/>
    <hyperlink ref="C25" location="worksheet15" display="Click here to go to Worksheet 15." xr:uid="{00000000-0004-0000-2D00-000006000000}"/>
    <hyperlink ref="C28" location="worksheet15" display="Click here to go to Worksheet 15." xr:uid="{00000000-0004-0000-2D00-000007000000}"/>
    <hyperlink ref="C31" location="worksheet15" display="Click here to go to Worksheet 15." xr:uid="{00000000-0004-0000-2D00-000008000000}"/>
    <hyperlink ref="C34" location="worksheet15" display="Click here to go to Worksheet 15." xr:uid="{00000000-0004-0000-2D00-000009000000}"/>
    <hyperlink ref="C37" location="worksheet15" display="Click here to go to Worksheet 15." xr:uid="{00000000-0004-0000-2D00-00000A000000}"/>
    <hyperlink ref="C40" location="worksheet15" display="Click here to go to Worksheet 15." xr:uid="{00000000-0004-0000-2D00-00000B000000}"/>
    <hyperlink ref="C43" location="worksheet15" display="Click here to go to Worksheet 15." xr:uid="{00000000-0004-0000-2D00-00000C000000}"/>
    <hyperlink ref="C9" location="mil00cover" display="Click here to go to MIL cover page." xr:uid="{00000000-0004-0000-2D00-00000D000000}"/>
    <hyperlink ref="C12" location="mil00cover" display="Click here to go to MIL cover page." xr:uid="{00000000-0004-0000-2D00-00000E000000}"/>
    <hyperlink ref="C15" location="mil00cover" display="Click here to go to MIL cover page." xr:uid="{00000000-0004-0000-2D00-00000F000000}"/>
    <hyperlink ref="C18" location="mil00cover" display="Click here to go to MIL cover page." xr:uid="{00000000-0004-0000-2D00-000010000000}"/>
    <hyperlink ref="C21" location="mil00cover" display="Click here to go to MIL cover page." xr:uid="{00000000-0004-0000-2D00-000011000000}"/>
    <hyperlink ref="C24" location="mil00cover" display="Click here to go to MIL cover page." xr:uid="{00000000-0004-0000-2D00-000012000000}"/>
    <hyperlink ref="C27" location="mil00cover" display="Click here to go to MIL cover page." xr:uid="{00000000-0004-0000-2D00-000013000000}"/>
    <hyperlink ref="C30" location="mil00cover" display="Click here to go to MIL cover page." xr:uid="{00000000-0004-0000-2D00-000014000000}"/>
    <hyperlink ref="C33" location="mil00cover" display="Click here to go to MIL cover page." xr:uid="{00000000-0004-0000-2D00-000015000000}"/>
    <hyperlink ref="C36" location="mil00cover" display="Click here to go to MIL cover page." xr:uid="{00000000-0004-0000-2D00-000016000000}"/>
    <hyperlink ref="C39" location="mil00cover" display="Click here to go to MIL cover page." xr:uid="{00000000-0004-0000-2D00-000017000000}"/>
    <hyperlink ref="C42" location="mil00cover" display="Click here to go to MIL cover page." xr:uid="{00000000-0004-0000-2D00-000018000000}"/>
  </hyperlinks>
  <pageMargins left="0.7" right="0.7" top="0.75" bottom="0.75" header="0.3" footer="0.3"/>
  <pageSetup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dimension ref="A3:J94"/>
  <sheetViews>
    <sheetView workbookViewId="0">
      <pane ySplit="5" topLeftCell="A6" activePane="bottomLeft" state="frozen"/>
      <selection pane="bottomLeft" activeCell="A6" sqref="A6"/>
    </sheetView>
  </sheetViews>
  <sheetFormatPr defaultRowHeight="15" x14ac:dyDescent="0.25"/>
  <cols>
    <col min="1" max="2" width="4.7109375" customWidth="1"/>
    <col min="3" max="4" width="6.7109375" customWidth="1"/>
    <col min="5" max="5" width="30.7109375" customWidth="1"/>
    <col min="6" max="6" width="4.7109375" customWidth="1"/>
    <col min="7" max="8" width="6.7109375" customWidth="1"/>
    <col min="9" max="9" width="10.7109375" customWidth="1"/>
    <col min="10" max="10" width="8.7109375" customWidth="1"/>
  </cols>
  <sheetData>
    <row r="3" spans="1:10" ht="15.75" thickBot="1" x14ac:dyDescent="0.3">
      <c r="A3" s="147" t="s">
        <v>498</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30" x14ac:dyDescent="0.25">
      <c r="A6" s="12" t="s">
        <v>497</v>
      </c>
      <c r="B6" s="12"/>
      <c r="C6" s="12"/>
      <c r="D6" s="12"/>
      <c r="E6" s="3" t="s">
        <v>496</v>
      </c>
      <c r="F6" s="239"/>
      <c r="G6" s="239"/>
      <c r="H6" s="239"/>
      <c r="I6" s="242"/>
      <c r="J6" s="239"/>
    </row>
    <row r="7" spans="1:10" ht="30" x14ac:dyDescent="0.25">
      <c r="A7" s="12"/>
      <c r="B7" s="12" t="s">
        <v>420</v>
      </c>
      <c r="C7" s="12"/>
      <c r="D7" s="12"/>
      <c r="E7" s="3" t="s">
        <v>495</v>
      </c>
      <c r="F7" s="241"/>
      <c r="G7" s="241"/>
      <c r="H7" s="241"/>
      <c r="I7" s="244"/>
      <c r="J7" s="241"/>
    </row>
    <row r="8" spans="1:10" ht="75" x14ac:dyDescent="0.25">
      <c r="A8" s="12"/>
      <c r="B8" s="12"/>
      <c r="C8" s="12" t="s">
        <v>214</v>
      </c>
      <c r="D8" s="12"/>
      <c r="E8" s="3" t="s">
        <v>494</v>
      </c>
      <c r="F8" s="10"/>
      <c r="G8" s="10"/>
      <c r="H8" s="10"/>
      <c r="I8" s="11"/>
      <c r="J8" s="10"/>
    </row>
    <row r="9" spans="1:10" ht="225" x14ac:dyDescent="0.25">
      <c r="A9" s="148"/>
      <c r="B9" s="148"/>
      <c r="C9" s="148" t="s">
        <v>212</v>
      </c>
      <c r="D9" s="148"/>
      <c r="E9" s="3" t="s">
        <v>7093</v>
      </c>
      <c r="F9" s="239"/>
      <c r="G9" s="239"/>
      <c r="H9" s="239"/>
      <c r="I9" s="242"/>
      <c r="J9" s="239"/>
    </row>
    <row r="10" spans="1:10" ht="30" x14ac:dyDescent="0.25">
      <c r="A10" s="148"/>
      <c r="B10" s="148"/>
      <c r="C10" s="148"/>
      <c r="D10" s="148"/>
      <c r="E10" s="2" t="s">
        <v>6628</v>
      </c>
      <c r="F10" s="240"/>
      <c r="G10" s="240"/>
      <c r="H10" s="240"/>
      <c r="I10" s="243"/>
      <c r="J10" s="240"/>
    </row>
    <row r="11" spans="1:10" x14ac:dyDescent="0.25">
      <c r="A11" s="148"/>
      <c r="B11" s="148"/>
      <c r="C11" s="148"/>
      <c r="D11" s="148"/>
      <c r="E11" s="2" t="s">
        <v>7094</v>
      </c>
      <c r="F11" s="240"/>
      <c r="G11" s="240"/>
      <c r="H11" s="240"/>
      <c r="I11" s="243"/>
      <c r="J11" s="240"/>
    </row>
    <row r="12" spans="1:10" x14ac:dyDescent="0.25">
      <c r="A12" s="148"/>
      <c r="B12" s="148"/>
      <c r="C12" s="148"/>
      <c r="D12" s="148"/>
      <c r="E12" s="2" t="s">
        <v>6625</v>
      </c>
      <c r="F12" s="241"/>
      <c r="G12" s="241"/>
      <c r="H12" s="241"/>
      <c r="I12" s="244"/>
      <c r="J12" s="241"/>
    </row>
    <row r="13" spans="1:10" ht="90" x14ac:dyDescent="0.25">
      <c r="A13" s="148"/>
      <c r="B13" s="148"/>
      <c r="C13" s="148" t="s">
        <v>210</v>
      </c>
      <c r="D13" s="148"/>
      <c r="E13" s="3" t="s">
        <v>493</v>
      </c>
      <c r="F13" s="239"/>
      <c r="G13" s="239"/>
      <c r="H13" s="239"/>
      <c r="I13" s="242"/>
      <c r="J13" s="239"/>
    </row>
    <row r="14" spans="1:10" x14ac:dyDescent="0.25">
      <c r="A14" s="148"/>
      <c r="B14" s="148"/>
      <c r="C14" s="148"/>
      <c r="D14" s="148"/>
      <c r="E14" s="2" t="s">
        <v>6625</v>
      </c>
      <c r="F14" s="241"/>
      <c r="G14" s="241"/>
      <c r="H14" s="241"/>
      <c r="I14" s="244"/>
      <c r="J14" s="241"/>
    </row>
    <row r="15" spans="1:10" ht="75" x14ac:dyDescent="0.25">
      <c r="A15" s="12"/>
      <c r="B15" s="12" t="s">
        <v>346</v>
      </c>
      <c r="C15" s="12"/>
      <c r="D15" s="12"/>
      <c r="E15" s="3" t="s">
        <v>7772</v>
      </c>
      <c r="F15" s="10"/>
      <c r="G15" s="10"/>
      <c r="H15" s="10"/>
      <c r="I15" s="11"/>
      <c r="J15" s="10"/>
    </row>
    <row r="16" spans="1:10" ht="45" x14ac:dyDescent="0.25">
      <c r="A16" s="12"/>
      <c r="B16" s="12" t="s">
        <v>344</v>
      </c>
      <c r="C16" s="12"/>
      <c r="D16" s="12"/>
      <c r="E16" s="3" t="s">
        <v>492</v>
      </c>
      <c r="F16" s="10"/>
      <c r="G16" s="10"/>
      <c r="H16" s="10"/>
      <c r="I16" s="11"/>
      <c r="J16" s="10"/>
    </row>
    <row r="17" spans="1:10" ht="45" x14ac:dyDescent="0.25">
      <c r="A17" s="12"/>
      <c r="B17" s="12"/>
      <c r="C17" s="12" t="s">
        <v>214</v>
      </c>
      <c r="D17" s="12"/>
      <c r="E17" s="3" t="s">
        <v>491</v>
      </c>
      <c r="F17" s="10"/>
      <c r="G17" s="10"/>
      <c r="H17" s="10"/>
      <c r="I17" s="11"/>
      <c r="J17" s="10"/>
    </row>
    <row r="18" spans="1:10" ht="60" x14ac:dyDescent="0.25">
      <c r="A18" s="12"/>
      <c r="B18" s="12"/>
      <c r="C18" s="12" t="s">
        <v>212</v>
      </c>
      <c r="D18" s="12"/>
      <c r="E18" s="3" t="s">
        <v>490</v>
      </c>
      <c r="F18" s="10"/>
      <c r="G18" s="10"/>
      <c r="H18" s="10"/>
      <c r="I18" s="11"/>
      <c r="J18" s="10"/>
    </row>
    <row r="19" spans="1:10" ht="45" x14ac:dyDescent="0.25">
      <c r="A19" s="12"/>
      <c r="B19" s="12"/>
      <c r="C19" s="12" t="s">
        <v>210</v>
      </c>
      <c r="D19" s="12"/>
      <c r="E19" s="3" t="s">
        <v>489</v>
      </c>
      <c r="F19" s="10"/>
      <c r="G19" s="10"/>
      <c r="H19" s="10"/>
      <c r="I19" s="11"/>
      <c r="J19" s="10"/>
    </row>
    <row r="20" spans="1:10" ht="45" x14ac:dyDescent="0.25">
      <c r="A20" s="12"/>
      <c r="B20" s="12"/>
      <c r="C20" s="12" t="s">
        <v>208</v>
      </c>
      <c r="D20" s="12"/>
      <c r="E20" s="3" t="s">
        <v>488</v>
      </c>
      <c r="F20" s="10"/>
      <c r="G20" s="10"/>
      <c r="H20" s="10"/>
      <c r="I20" s="11"/>
      <c r="J20" s="10"/>
    </row>
    <row r="21" spans="1:10" ht="45" x14ac:dyDescent="0.25">
      <c r="A21" s="12"/>
      <c r="B21" s="12"/>
      <c r="C21" s="12" t="s">
        <v>206</v>
      </c>
      <c r="D21" s="12"/>
      <c r="E21" s="3" t="s">
        <v>487</v>
      </c>
      <c r="F21" s="10"/>
      <c r="G21" s="10"/>
      <c r="H21" s="10"/>
      <c r="I21" s="11"/>
      <c r="J21" s="10"/>
    </row>
    <row r="22" spans="1:10" ht="45" x14ac:dyDescent="0.25">
      <c r="A22" s="12"/>
      <c r="B22" s="12"/>
      <c r="C22" s="12" t="s">
        <v>204</v>
      </c>
      <c r="D22" s="12"/>
      <c r="E22" s="3" t="s">
        <v>486</v>
      </c>
      <c r="F22" s="10"/>
      <c r="G22" s="10"/>
      <c r="H22" s="10"/>
      <c r="I22" s="11"/>
      <c r="J22" s="10"/>
    </row>
    <row r="23" spans="1:10" ht="45" x14ac:dyDescent="0.25">
      <c r="A23" s="12"/>
      <c r="B23" s="12"/>
      <c r="C23" s="12" t="s">
        <v>202</v>
      </c>
      <c r="D23" s="12"/>
      <c r="E23" s="3" t="s">
        <v>485</v>
      </c>
      <c r="F23" s="10"/>
      <c r="G23" s="10"/>
      <c r="H23" s="10"/>
      <c r="I23" s="11"/>
      <c r="J23" s="10"/>
    </row>
    <row r="24" spans="1:10" ht="45" x14ac:dyDescent="0.25">
      <c r="A24" s="12"/>
      <c r="B24" s="12"/>
      <c r="C24" s="12" t="s">
        <v>201</v>
      </c>
      <c r="D24" s="12"/>
      <c r="E24" s="3" t="s">
        <v>484</v>
      </c>
      <c r="F24" s="10"/>
      <c r="G24" s="10"/>
      <c r="H24" s="10"/>
      <c r="I24" s="11"/>
      <c r="J24" s="10"/>
    </row>
    <row r="25" spans="1:10" ht="45" x14ac:dyDescent="0.25">
      <c r="A25" s="12"/>
      <c r="B25" s="12"/>
      <c r="C25" s="12" t="s">
        <v>199</v>
      </c>
      <c r="D25" s="12"/>
      <c r="E25" s="3" t="s">
        <v>483</v>
      </c>
      <c r="F25" s="10"/>
      <c r="G25" s="10"/>
      <c r="H25" s="10"/>
      <c r="I25" s="11"/>
      <c r="J25" s="10"/>
    </row>
    <row r="26" spans="1:10" ht="75" x14ac:dyDescent="0.25">
      <c r="A26" s="12"/>
      <c r="B26" s="12"/>
      <c r="C26" s="12" t="s">
        <v>197</v>
      </c>
      <c r="D26" s="12"/>
      <c r="E26" s="3" t="s">
        <v>482</v>
      </c>
      <c r="F26" s="10"/>
      <c r="G26" s="10"/>
      <c r="H26" s="10"/>
      <c r="I26" s="11"/>
      <c r="J26" s="10"/>
    </row>
    <row r="27" spans="1:10" ht="75" x14ac:dyDescent="0.25">
      <c r="A27" s="12"/>
      <c r="B27" s="12"/>
      <c r="C27" s="12" t="s">
        <v>195</v>
      </c>
      <c r="D27" s="12"/>
      <c r="E27" s="3" t="s">
        <v>481</v>
      </c>
      <c r="F27" s="10"/>
      <c r="G27" s="10"/>
      <c r="H27" s="10"/>
      <c r="I27" s="11"/>
      <c r="J27" s="10"/>
    </row>
    <row r="28" spans="1:10" ht="45" x14ac:dyDescent="0.25">
      <c r="A28" s="12"/>
      <c r="B28" s="12"/>
      <c r="C28" s="12" t="s">
        <v>193</v>
      </c>
      <c r="D28" s="12"/>
      <c r="E28" s="3" t="s">
        <v>480</v>
      </c>
      <c r="F28" s="10"/>
      <c r="G28" s="10"/>
      <c r="H28" s="10"/>
      <c r="I28" s="11"/>
      <c r="J28" s="10"/>
    </row>
    <row r="29" spans="1:10" ht="75" x14ac:dyDescent="0.25">
      <c r="A29" s="12"/>
      <c r="B29" s="12" t="s">
        <v>342</v>
      </c>
      <c r="C29" s="12"/>
      <c r="D29" s="12"/>
      <c r="E29" s="3" t="s">
        <v>479</v>
      </c>
      <c r="F29" s="10"/>
      <c r="G29" s="10"/>
      <c r="H29" s="10"/>
      <c r="I29" s="11"/>
      <c r="J29" s="10"/>
    </row>
    <row r="30" spans="1:10" x14ac:dyDescent="0.25">
      <c r="A30" s="12"/>
      <c r="B30" s="12"/>
      <c r="C30" s="12" t="s">
        <v>214</v>
      </c>
      <c r="D30" s="12"/>
      <c r="E30" s="3" t="s">
        <v>478</v>
      </c>
      <c r="F30" s="10"/>
      <c r="G30" s="10"/>
      <c r="H30" s="10"/>
      <c r="I30" s="11"/>
      <c r="J30" s="10"/>
    </row>
    <row r="31" spans="1:10" x14ac:dyDescent="0.25">
      <c r="A31" s="12"/>
      <c r="B31" s="12"/>
      <c r="C31" s="12" t="s">
        <v>212</v>
      </c>
      <c r="D31" s="12"/>
      <c r="E31" s="3" t="s">
        <v>477</v>
      </c>
      <c r="F31" s="10"/>
      <c r="G31" s="10"/>
      <c r="H31" s="10"/>
      <c r="I31" s="11"/>
      <c r="J31" s="10"/>
    </row>
    <row r="32" spans="1:10" x14ac:dyDescent="0.25">
      <c r="A32" s="12"/>
      <c r="B32" s="12"/>
      <c r="C32" s="12" t="s">
        <v>210</v>
      </c>
      <c r="D32" s="12"/>
      <c r="E32" s="3" t="s">
        <v>152</v>
      </c>
      <c r="F32" s="10"/>
      <c r="G32" s="10"/>
      <c r="H32" s="10"/>
      <c r="I32" s="11"/>
      <c r="J32" s="10"/>
    </row>
    <row r="33" spans="1:10" x14ac:dyDescent="0.25">
      <c r="A33" s="12"/>
      <c r="B33" s="12"/>
      <c r="C33" s="12" t="s">
        <v>208</v>
      </c>
      <c r="D33" s="12"/>
      <c r="E33" s="3" t="s">
        <v>476</v>
      </c>
      <c r="F33" s="10"/>
      <c r="G33" s="10"/>
      <c r="H33" s="10"/>
      <c r="I33" s="11"/>
      <c r="J33" s="10"/>
    </row>
    <row r="34" spans="1:10" x14ac:dyDescent="0.25">
      <c r="A34" s="12"/>
      <c r="B34" s="12"/>
      <c r="C34" s="12" t="s">
        <v>206</v>
      </c>
      <c r="D34" s="12"/>
      <c r="E34" s="3" t="s">
        <v>475</v>
      </c>
      <c r="F34" s="10"/>
      <c r="G34" s="10"/>
      <c r="H34" s="10"/>
      <c r="I34" s="11"/>
      <c r="J34" s="10"/>
    </row>
    <row r="35" spans="1:10" x14ac:dyDescent="0.25">
      <c r="A35" s="12"/>
      <c r="B35" s="12"/>
      <c r="C35" s="12" t="s">
        <v>204</v>
      </c>
      <c r="D35" s="12"/>
      <c r="E35" s="3" t="s">
        <v>113</v>
      </c>
      <c r="F35" s="10"/>
      <c r="G35" s="10"/>
      <c r="H35" s="10"/>
      <c r="I35" s="11"/>
      <c r="J35" s="10"/>
    </row>
    <row r="36" spans="1:10" ht="30" x14ac:dyDescent="0.25">
      <c r="A36" s="12"/>
      <c r="B36" s="12"/>
      <c r="C36" s="12" t="s">
        <v>202</v>
      </c>
      <c r="D36" s="12"/>
      <c r="E36" s="3" t="s">
        <v>149</v>
      </c>
      <c r="F36" s="10"/>
      <c r="G36" s="10"/>
      <c r="H36" s="10"/>
      <c r="I36" s="11"/>
      <c r="J36" s="10"/>
    </row>
    <row r="37" spans="1:10" x14ac:dyDescent="0.25">
      <c r="A37" s="12"/>
      <c r="B37" s="12"/>
      <c r="C37" s="12" t="s">
        <v>201</v>
      </c>
      <c r="D37" s="12"/>
      <c r="E37" s="3" t="s">
        <v>474</v>
      </c>
      <c r="F37" s="10"/>
      <c r="G37" s="10"/>
      <c r="H37" s="10"/>
      <c r="I37" s="11"/>
      <c r="J37" s="10"/>
    </row>
    <row r="38" spans="1:10" ht="30" x14ac:dyDescent="0.25">
      <c r="A38" s="12"/>
      <c r="B38" s="12"/>
      <c r="C38" s="12" t="s">
        <v>199</v>
      </c>
      <c r="D38" s="12"/>
      <c r="E38" s="3" t="s">
        <v>473</v>
      </c>
      <c r="F38" s="10"/>
      <c r="G38" s="10"/>
      <c r="H38" s="10"/>
      <c r="I38" s="11"/>
      <c r="J38" s="10"/>
    </row>
    <row r="39" spans="1:10" ht="60" x14ac:dyDescent="0.25">
      <c r="A39" s="12"/>
      <c r="B39" s="12"/>
      <c r="C39" s="12" t="s">
        <v>197</v>
      </c>
      <c r="D39" s="12"/>
      <c r="E39" s="3" t="s">
        <v>472</v>
      </c>
      <c r="F39" s="10"/>
      <c r="G39" s="10"/>
      <c r="H39" s="10"/>
      <c r="I39" s="11"/>
      <c r="J39" s="10"/>
    </row>
    <row r="40" spans="1:10" x14ac:dyDescent="0.25">
      <c r="A40" s="12"/>
      <c r="B40" s="12"/>
      <c r="C40" s="12" t="s">
        <v>195</v>
      </c>
      <c r="D40" s="12"/>
      <c r="E40" s="3" t="s">
        <v>111</v>
      </c>
      <c r="F40" s="10"/>
      <c r="G40" s="10"/>
      <c r="H40" s="10"/>
      <c r="I40" s="11"/>
      <c r="J40" s="10"/>
    </row>
    <row r="41" spans="1:10" x14ac:dyDescent="0.25">
      <c r="A41" s="12"/>
      <c r="B41" s="12"/>
      <c r="C41" s="12" t="s">
        <v>193</v>
      </c>
      <c r="D41" s="12"/>
      <c r="E41" s="3" t="s">
        <v>102</v>
      </c>
      <c r="F41" s="10"/>
      <c r="G41" s="10"/>
      <c r="H41" s="10"/>
      <c r="I41" s="11"/>
      <c r="J41" s="10"/>
    </row>
    <row r="42" spans="1:10" x14ac:dyDescent="0.25">
      <c r="A42" s="12"/>
      <c r="B42" s="12"/>
      <c r="C42" s="12" t="s">
        <v>191</v>
      </c>
      <c r="D42" s="12"/>
      <c r="E42" s="3" t="s">
        <v>471</v>
      </c>
      <c r="F42" s="10"/>
      <c r="G42" s="10"/>
      <c r="H42" s="10"/>
      <c r="I42" s="11"/>
      <c r="J42" s="10"/>
    </row>
    <row r="43" spans="1:10" x14ac:dyDescent="0.25">
      <c r="A43" s="12"/>
      <c r="B43" s="12"/>
      <c r="C43" s="12" t="s">
        <v>189</v>
      </c>
      <c r="D43" s="12"/>
      <c r="E43" s="3" t="s">
        <v>470</v>
      </c>
      <c r="F43" s="10"/>
      <c r="G43" s="10"/>
      <c r="H43" s="10"/>
      <c r="I43" s="11"/>
      <c r="J43" s="10"/>
    </row>
    <row r="44" spans="1:10" x14ac:dyDescent="0.25">
      <c r="A44" s="12"/>
      <c r="B44" s="12"/>
      <c r="C44" s="12" t="s">
        <v>187</v>
      </c>
      <c r="D44" s="12"/>
      <c r="E44" s="3" t="s">
        <v>469</v>
      </c>
      <c r="F44" s="10"/>
      <c r="G44" s="10"/>
      <c r="H44" s="10"/>
      <c r="I44" s="11"/>
      <c r="J44" s="10"/>
    </row>
    <row r="45" spans="1:10" x14ac:dyDescent="0.25">
      <c r="A45" s="12"/>
      <c r="B45" s="12"/>
      <c r="C45" s="12" t="s">
        <v>185</v>
      </c>
      <c r="D45" s="12"/>
      <c r="E45" s="3" t="s">
        <v>468</v>
      </c>
      <c r="F45" s="10"/>
      <c r="G45" s="10"/>
      <c r="H45" s="10"/>
      <c r="I45" s="11"/>
      <c r="J45" s="10"/>
    </row>
    <row r="46" spans="1:10" ht="30" x14ac:dyDescent="0.25">
      <c r="A46" s="12"/>
      <c r="B46" s="12"/>
      <c r="C46" s="12" t="s">
        <v>183</v>
      </c>
      <c r="D46" s="12"/>
      <c r="E46" s="3" t="s">
        <v>467</v>
      </c>
      <c r="F46" s="10"/>
      <c r="G46" s="10"/>
      <c r="H46" s="10"/>
      <c r="I46" s="11"/>
      <c r="J46" s="10"/>
    </row>
    <row r="47" spans="1:10" x14ac:dyDescent="0.25">
      <c r="A47" s="12"/>
      <c r="B47" s="12"/>
      <c r="C47" s="12" t="s">
        <v>181</v>
      </c>
      <c r="D47" s="12"/>
      <c r="E47" s="3" t="s">
        <v>466</v>
      </c>
      <c r="F47" s="10"/>
      <c r="G47" s="10"/>
      <c r="H47" s="10"/>
      <c r="I47" s="11"/>
      <c r="J47" s="10"/>
    </row>
    <row r="48" spans="1:10" ht="45" x14ac:dyDescent="0.25">
      <c r="A48" s="12"/>
      <c r="B48" s="12"/>
      <c r="C48" s="12" t="s">
        <v>294</v>
      </c>
      <c r="D48" s="12"/>
      <c r="E48" s="3" t="s">
        <v>100</v>
      </c>
      <c r="F48" s="10"/>
      <c r="G48" s="10"/>
      <c r="H48" s="10"/>
      <c r="I48" s="11"/>
      <c r="J48" s="10"/>
    </row>
    <row r="49" spans="1:10" x14ac:dyDescent="0.25">
      <c r="A49" s="12"/>
      <c r="B49" s="12"/>
      <c r="C49" s="12" t="s">
        <v>292</v>
      </c>
      <c r="D49" s="12"/>
      <c r="E49" s="3" t="s">
        <v>99</v>
      </c>
      <c r="F49" s="10"/>
      <c r="G49" s="10"/>
      <c r="H49" s="10"/>
      <c r="I49" s="11"/>
      <c r="J49" s="10"/>
    </row>
    <row r="50" spans="1:10" x14ac:dyDescent="0.25">
      <c r="A50" s="12"/>
      <c r="B50" s="12"/>
      <c r="C50" s="12" t="s">
        <v>290</v>
      </c>
      <c r="D50" s="12"/>
      <c r="E50" s="3" t="s">
        <v>465</v>
      </c>
      <c r="F50" s="10"/>
      <c r="G50" s="10"/>
      <c r="H50" s="10"/>
      <c r="I50" s="11"/>
      <c r="J50" s="10"/>
    </row>
    <row r="51" spans="1:10" x14ac:dyDescent="0.25">
      <c r="A51" s="12"/>
      <c r="B51" s="12"/>
      <c r="C51" s="12" t="s">
        <v>464</v>
      </c>
      <c r="D51" s="12"/>
      <c r="E51" s="3" t="s">
        <v>94</v>
      </c>
      <c r="F51" s="10"/>
      <c r="G51" s="10"/>
      <c r="H51" s="10"/>
      <c r="I51" s="11"/>
      <c r="J51" s="10"/>
    </row>
    <row r="52" spans="1:10" x14ac:dyDescent="0.25">
      <c r="A52" s="12"/>
      <c r="B52" s="12"/>
      <c r="C52" s="12" t="s">
        <v>463</v>
      </c>
      <c r="D52" s="12"/>
      <c r="E52" s="3" t="s">
        <v>462</v>
      </c>
      <c r="F52" s="10"/>
      <c r="G52" s="10"/>
      <c r="H52" s="10"/>
      <c r="I52" s="11"/>
      <c r="J52" s="10"/>
    </row>
    <row r="53" spans="1:10" ht="30" x14ac:dyDescent="0.25">
      <c r="A53" s="12"/>
      <c r="B53" s="12"/>
      <c r="C53" s="12" t="s">
        <v>461</v>
      </c>
      <c r="D53" s="12"/>
      <c r="E53" s="3" t="s">
        <v>460</v>
      </c>
      <c r="F53" s="10"/>
      <c r="G53" s="10"/>
      <c r="H53" s="10"/>
      <c r="I53" s="11"/>
      <c r="J53" s="10"/>
    </row>
    <row r="54" spans="1:10" ht="30" x14ac:dyDescent="0.25">
      <c r="A54" s="12"/>
      <c r="B54" s="12"/>
      <c r="C54" s="12" t="s">
        <v>459</v>
      </c>
      <c r="D54" s="12"/>
      <c r="E54" s="3" t="s">
        <v>458</v>
      </c>
      <c r="F54" s="10"/>
      <c r="G54" s="10"/>
      <c r="H54" s="10"/>
      <c r="I54" s="11"/>
      <c r="J54" s="10"/>
    </row>
    <row r="55" spans="1:10" x14ac:dyDescent="0.25">
      <c r="A55" s="12"/>
      <c r="B55" s="12"/>
      <c r="C55" s="12" t="s">
        <v>457</v>
      </c>
      <c r="D55" s="12"/>
      <c r="E55" s="3" t="s">
        <v>456</v>
      </c>
      <c r="F55" s="10"/>
      <c r="G55" s="10"/>
      <c r="H55" s="10"/>
      <c r="I55" s="11"/>
      <c r="J55" s="10"/>
    </row>
    <row r="56" spans="1:10" x14ac:dyDescent="0.25">
      <c r="A56" s="12"/>
      <c r="B56" s="12"/>
      <c r="C56" s="12" t="s">
        <v>455</v>
      </c>
      <c r="D56" s="12"/>
      <c r="E56" s="3" t="s">
        <v>89</v>
      </c>
      <c r="F56" s="10"/>
      <c r="G56" s="10"/>
      <c r="H56" s="10"/>
      <c r="I56" s="11"/>
      <c r="J56" s="10"/>
    </row>
    <row r="57" spans="1:10" ht="30" x14ac:dyDescent="0.25">
      <c r="A57" s="12"/>
      <c r="B57" s="12"/>
      <c r="C57" s="12" t="s">
        <v>454</v>
      </c>
      <c r="D57" s="12"/>
      <c r="E57" s="3" t="s">
        <v>453</v>
      </c>
      <c r="F57" s="10"/>
      <c r="G57" s="10"/>
      <c r="H57" s="10"/>
      <c r="I57" s="11"/>
      <c r="J57" s="10"/>
    </row>
    <row r="58" spans="1:10" x14ac:dyDescent="0.25">
      <c r="A58" s="12"/>
      <c r="B58" s="12"/>
      <c r="C58" s="12" t="s">
        <v>452</v>
      </c>
      <c r="D58" s="12"/>
      <c r="E58" s="3" t="s">
        <v>106</v>
      </c>
      <c r="F58" s="10"/>
      <c r="G58" s="10"/>
      <c r="H58" s="10"/>
      <c r="I58" s="11"/>
      <c r="J58" s="10"/>
    </row>
    <row r="59" spans="1:10" x14ac:dyDescent="0.25">
      <c r="A59" s="12"/>
      <c r="B59" s="12"/>
      <c r="C59" s="12" t="s">
        <v>451</v>
      </c>
      <c r="D59" s="12"/>
      <c r="E59" s="3" t="s">
        <v>450</v>
      </c>
      <c r="F59" s="10"/>
      <c r="G59" s="10"/>
      <c r="H59" s="10"/>
      <c r="I59" s="11"/>
      <c r="J59" s="10"/>
    </row>
    <row r="60" spans="1:10" ht="120" x14ac:dyDescent="0.25">
      <c r="A60" s="12"/>
      <c r="B60" s="12" t="s">
        <v>173</v>
      </c>
      <c r="C60" s="12"/>
      <c r="D60" s="12"/>
      <c r="E60" s="3" t="s">
        <v>449</v>
      </c>
      <c r="F60" s="10"/>
      <c r="G60" s="10"/>
      <c r="H60" s="10"/>
      <c r="I60" s="11"/>
      <c r="J60" s="10"/>
    </row>
    <row r="61" spans="1:10" ht="120" x14ac:dyDescent="0.25">
      <c r="A61" s="12"/>
      <c r="B61" s="12" t="s">
        <v>338</v>
      </c>
      <c r="C61" s="12"/>
      <c r="D61" s="12"/>
      <c r="E61" s="3" t="s">
        <v>448</v>
      </c>
      <c r="F61" s="10"/>
      <c r="G61" s="10"/>
      <c r="H61" s="10"/>
      <c r="I61" s="11"/>
      <c r="J61" s="10"/>
    </row>
    <row r="62" spans="1:10" ht="60" x14ac:dyDescent="0.25">
      <c r="A62" s="12"/>
      <c r="B62" s="12" t="s">
        <v>336</v>
      </c>
      <c r="C62" s="12"/>
      <c r="D62" s="12"/>
      <c r="E62" s="3" t="s">
        <v>7499</v>
      </c>
      <c r="F62" s="239"/>
      <c r="G62" s="239"/>
      <c r="H62" s="239"/>
      <c r="I62" s="242"/>
      <c r="J62" s="239"/>
    </row>
    <row r="63" spans="1:10" ht="75" x14ac:dyDescent="0.25">
      <c r="A63" s="12"/>
      <c r="B63" s="12"/>
      <c r="C63" s="12" t="s">
        <v>214</v>
      </c>
      <c r="D63" s="12"/>
      <c r="E63" s="3" t="s">
        <v>7502</v>
      </c>
      <c r="F63" s="241"/>
      <c r="G63" s="241"/>
      <c r="H63" s="241"/>
      <c r="I63" s="244"/>
      <c r="J63" s="241"/>
    </row>
    <row r="64" spans="1:10" ht="105" x14ac:dyDescent="0.25">
      <c r="A64" s="12"/>
      <c r="B64" s="12"/>
      <c r="C64" s="12" t="s">
        <v>212</v>
      </c>
      <c r="D64" s="12"/>
      <c r="E64" s="3" t="s">
        <v>7503</v>
      </c>
      <c r="F64" s="10"/>
      <c r="G64" s="10"/>
      <c r="H64" s="10"/>
      <c r="I64" s="11"/>
      <c r="J64" s="10"/>
    </row>
    <row r="65" spans="1:10" ht="105" x14ac:dyDescent="0.25">
      <c r="A65" s="12"/>
      <c r="B65" s="12"/>
      <c r="C65" s="12" t="s">
        <v>210</v>
      </c>
      <c r="D65" s="12"/>
      <c r="E65" s="3" t="s">
        <v>7504</v>
      </c>
      <c r="F65" s="10"/>
      <c r="G65" s="10"/>
      <c r="H65" s="10"/>
      <c r="I65" s="11"/>
      <c r="J65" s="10"/>
    </row>
    <row r="66" spans="1:10" ht="105" x14ac:dyDescent="0.25">
      <c r="A66" s="12"/>
      <c r="B66" s="12"/>
      <c r="C66" s="12" t="s">
        <v>208</v>
      </c>
      <c r="D66" s="12"/>
      <c r="E66" s="3" t="s">
        <v>7500</v>
      </c>
      <c r="F66" s="239"/>
      <c r="G66" s="239"/>
      <c r="H66" s="239"/>
      <c r="I66" s="242"/>
      <c r="J66" s="239"/>
    </row>
    <row r="67" spans="1:10" ht="240" x14ac:dyDescent="0.25">
      <c r="A67" s="12"/>
      <c r="B67" s="12"/>
      <c r="C67" s="15" t="s">
        <v>257</v>
      </c>
      <c r="D67" s="12"/>
      <c r="E67" s="3" t="s">
        <v>7501</v>
      </c>
      <c r="F67" s="241"/>
      <c r="G67" s="241"/>
      <c r="H67" s="241"/>
      <c r="I67" s="244"/>
      <c r="J67" s="241"/>
    </row>
    <row r="68" spans="1:10" ht="90" x14ac:dyDescent="0.25">
      <c r="A68" s="12"/>
      <c r="B68" s="12" t="s">
        <v>288</v>
      </c>
      <c r="C68" s="12"/>
      <c r="D68" s="12"/>
      <c r="E68" s="3" t="s">
        <v>447</v>
      </c>
      <c r="F68" s="10"/>
      <c r="G68" s="10"/>
      <c r="H68" s="10"/>
      <c r="I68" s="11"/>
      <c r="J68" s="10"/>
    </row>
    <row r="69" spans="1:10" ht="45" x14ac:dyDescent="0.25">
      <c r="A69" s="12"/>
      <c r="B69" s="12" t="s">
        <v>286</v>
      </c>
      <c r="C69" s="12"/>
      <c r="D69" s="12"/>
      <c r="E69" s="3" t="s">
        <v>446</v>
      </c>
      <c r="F69" s="10"/>
      <c r="G69" s="10"/>
      <c r="H69" s="10"/>
      <c r="I69" s="11"/>
      <c r="J69" s="10"/>
    </row>
    <row r="70" spans="1:10" ht="135" x14ac:dyDescent="0.25">
      <c r="A70" s="12"/>
      <c r="B70" s="12" t="s">
        <v>284</v>
      </c>
      <c r="C70" s="12"/>
      <c r="D70" s="12"/>
      <c r="E70" s="3" t="s">
        <v>445</v>
      </c>
      <c r="F70" s="10"/>
      <c r="G70" s="10"/>
      <c r="H70" s="10"/>
      <c r="I70" s="11"/>
      <c r="J70" s="10"/>
    </row>
    <row r="71" spans="1:10" ht="90" x14ac:dyDescent="0.25">
      <c r="A71" s="12"/>
      <c r="B71" s="12"/>
      <c r="C71" s="12" t="s">
        <v>214</v>
      </c>
      <c r="D71" s="12"/>
      <c r="E71" s="3" t="s">
        <v>444</v>
      </c>
      <c r="F71" s="10"/>
      <c r="G71" s="10"/>
      <c r="H71" s="10"/>
      <c r="I71" s="11"/>
      <c r="J71" s="10"/>
    </row>
    <row r="72" spans="1:10" ht="90" x14ac:dyDescent="0.25">
      <c r="A72" s="148"/>
      <c r="B72" s="148"/>
      <c r="C72" s="148" t="s">
        <v>212</v>
      </c>
      <c r="D72" s="148"/>
      <c r="E72" s="3" t="s">
        <v>443</v>
      </c>
      <c r="F72" s="239"/>
      <c r="G72" s="239"/>
      <c r="H72" s="239"/>
      <c r="I72" s="242"/>
      <c r="J72" s="239"/>
    </row>
    <row r="73" spans="1:10" ht="30" x14ac:dyDescent="0.25">
      <c r="A73" s="148"/>
      <c r="B73" s="148"/>
      <c r="C73" s="148"/>
      <c r="D73" s="148"/>
      <c r="E73" s="2" t="s">
        <v>7168</v>
      </c>
      <c r="F73" s="240"/>
      <c r="G73" s="240"/>
      <c r="H73" s="240"/>
      <c r="I73" s="243"/>
      <c r="J73" s="240"/>
    </row>
    <row r="74" spans="1:10" ht="240" x14ac:dyDescent="0.25">
      <c r="A74" s="12"/>
      <c r="B74" s="12"/>
      <c r="C74" s="12"/>
      <c r="D74" s="15" t="s">
        <v>437</v>
      </c>
      <c r="E74" s="3" t="s">
        <v>442</v>
      </c>
      <c r="F74" s="241"/>
      <c r="G74" s="241"/>
      <c r="H74" s="241"/>
      <c r="I74" s="244"/>
      <c r="J74" s="241"/>
    </row>
    <row r="75" spans="1:10" ht="60" x14ac:dyDescent="0.25">
      <c r="A75" s="148"/>
      <c r="B75" s="148"/>
      <c r="C75" s="148"/>
      <c r="D75" s="148" t="s">
        <v>435</v>
      </c>
      <c r="E75" s="3" t="s">
        <v>441</v>
      </c>
      <c r="F75" s="239"/>
      <c r="G75" s="239"/>
      <c r="H75" s="239"/>
      <c r="I75" s="242"/>
      <c r="J75" s="239"/>
    </row>
    <row r="76" spans="1:10" ht="30" x14ac:dyDescent="0.25">
      <c r="A76" s="148"/>
      <c r="B76" s="148"/>
      <c r="C76" s="148"/>
      <c r="D76" s="148"/>
      <c r="E76" s="2" t="s">
        <v>7168</v>
      </c>
      <c r="F76" s="241"/>
      <c r="G76" s="241"/>
      <c r="H76" s="241"/>
      <c r="I76" s="244"/>
      <c r="J76" s="241"/>
    </row>
    <row r="77" spans="1:10" ht="135" x14ac:dyDescent="0.25">
      <c r="A77" s="12"/>
      <c r="B77" s="12"/>
      <c r="C77" s="12"/>
      <c r="D77" s="12" t="s">
        <v>433</v>
      </c>
      <c r="E77" s="3" t="s">
        <v>432</v>
      </c>
      <c r="F77" s="10"/>
      <c r="G77" s="10"/>
      <c r="H77" s="10"/>
      <c r="I77" s="11"/>
      <c r="J77" s="10"/>
    </row>
    <row r="78" spans="1:10" ht="120" x14ac:dyDescent="0.25">
      <c r="A78" s="148"/>
      <c r="B78" s="148"/>
      <c r="C78" s="148"/>
      <c r="D78" s="148" t="s">
        <v>431</v>
      </c>
      <c r="E78" s="3" t="s">
        <v>440</v>
      </c>
      <c r="F78" s="239"/>
      <c r="G78" s="239"/>
      <c r="H78" s="239"/>
      <c r="I78" s="242"/>
      <c r="J78" s="239"/>
    </row>
    <row r="79" spans="1:10" ht="30" x14ac:dyDescent="0.25">
      <c r="A79" s="148"/>
      <c r="B79" s="148"/>
      <c r="C79" s="148"/>
      <c r="D79" s="148"/>
      <c r="E79" s="2" t="s">
        <v>7168</v>
      </c>
      <c r="F79" s="241"/>
      <c r="G79" s="241"/>
      <c r="H79" s="241"/>
      <c r="I79" s="244"/>
      <c r="J79" s="241"/>
    </row>
    <row r="80" spans="1:10" ht="45" x14ac:dyDescent="0.25">
      <c r="A80" s="12"/>
      <c r="B80" s="12"/>
      <c r="C80" s="12"/>
      <c r="D80" s="12" t="s">
        <v>429</v>
      </c>
      <c r="E80" s="3" t="s">
        <v>439</v>
      </c>
      <c r="F80" s="10"/>
      <c r="G80" s="10"/>
      <c r="H80" s="10"/>
      <c r="I80" s="11"/>
      <c r="J80" s="10"/>
    </row>
    <row r="81" spans="1:10" ht="75" x14ac:dyDescent="0.25">
      <c r="A81" s="148"/>
      <c r="B81" s="148"/>
      <c r="C81" s="148" t="s">
        <v>210</v>
      </c>
      <c r="D81" s="148"/>
      <c r="E81" s="3" t="s">
        <v>438</v>
      </c>
      <c r="F81" s="239"/>
      <c r="G81" s="239"/>
      <c r="H81" s="239"/>
      <c r="I81" s="242"/>
      <c r="J81" s="239"/>
    </row>
    <row r="82" spans="1:10" ht="30" x14ac:dyDescent="0.25">
      <c r="A82" s="148"/>
      <c r="B82" s="148"/>
      <c r="C82" s="148"/>
      <c r="D82" s="148"/>
      <c r="E82" s="2" t="s">
        <v>7169</v>
      </c>
      <c r="F82" s="240"/>
      <c r="G82" s="240"/>
      <c r="H82" s="240"/>
      <c r="I82" s="243"/>
      <c r="J82" s="240"/>
    </row>
    <row r="83" spans="1:10" ht="240" x14ac:dyDescent="0.25">
      <c r="A83" s="12"/>
      <c r="B83" s="12"/>
      <c r="C83" s="12"/>
      <c r="D83" s="15" t="s">
        <v>437</v>
      </c>
      <c r="E83" s="3" t="s">
        <v>436</v>
      </c>
      <c r="F83" s="241"/>
      <c r="G83" s="241"/>
      <c r="H83" s="241"/>
      <c r="I83" s="244"/>
      <c r="J83" s="241"/>
    </row>
    <row r="84" spans="1:10" ht="45" x14ac:dyDescent="0.25">
      <c r="A84" s="148"/>
      <c r="B84" s="148"/>
      <c r="C84" s="148"/>
      <c r="D84" s="148" t="s">
        <v>435</v>
      </c>
      <c r="E84" s="3" t="s">
        <v>434</v>
      </c>
      <c r="F84" s="239"/>
      <c r="G84" s="239"/>
      <c r="H84" s="239"/>
      <c r="I84" s="242"/>
      <c r="J84" s="239"/>
    </row>
    <row r="85" spans="1:10" ht="30" x14ac:dyDescent="0.25">
      <c r="A85" s="148"/>
      <c r="B85" s="148"/>
      <c r="C85" s="148"/>
      <c r="D85" s="148"/>
      <c r="E85" s="2" t="s">
        <v>7169</v>
      </c>
      <c r="F85" s="241"/>
      <c r="G85" s="241"/>
      <c r="H85" s="241"/>
      <c r="I85" s="244"/>
      <c r="J85" s="241"/>
    </row>
    <row r="86" spans="1:10" ht="135" x14ac:dyDescent="0.25">
      <c r="A86" s="12"/>
      <c r="B86" s="12"/>
      <c r="C86" s="12"/>
      <c r="D86" s="12" t="s">
        <v>433</v>
      </c>
      <c r="E86" s="3" t="s">
        <v>432</v>
      </c>
      <c r="F86" s="10"/>
      <c r="G86" s="10"/>
      <c r="H86" s="10"/>
      <c r="I86" s="11"/>
      <c r="J86" s="10"/>
    </row>
    <row r="87" spans="1:10" ht="150" x14ac:dyDescent="0.25">
      <c r="A87" s="148"/>
      <c r="B87" s="148"/>
      <c r="C87" s="148"/>
      <c r="D87" s="148" t="s">
        <v>431</v>
      </c>
      <c r="E87" s="3" t="s">
        <v>430</v>
      </c>
      <c r="F87" s="239"/>
      <c r="G87" s="239"/>
      <c r="H87" s="239"/>
      <c r="I87" s="242"/>
      <c r="J87" s="239"/>
    </row>
    <row r="88" spans="1:10" ht="30" x14ac:dyDescent="0.25">
      <c r="A88" s="148"/>
      <c r="B88" s="148"/>
      <c r="C88" s="148"/>
      <c r="D88" s="148"/>
      <c r="E88" s="2" t="s">
        <v>7169</v>
      </c>
      <c r="F88" s="241"/>
      <c r="G88" s="241"/>
      <c r="H88" s="241"/>
      <c r="I88" s="244"/>
      <c r="J88" s="241"/>
    </row>
    <row r="89" spans="1:10" ht="60" x14ac:dyDescent="0.25">
      <c r="A89" s="12"/>
      <c r="B89" s="12"/>
      <c r="C89" s="12"/>
      <c r="D89" s="12" t="s">
        <v>429</v>
      </c>
      <c r="E89" s="3" t="s">
        <v>428</v>
      </c>
      <c r="F89" s="10"/>
      <c r="G89" s="10"/>
      <c r="H89" s="10"/>
      <c r="I89" s="11"/>
      <c r="J89" s="10"/>
    </row>
    <row r="90" spans="1:10" ht="135" x14ac:dyDescent="0.25">
      <c r="A90" s="12"/>
      <c r="B90" s="12" t="s">
        <v>282</v>
      </c>
      <c r="C90" s="12"/>
      <c r="D90" s="12"/>
      <c r="E90" s="3" t="s">
        <v>427</v>
      </c>
      <c r="F90" s="10"/>
      <c r="G90" s="10"/>
      <c r="H90" s="10"/>
      <c r="I90" s="11"/>
      <c r="J90" s="10"/>
    </row>
    <row r="91" spans="1:10" ht="75" x14ac:dyDescent="0.25">
      <c r="A91" s="12"/>
      <c r="B91" s="12" t="s">
        <v>279</v>
      </c>
      <c r="C91" s="12"/>
      <c r="D91" s="12"/>
      <c r="E91" s="3" t="s">
        <v>425</v>
      </c>
      <c r="F91" s="10"/>
      <c r="G91" s="10"/>
      <c r="H91" s="10"/>
      <c r="I91" s="11"/>
      <c r="J91" s="10"/>
    </row>
    <row r="92" spans="1:10" ht="165" x14ac:dyDescent="0.25">
      <c r="A92" s="148"/>
      <c r="B92" s="148" t="s">
        <v>277</v>
      </c>
      <c r="C92" s="148"/>
      <c r="D92" s="148"/>
      <c r="E92" s="3" t="s">
        <v>424</v>
      </c>
      <c r="F92" s="165"/>
      <c r="G92" s="165"/>
      <c r="H92" s="165"/>
      <c r="I92" s="246"/>
      <c r="J92" s="165"/>
    </row>
    <row r="93" spans="1:10" x14ac:dyDescent="0.25">
      <c r="A93" s="148"/>
      <c r="B93" s="148"/>
      <c r="C93" s="148"/>
      <c r="D93" s="148"/>
      <c r="E93" s="2" t="s">
        <v>6741</v>
      </c>
      <c r="F93" s="165"/>
      <c r="G93" s="165"/>
      <c r="H93" s="165"/>
      <c r="I93" s="246"/>
      <c r="J93" s="165"/>
    </row>
    <row r="94" spans="1:10" ht="30" x14ac:dyDescent="0.25">
      <c r="A94" s="148"/>
      <c r="B94" s="148"/>
      <c r="C94" s="148"/>
      <c r="D94" s="148"/>
      <c r="E94" s="2" t="s">
        <v>6742</v>
      </c>
      <c r="F94" s="165"/>
      <c r="G94" s="165"/>
      <c r="H94" s="165"/>
      <c r="I94" s="246"/>
      <c r="J94" s="165"/>
    </row>
  </sheetData>
  <mergeCells count="97">
    <mergeCell ref="J84:J85"/>
    <mergeCell ref="A87:A88"/>
    <mergeCell ref="B87:B88"/>
    <mergeCell ref="C87:C88"/>
    <mergeCell ref="D87:D88"/>
    <mergeCell ref="F87:F88"/>
    <mergeCell ref="G87:G88"/>
    <mergeCell ref="H87:H88"/>
    <mergeCell ref="I87:I88"/>
    <mergeCell ref="J87:J88"/>
    <mergeCell ref="A84:A85"/>
    <mergeCell ref="B84:B85"/>
    <mergeCell ref="C84:C85"/>
    <mergeCell ref="D84:D85"/>
    <mergeCell ref="F84:F85"/>
    <mergeCell ref="H78:H79"/>
    <mergeCell ref="I78:I79"/>
    <mergeCell ref="G84:G85"/>
    <mergeCell ref="H84:H85"/>
    <mergeCell ref="I84:I85"/>
    <mergeCell ref="J78:J79"/>
    <mergeCell ref="A81:A82"/>
    <mergeCell ref="B81:B82"/>
    <mergeCell ref="C81:C82"/>
    <mergeCell ref="D81:D82"/>
    <mergeCell ref="A78:A79"/>
    <mergeCell ref="B78:B79"/>
    <mergeCell ref="C78:C79"/>
    <mergeCell ref="D78:D79"/>
    <mergeCell ref="F78:F79"/>
    <mergeCell ref="J81:J83"/>
    <mergeCell ref="I81:I83"/>
    <mergeCell ref="H81:H83"/>
    <mergeCell ref="G81:G83"/>
    <mergeCell ref="F81:F83"/>
    <mergeCell ref="G78:G79"/>
    <mergeCell ref="F75:F76"/>
    <mergeCell ref="G75:G76"/>
    <mergeCell ref="H75:H76"/>
    <mergeCell ref="I75:I76"/>
    <mergeCell ref="J75:J76"/>
    <mergeCell ref="A72:A73"/>
    <mergeCell ref="B72:B73"/>
    <mergeCell ref="C72:C73"/>
    <mergeCell ref="D72:D73"/>
    <mergeCell ref="A75:A76"/>
    <mergeCell ref="B75:B76"/>
    <mergeCell ref="C75:C76"/>
    <mergeCell ref="D75:D76"/>
    <mergeCell ref="A3:J3"/>
    <mergeCell ref="J6:J7"/>
    <mergeCell ref="I6:I7"/>
    <mergeCell ref="H6:H7"/>
    <mergeCell ref="G6:G7"/>
    <mergeCell ref="F6:F7"/>
    <mergeCell ref="J72:J74"/>
    <mergeCell ref="I72:I74"/>
    <mergeCell ref="H72:H74"/>
    <mergeCell ref="G72:G74"/>
    <mergeCell ref="F72:F74"/>
    <mergeCell ref="A13:A14"/>
    <mergeCell ref="B13:B14"/>
    <mergeCell ref="C13:C14"/>
    <mergeCell ref="D13:D14"/>
    <mergeCell ref="F9:F12"/>
    <mergeCell ref="A9:A12"/>
    <mergeCell ref="B9:B12"/>
    <mergeCell ref="C9:C12"/>
    <mergeCell ref="D9:D12"/>
    <mergeCell ref="G9:G12"/>
    <mergeCell ref="H9:H12"/>
    <mergeCell ref="I9:I12"/>
    <mergeCell ref="J9:J12"/>
    <mergeCell ref="F13:F14"/>
    <mergeCell ref="G13:G14"/>
    <mergeCell ref="H13:H14"/>
    <mergeCell ref="I13:I14"/>
    <mergeCell ref="J13:J14"/>
    <mergeCell ref="G92:G94"/>
    <mergeCell ref="H92:H94"/>
    <mergeCell ref="I92:I94"/>
    <mergeCell ref="J92:J94"/>
    <mergeCell ref="A92:A94"/>
    <mergeCell ref="B92:B94"/>
    <mergeCell ref="C92:C94"/>
    <mergeCell ref="D92:D94"/>
    <mergeCell ref="F92:F94"/>
    <mergeCell ref="F62:F63"/>
    <mergeCell ref="G62:G63"/>
    <mergeCell ref="H62:H63"/>
    <mergeCell ref="I62:I63"/>
    <mergeCell ref="J62:J63"/>
    <mergeCell ref="F66:F67"/>
    <mergeCell ref="G66:G67"/>
    <mergeCell ref="H66:H67"/>
    <mergeCell ref="I66:I67"/>
    <mergeCell ref="J66:J67"/>
  </mergeCells>
  <hyperlinks>
    <hyperlink ref="E12" location="worksheet15" display="Click here to go to Worksheet 15." xr:uid="{00000000-0004-0000-2E00-000000000000}"/>
    <hyperlink ref="E14" location="worksheet15" display="Click here to go to Worksheet 15." xr:uid="{00000000-0004-0000-2E00-000001000000}"/>
    <hyperlink ref="E11" location="sdl_01" display="Click here to go to SDL Item 1." xr:uid="{00000000-0004-0000-2E00-000002000000}"/>
    <hyperlink ref="E93" location="mil01.28" display="Click here to go to MIL Item 1.28." xr:uid="{00000000-0004-0000-2E00-000003000000}"/>
    <hyperlink ref="E94" location="cp_095f" display="Click here to go to Checkplan Item 95f." xr:uid="{00000000-0004-0000-2E00-000004000000}"/>
    <hyperlink ref="E10" location="mil00cover" display="Click here to go to MIL cover page." xr:uid="{00000000-0004-0000-2E00-000005000000}"/>
    <hyperlink ref="E73" r:id="rId1" xr:uid="{00000000-0004-0000-2E00-000006000000}"/>
    <hyperlink ref="E76" r:id="rId2" xr:uid="{00000000-0004-0000-2E00-000007000000}"/>
    <hyperlink ref="E79" r:id="rId3" xr:uid="{00000000-0004-0000-2E00-000008000000}"/>
    <hyperlink ref="E82" r:id="rId4" xr:uid="{00000000-0004-0000-2E00-000009000000}"/>
    <hyperlink ref="E85" r:id="rId5" xr:uid="{00000000-0004-0000-2E00-00000A000000}"/>
    <hyperlink ref="E88" r:id="rId6" xr:uid="{00000000-0004-0000-2E00-00000B000000}"/>
  </hyperlinks>
  <pageMargins left="0.7" right="0.7" top="0.75" bottom="0.75" header="0.3" footer="0.3"/>
  <pageSetup orientation="portrait" r:id="rId7"/>
  <drawing r:id="rId8"/>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dimension ref="A3:J40"/>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5.7109375" customWidth="1"/>
    <col min="4" max="4" width="6.7109375" customWidth="1"/>
    <col min="5" max="5" width="30.7109375" customWidth="1"/>
    <col min="6" max="6" width="4.7109375" customWidth="1"/>
    <col min="7" max="8" width="6.7109375" customWidth="1"/>
    <col min="9" max="9" width="10.7109375" customWidth="1"/>
    <col min="10" max="10" width="8.7109375" customWidth="1"/>
  </cols>
  <sheetData>
    <row r="3" spans="1:10" ht="15.75" thickBot="1" x14ac:dyDescent="0.3">
      <c r="A3" s="147" t="s">
        <v>530</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30" x14ac:dyDescent="0.25">
      <c r="A6" s="12" t="s">
        <v>529</v>
      </c>
      <c r="B6" s="12"/>
      <c r="C6" s="12"/>
      <c r="D6" s="12"/>
      <c r="E6" s="3" t="s">
        <v>528</v>
      </c>
      <c r="F6" s="239"/>
      <c r="G6" s="239"/>
      <c r="H6" s="239"/>
      <c r="I6" s="242"/>
      <c r="J6" s="239"/>
    </row>
    <row r="7" spans="1:10" ht="30" x14ac:dyDescent="0.25">
      <c r="A7" s="12"/>
      <c r="B7" s="12" t="s">
        <v>420</v>
      </c>
      <c r="C7" s="12"/>
      <c r="D7" s="12"/>
      <c r="E7" s="3" t="s">
        <v>527</v>
      </c>
      <c r="F7" s="241"/>
      <c r="G7" s="241"/>
      <c r="H7" s="241"/>
      <c r="I7" s="244"/>
      <c r="J7" s="241"/>
    </row>
    <row r="8" spans="1:10" ht="45" x14ac:dyDescent="0.25">
      <c r="A8" s="12"/>
      <c r="B8" s="12" t="s">
        <v>179</v>
      </c>
      <c r="C8" s="12"/>
      <c r="D8" s="12"/>
      <c r="E8" s="3" t="s">
        <v>526</v>
      </c>
      <c r="F8" s="239"/>
      <c r="G8" s="239"/>
      <c r="H8" s="239"/>
      <c r="I8" s="242"/>
      <c r="J8" s="239"/>
    </row>
    <row r="9" spans="1:10" ht="60" x14ac:dyDescent="0.25">
      <c r="A9" s="12"/>
      <c r="B9" s="12"/>
      <c r="C9" s="12" t="s">
        <v>214</v>
      </c>
      <c r="D9" s="12"/>
      <c r="E9" s="3" t="s">
        <v>511</v>
      </c>
      <c r="F9" s="241"/>
      <c r="G9" s="241"/>
      <c r="H9" s="241"/>
      <c r="I9" s="244"/>
      <c r="J9" s="241"/>
    </row>
    <row r="10" spans="1:10" ht="150" x14ac:dyDescent="0.25">
      <c r="A10" s="12"/>
      <c r="B10" s="12"/>
      <c r="C10" s="12" t="s">
        <v>212</v>
      </c>
      <c r="D10" s="12"/>
      <c r="E10" s="3" t="s">
        <v>525</v>
      </c>
      <c r="F10" s="10"/>
      <c r="G10" s="10"/>
      <c r="H10" s="10"/>
      <c r="I10" s="11"/>
      <c r="J10" s="10"/>
    </row>
    <row r="11" spans="1:10" ht="30" x14ac:dyDescent="0.25">
      <c r="A11" s="12"/>
      <c r="B11" s="12"/>
      <c r="C11" s="12" t="s">
        <v>210</v>
      </c>
      <c r="D11" s="12"/>
      <c r="E11" s="3" t="s">
        <v>524</v>
      </c>
      <c r="F11" s="10"/>
      <c r="G11" s="10"/>
      <c r="H11" s="10"/>
      <c r="I11" s="11"/>
      <c r="J11" s="10"/>
    </row>
    <row r="12" spans="1:10" ht="45" x14ac:dyDescent="0.25">
      <c r="A12" s="12"/>
      <c r="B12" s="12"/>
      <c r="C12" s="12" t="s">
        <v>208</v>
      </c>
      <c r="D12" s="12"/>
      <c r="E12" s="3" t="s">
        <v>523</v>
      </c>
      <c r="F12" s="10"/>
      <c r="G12" s="10"/>
      <c r="H12" s="10"/>
      <c r="I12" s="11"/>
      <c r="J12" s="10"/>
    </row>
    <row r="13" spans="1:10" ht="240" x14ac:dyDescent="0.25">
      <c r="A13" s="12"/>
      <c r="B13" s="12"/>
      <c r="C13" s="12" t="s">
        <v>206</v>
      </c>
      <c r="D13" s="12"/>
      <c r="E13" s="3" t="s">
        <v>522</v>
      </c>
      <c r="F13" s="10"/>
      <c r="G13" s="10"/>
      <c r="H13" s="10"/>
      <c r="I13" s="11"/>
      <c r="J13" s="10"/>
    </row>
    <row r="14" spans="1:10" ht="75" x14ac:dyDescent="0.25">
      <c r="A14" s="148"/>
      <c r="B14" s="148"/>
      <c r="C14" s="148" t="s">
        <v>204</v>
      </c>
      <c r="D14" s="148"/>
      <c r="E14" s="3" t="s">
        <v>521</v>
      </c>
      <c r="F14" s="239"/>
      <c r="G14" s="239"/>
      <c r="H14" s="239"/>
      <c r="I14" s="242"/>
      <c r="J14" s="239"/>
    </row>
    <row r="15" spans="1:10" ht="30" x14ac:dyDescent="0.25">
      <c r="A15" s="148"/>
      <c r="B15" s="148"/>
      <c r="C15" s="148"/>
      <c r="D15" s="148"/>
      <c r="E15" s="2" t="s">
        <v>7048</v>
      </c>
      <c r="F15" s="241"/>
      <c r="G15" s="241"/>
      <c r="H15" s="241"/>
      <c r="I15" s="244"/>
      <c r="J15" s="241"/>
    </row>
    <row r="16" spans="1:10" ht="45" x14ac:dyDescent="0.25">
      <c r="A16" s="12"/>
      <c r="B16" s="12"/>
      <c r="C16" s="12"/>
      <c r="D16" s="12" t="s">
        <v>435</v>
      </c>
      <c r="E16" s="3" t="s">
        <v>501</v>
      </c>
      <c r="F16" s="10"/>
      <c r="G16" s="10"/>
      <c r="H16" s="10"/>
      <c r="I16" s="11"/>
      <c r="J16" s="10"/>
    </row>
    <row r="17" spans="1:10" ht="45" x14ac:dyDescent="0.25">
      <c r="A17" s="12"/>
      <c r="B17" s="12"/>
      <c r="C17" s="12"/>
      <c r="D17" s="12" t="s">
        <v>433</v>
      </c>
      <c r="E17" s="3" t="s">
        <v>520</v>
      </c>
      <c r="F17" s="10"/>
      <c r="G17" s="10"/>
      <c r="H17" s="10"/>
      <c r="I17" s="11"/>
      <c r="J17" s="10"/>
    </row>
    <row r="18" spans="1:10" ht="90" x14ac:dyDescent="0.25">
      <c r="A18" s="12"/>
      <c r="B18" s="12" t="s">
        <v>177</v>
      </c>
      <c r="C18" s="12"/>
      <c r="D18" s="12"/>
      <c r="E18" s="3" t="s">
        <v>519</v>
      </c>
      <c r="F18" s="239"/>
      <c r="G18" s="239"/>
      <c r="H18" s="239"/>
      <c r="I18" s="242"/>
      <c r="J18" s="239"/>
    </row>
    <row r="19" spans="1:10" ht="60" x14ac:dyDescent="0.25">
      <c r="A19" s="12"/>
      <c r="B19" s="12"/>
      <c r="C19" s="12" t="s">
        <v>214</v>
      </c>
      <c r="D19" s="12"/>
      <c r="E19" s="3" t="s">
        <v>518</v>
      </c>
      <c r="F19" s="240"/>
      <c r="G19" s="240"/>
      <c r="H19" s="240"/>
      <c r="I19" s="243"/>
      <c r="J19" s="240"/>
    </row>
    <row r="20" spans="1:10" ht="75" x14ac:dyDescent="0.25">
      <c r="A20" s="12"/>
      <c r="B20" s="12"/>
      <c r="C20" s="12"/>
      <c r="D20" s="15" t="s">
        <v>437</v>
      </c>
      <c r="E20" s="3" t="s">
        <v>517</v>
      </c>
      <c r="F20" s="241"/>
      <c r="G20" s="241"/>
      <c r="H20" s="241"/>
      <c r="I20" s="244"/>
      <c r="J20" s="241"/>
    </row>
    <row r="21" spans="1:10" ht="45" x14ac:dyDescent="0.25">
      <c r="A21" s="12"/>
      <c r="B21" s="12"/>
      <c r="C21" s="12" t="s">
        <v>212</v>
      </c>
      <c r="D21" s="12"/>
      <c r="E21" s="3" t="s">
        <v>516</v>
      </c>
      <c r="F21" s="10"/>
      <c r="G21" s="10"/>
      <c r="H21" s="10"/>
      <c r="I21" s="11"/>
      <c r="J21" s="10"/>
    </row>
    <row r="22" spans="1:10" ht="60" x14ac:dyDescent="0.25">
      <c r="A22" s="12"/>
      <c r="B22" s="12"/>
      <c r="C22" s="12" t="s">
        <v>210</v>
      </c>
      <c r="D22" s="12"/>
      <c r="E22" s="3" t="s">
        <v>515</v>
      </c>
      <c r="F22" s="10"/>
      <c r="G22" s="10"/>
      <c r="H22" s="10"/>
      <c r="I22" s="11"/>
      <c r="J22" s="10"/>
    </row>
    <row r="23" spans="1:10" ht="150" x14ac:dyDescent="0.25">
      <c r="A23" s="148"/>
      <c r="B23" s="148"/>
      <c r="C23" s="148" t="s">
        <v>208</v>
      </c>
      <c r="D23" s="148"/>
      <c r="E23" s="3" t="s">
        <v>514</v>
      </c>
      <c r="F23" s="239"/>
      <c r="G23" s="239"/>
      <c r="H23" s="239"/>
      <c r="I23" s="242"/>
      <c r="J23" s="239"/>
    </row>
    <row r="24" spans="1:10" x14ac:dyDescent="0.25">
      <c r="A24" s="148"/>
      <c r="B24" s="148"/>
      <c r="C24" s="148"/>
      <c r="D24" s="148"/>
      <c r="E24" s="2" t="s">
        <v>6627</v>
      </c>
      <c r="F24" s="241"/>
      <c r="G24" s="241"/>
      <c r="H24" s="241"/>
      <c r="I24" s="244"/>
      <c r="J24" s="241"/>
    </row>
    <row r="25" spans="1:10" x14ac:dyDescent="0.25">
      <c r="A25" s="12"/>
      <c r="B25" s="12"/>
      <c r="C25" s="12" t="s">
        <v>206</v>
      </c>
      <c r="D25" s="12"/>
      <c r="E25" s="3" t="s">
        <v>513</v>
      </c>
      <c r="F25" s="10"/>
      <c r="G25" s="10"/>
      <c r="H25" s="10"/>
      <c r="I25" s="11"/>
      <c r="J25" s="10"/>
    </row>
    <row r="26" spans="1:10" x14ac:dyDescent="0.25">
      <c r="A26" s="12"/>
      <c r="B26" s="12"/>
      <c r="C26" s="12" t="s">
        <v>204</v>
      </c>
      <c r="D26" s="12"/>
      <c r="E26" s="3" t="s">
        <v>512</v>
      </c>
      <c r="F26" s="10"/>
      <c r="G26" s="10"/>
      <c r="H26" s="10"/>
      <c r="I26" s="11"/>
      <c r="J26" s="10"/>
    </row>
    <row r="27" spans="1:10" ht="60" x14ac:dyDescent="0.25">
      <c r="A27" s="12"/>
      <c r="B27" s="12"/>
      <c r="C27" s="12" t="s">
        <v>202</v>
      </c>
      <c r="D27" s="12"/>
      <c r="E27" s="3" t="s">
        <v>511</v>
      </c>
      <c r="F27" s="10"/>
      <c r="G27" s="10"/>
      <c r="H27" s="10"/>
      <c r="I27" s="11"/>
      <c r="J27" s="10"/>
    </row>
    <row r="28" spans="1:10" ht="45" x14ac:dyDescent="0.25">
      <c r="A28" s="12"/>
      <c r="B28" s="12"/>
      <c r="C28" s="12" t="s">
        <v>201</v>
      </c>
      <c r="D28" s="12"/>
      <c r="E28" s="3" t="s">
        <v>510</v>
      </c>
      <c r="F28" s="10"/>
      <c r="G28" s="10"/>
      <c r="H28" s="10"/>
      <c r="I28" s="11"/>
      <c r="J28" s="10"/>
    </row>
    <row r="29" spans="1:10" ht="45" x14ac:dyDescent="0.25">
      <c r="A29" s="12"/>
      <c r="B29" s="12"/>
      <c r="C29" s="12" t="s">
        <v>199</v>
      </c>
      <c r="D29" s="12"/>
      <c r="E29" s="3" t="s">
        <v>509</v>
      </c>
      <c r="F29" s="10"/>
      <c r="G29" s="10"/>
      <c r="H29" s="10"/>
      <c r="I29" s="11"/>
      <c r="J29" s="10"/>
    </row>
    <row r="30" spans="1:10" ht="30" x14ac:dyDescent="0.25">
      <c r="A30" s="12"/>
      <c r="B30" s="12"/>
      <c r="C30" s="12" t="s">
        <v>197</v>
      </c>
      <c r="D30" s="12"/>
      <c r="E30" s="3" t="s">
        <v>508</v>
      </c>
      <c r="F30" s="10"/>
      <c r="G30" s="10"/>
      <c r="H30" s="10"/>
      <c r="I30" s="11"/>
      <c r="J30" s="10"/>
    </row>
    <row r="31" spans="1:10" ht="105" x14ac:dyDescent="0.25">
      <c r="A31" s="12"/>
      <c r="B31" s="12"/>
      <c r="C31" s="12" t="s">
        <v>195</v>
      </c>
      <c r="D31" s="12"/>
      <c r="E31" s="3" t="s">
        <v>507</v>
      </c>
      <c r="F31" s="10"/>
      <c r="G31" s="10"/>
      <c r="H31" s="10"/>
      <c r="I31" s="11"/>
      <c r="J31" s="10"/>
    </row>
    <row r="32" spans="1:10" ht="60" x14ac:dyDescent="0.25">
      <c r="A32" s="12"/>
      <c r="B32" s="12"/>
      <c r="C32" s="12" t="s">
        <v>193</v>
      </c>
      <c r="D32" s="12"/>
      <c r="E32" s="3" t="s">
        <v>506</v>
      </c>
      <c r="F32" s="239"/>
      <c r="G32" s="239"/>
      <c r="H32" s="239"/>
      <c r="I32" s="242"/>
      <c r="J32" s="239"/>
    </row>
    <row r="33" spans="1:10" ht="135" x14ac:dyDescent="0.25">
      <c r="A33" s="12"/>
      <c r="B33" s="12"/>
      <c r="C33" s="12"/>
      <c r="D33" s="15" t="s">
        <v>437</v>
      </c>
      <c r="E33" s="3" t="s">
        <v>505</v>
      </c>
      <c r="F33" s="241"/>
      <c r="G33" s="241"/>
      <c r="H33" s="241"/>
      <c r="I33" s="244"/>
      <c r="J33" s="241"/>
    </row>
    <row r="34" spans="1:10" ht="195" x14ac:dyDescent="0.25">
      <c r="A34" s="12"/>
      <c r="B34" s="12"/>
      <c r="C34" s="12" t="s">
        <v>191</v>
      </c>
      <c r="D34" s="12"/>
      <c r="E34" s="3" t="s">
        <v>504</v>
      </c>
      <c r="F34" s="10"/>
      <c r="G34" s="10"/>
      <c r="H34" s="10"/>
      <c r="I34" s="11"/>
      <c r="J34" s="10"/>
    </row>
    <row r="35" spans="1:10" ht="60" x14ac:dyDescent="0.25">
      <c r="A35" s="12"/>
      <c r="B35" s="12"/>
      <c r="C35" s="12" t="s">
        <v>189</v>
      </c>
      <c r="D35" s="12"/>
      <c r="E35" s="3" t="s">
        <v>503</v>
      </c>
      <c r="F35" s="10"/>
      <c r="G35" s="10"/>
      <c r="H35" s="10"/>
      <c r="I35" s="11"/>
      <c r="J35" s="10"/>
    </row>
    <row r="36" spans="1:10" ht="75" x14ac:dyDescent="0.25">
      <c r="A36" s="148"/>
      <c r="B36" s="148"/>
      <c r="C36" s="148" t="s">
        <v>187</v>
      </c>
      <c r="D36" s="148"/>
      <c r="E36" s="3" t="s">
        <v>502</v>
      </c>
      <c r="F36" s="239"/>
      <c r="G36" s="239"/>
      <c r="H36" s="239"/>
      <c r="I36" s="242"/>
      <c r="J36" s="239"/>
    </row>
    <row r="37" spans="1:10" ht="30" x14ac:dyDescent="0.25">
      <c r="A37" s="148"/>
      <c r="B37" s="148"/>
      <c r="C37" s="148"/>
      <c r="D37" s="148"/>
      <c r="E37" s="2" t="s">
        <v>7048</v>
      </c>
      <c r="F37" s="241"/>
      <c r="G37" s="241"/>
      <c r="H37" s="241"/>
      <c r="I37" s="244"/>
      <c r="J37" s="241"/>
    </row>
    <row r="38" spans="1:10" ht="45" x14ac:dyDescent="0.25">
      <c r="A38" s="12"/>
      <c r="B38" s="12"/>
      <c r="C38" s="12"/>
      <c r="D38" s="12" t="s">
        <v>435</v>
      </c>
      <c r="E38" s="3" t="s">
        <v>501</v>
      </c>
      <c r="F38" s="10"/>
      <c r="G38" s="10"/>
      <c r="H38" s="10"/>
      <c r="I38" s="11"/>
      <c r="J38" s="10"/>
    </row>
    <row r="39" spans="1:10" ht="45" x14ac:dyDescent="0.25">
      <c r="A39" s="12"/>
      <c r="B39" s="12"/>
      <c r="C39" s="12"/>
      <c r="D39" s="12" t="s">
        <v>433</v>
      </c>
      <c r="E39" s="3" t="s">
        <v>500</v>
      </c>
      <c r="F39" s="10"/>
      <c r="G39" s="10"/>
      <c r="H39" s="10"/>
      <c r="I39" s="11"/>
      <c r="J39" s="10"/>
    </row>
    <row r="40" spans="1:10" ht="45" x14ac:dyDescent="0.25">
      <c r="A40" s="12"/>
      <c r="B40" s="12" t="s">
        <v>175</v>
      </c>
      <c r="C40" s="12"/>
      <c r="D40" s="12"/>
      <c r="E40" s="3" t="s">
        <v>499</v>
      </c>
      <c r="F40" s="10"/>
      <c r="G40" s="10"/>
      <c r="H40" s="10"/>
      <c r="I40" s="11"/>
      <c r="J40" s="10"/>
    </row>
  </sheetData>
  <mergeCells count="48">
    <mergeCell ref="G36:G37"/>
    <mergeCell ref="H36:H37"/>
    <mergeCell ref="I36:I37"/>
    <mergeCell ref="J36:J37"/>
    <mergeCell ref="A36:A37"/>
    <mergeCell ref="B36:B37"/>
    <mergeCell ref="C36:C37"/>
    <mergeCell ref="D36:D37"/>
    <mergeCell ref="F36:F37"/>
    <mergeCell ref="A14:A15"/>
    <mergeCell ref="B14:B15"/>
    <mergeCell ref="C14:C15"/>
    <mergeCell ref="D14:D15"/>
    <mergeCell ref="F14:F15"/>
    <mergeCell ref="J32:J33"/>
    <mergeCell ref="I32:I33"/>
    <mergeCell ref="H32:H33"/>
    <mergeCell ref="G32:G33"/>
    <mergeCell ref="F32:F33"/>
    <mergeCell ref="J18:J20"/>
    <mergeCell ref="I18:I20"/>
    <mergeCell ref="H18:H20"/>
    <mergeCell ref="G18:G20"/>
    <mergeCell ref="F8:F9"/>
    <mergeCell ref="F18:F20"/>
    <mergeCell ref="J8:J9"/>
    <mergeCell ref="I8:I9"/>
    <mergeCell ref="H8:H9"/>
    <mergeCell ref="G8:G9"/>
    <mergeCell ref="G14:G15"/>
    <mergeCell ref="H14:H15"/>
    <mergeCell ref="I14:I15"/>
    <mergeCell ref="J14:J15"/>
    <mergeCell ref="A3:J3"/>
    <mergeCell ref="J6:J7"/>
    <mergeCell ref="I6:I7"/>
    <mergeCell ref="H6:H7"/>
    <mergeCell ref="G6:G7"/>
    <mergeCell ref="F6:F7"/>
    <mergeCell ref="G23:G24"/>
    <mergeCell ref="H23:H24"/>
    <mergeCell ref="I23:I24"/>
    <mergeCell ref="J23:J24"/>
    <mergeCell ref="A23:A24"/>
    <mergeCell ref="B23:B24"/>
    <mergeCell ref="C23:C24"/>
    <mergeCell ref="D23:D24"/>
    <mergeCell ref="F23:F24"/>
  </mergeCells>
  <hyperlinks>
    <hyperlink ref="E24" location="mil06.01" display="Click here to go to MIL Item 6.01." xr:uid="{00000000-0004-0000-2F00-000000000000}"/>
    <hyperlink ref="E15" location="mil12.00" display="Click here to go to MIL Section 12.0." xr:uid="{00000000-0004-0000-2F00-000001000000}"/>
    <hyperlink ref="E37" location="mil12.00" display="Click here to go to MIL Section 12.0." xr:uid="{00000000-0004-0000-2F00-000002000000}"/>
  </hyperlinks>
  <pageMargins left="0.7" right="0.7" top="0.75" bottom="0.75" header="0.3" footer="0.3"/>
  <pageSetup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dimension ref="A3:I50"/>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6.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567</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30" x14ac:dyDescent="0.25">
      <c r="A6" s="12" t="s">
        <v>566</v>
      </c>
      <c r="B6" s="12"/>
      <c r="C6" s="12"/>
      <c r="D6" s="3" t="s">
        <v>565</v>
      </c>
      <c r="E6" s="239"/>
      <c r="F6" s="239"/>
      <c r="G6" s="239"/>
      <c r="H6" s="242"/>
      <c r="I6" s="239"/>
    </row>
    <row r="7" spans="1:9" ht="30" x14ac:dyDescent="0.25">
      <c r="A7" s="12"/>
      <c r="B7" s="12" t="s">
        <v>420</v>
      </c>
      <c r="C7" s="12"/>
      <c r="D7" s="3" t="s">
        <v>564</v>
      </c>
      <c r="E7" s="241"/>
      <c r="F7" s="241"/>
      <c r="G7" s="241"/>
      <c r="H7" s="244"/>
      <c r="I7" s="241"/>
    </row>
    <row r="8" spans="1:9" ht="60" x14ac:dyDescent="0.25">
      <c r="A8" s="12"/>
      <c r="B8" s="12" t="s">
        <v>179</v>
      </c>
      <c r="C8" s="12"/>
      <c r="D8" s="3" t="s">
        <v>563</v>
      </c>
      <c r="E8" s="10"/>
      <c r="F8" s="10"/>
      <c r="G8" s="10"/>
      <c r="H8" s="11"/>
      <c r="I8" s="10"/>
    </row>
    <row r="9" spans="1:9" ht="45" x14ac:dyDescent="0.25">
      <c r="A9" s="12"/>
      <c r="B9" s="12"/>
      <c r="C9" s="12" t="s">
        <v>214</v>
      </c>
      <c r="D9" s="3" t="s">
        <v>562</v>
      </c>
      <c r="E9" s="10"/>
      <c r="F9" s="10"/>
      <c r="G9" s="10"/>
      <c r="H9" s="11"/>
      <c r="I9" s="10"/>
    </row>
    <row r="10" spans="1:9" ht="45" x14ac:dyDescent="0.25">
      <c r="A10" s="12"/>
      <c r="B10" s="12"/>
      <c r="C10" s="12" t="s">
        <v>212</v>
      </c>
      <c r="D10" s="3" t="s">
        <v>561</v>
      </c>
      <c r="E10" s="10"/>
      <c r="F10" s="10"/>
      <c r="G10" s="10"/>
      <c r="H10" s="11"/>
      <c r="I10" s="10"/>
    </row>
    <row r="11" spans="1:9" ht="75" x14ac:dyDescent="0.25">
      <c r="A11" s="12"/>
      <c r="B11" s="12"/>
      <c r="C11" s="12" t="s">
        <v>210</v>
      </c>
      <c r="D11" s="3" t="s">
        <v>560</v>
      </c>
      <c r="E11" s="10"/>
      <c r="F11" s="10"/>
      <c r="G11" s="10"/>
      <c r="H11" s="11"/>
      <c r="I11" s="10"/>
    </row>
    <row r="12" spans="1:9" ht="30" x14ac:dyDescent="0.25">
      <c r="A12" s="12"/>
      <c r="B12" s="12"/>
      <c r="C12" s="12" t="s">
        <v>208</v>
      </c>
      <c r="D12" s="3" t="s">
        <v>559</v>
      </c>
      <c r="E12" s="10"/>
      <c r="F12" s="10"/>
      <c r="G12" s="10"/>
      <c r="H12" s="11"/>
      <c r="I12" s="10"/>
    </row>
    <row r="13" spans="1:9" ht="30" x14ac:dyDescent="0.25">
      <c r="A13" s="12"/>
      <c r="B13" s="12"/>
      <c r="C13" s="12" t="s">
        <v>206</v>
      </c>
      <c r="D13" s="3" t="s">
        <v>558</v>
      </c>
      <c r="E13" s="10"/>
      <c r="F13" s="10"/>
      <c r="G13" s="10"/>
      <c r="H13" s="11"/>
      <c r="I13" s="10"/>
    </row>
    <row r="14" spans="1:9" ht="60" x14ac:dyDescent="0.25">
      <c r="A14" s="148"/>
      <c r="B14" s="148" t="s">
        <v>177</v>
      </c>
      <c r="C14" s="148"/>
      <c r="D14" s="3" t="s">
        <v>557</v>
      </c>
      <c r="E14" s="239"/>
      <c r="F14" s="239"/>
      <c r="G14" s="239"/>
      <c r="H14" s="242"/>
      <c r="I14" s="239"/>
    </row>
    <row r="15" spans="1:9" x14ac:dyDescent="0.25">
      <c r="A15" s="148"/>
      <c r="B15" s="148"/>
      <c r="C15" s="148"/>
      <c r="D15" s="2" t="s">
        <v>6944</v>
      </c>
      <c r="E15" s="241"/>
      <c r="F15" s="241"/>
      <c r="G15" s="241"/>
      <c r="H15" s="244"/>
      <c r="I15" s="241"/>
    </row>
    <row r="16" spans="1:9" ht="60" x14ac:dyDescent="0.25">
      <c r="A16" s="148"/>
      <c r="B16" s="148" t="s">
        <v>175</v>
      </c>
      <c r="C16" s="148"/>
      <c r="D16" s="3" t="s">
        <v>556</v>
      </c>
      <c r="E16" s="239"/>
      <c r="F16" s="239"/>
      <c r="G16" s="239"/>
      <c r="H16" s="242"/>
      <c r="I16" s="239"/>
    </row>
    <row r="17" spans="1:9" x14ac:dyDescent="0.25">
      <c r="A17" s="148"/>
      <c r="B17" s="148"/>
      <c r="C17" s="148"/>
      <c r="D17" s="2" t="s">
        <v>6626</v>
      </c>
      <c r="E17" s="241"/>
      <c r="F17" s="241"/>
      <c r="G17" s="241"/>
      <c r="H17" s="244"/>
      <c r="I17" s="241"/>
    </row>
    <row r="18" spans="1:9" ht="60" customHeight="1" x14ac:dyDescent="0.25">
      <c r="A18" s="148"/>
      <c r="B18" s="148" t="s">
        <v>173</v>
      </c>
      <c r="C18" s="148"/>
      <c r="D18" s="3" t="s">
        <v>555</v>
      </c>
      <c r="E18" s="239"/>
      <c r="F18" s="239"/>
      <c r="G18" s="239"/>
      <c r="H18" s="242"/>
      <c r="I18" s="239"/>
    </row>
    <row r="19" spans="1:9" x14ac:dyDescent="0.25">
      <c r="A19" s="148"/>
      <c r="B19" s="148"/>
      <c r="C19" s="148"/>
      <c r="D19" s="2" t="s">
        <v>6743</v>
      </c>
      <c r="E19" s="241"/>
      <c r="F19" s="241"/>
      <c r="G19" s="241"/>
      <c r="H19" s="244"/>
      <c r="I19" s="241"/>
    </row>
    <row r="20" spans="1:9" ht="75" x14ac:dyDescent="0.25">
      <c r="A20" s="148"/>
      <c r="B20" s="148" t="s">
        <v>171</v>
      </c>
      <c r="C20" s="148"/>
      <c r="D20" s="3" t="s">
        <v>554</v>
      </c>
      <c r="E20" s="239"/>
      <c r="F20" s="239"/>
      <c r="G20" s="239"/>
      <c r="H20" s="242"/>
      <c r="I20" s="239"/>
    </row>
    <row r="21" spans="1:9" x14ac:dyDescent="0.25">
      <c r="A21" s="148"/>
      <c r="B21" s="148"/>
      <c r="C21" s="148"/>
      <c r="D21" s="2" t="s">
        <v>6744</v>
      </c>
      <c r="E21" s="241"/>
      <c r="F21" s="241"/>
      <c r="G21" s="241"/>
      <c r="H21" s="244"/>
      <c r="I21" s="241"/>
    </row>
    <row r="22" spans="1:9" ht="165" x14ac:dyDescent="0.25">
      <c r="A22" s="12"/>
      <c r="B22" s="12" t="s">
        <v>169</v>
      </c>
      <c r="C22" s="12"/>
      <c r="D22" s="3" t="s">
        <v>553</v>
      </c>
      <c r="E22" s="239"/>
      <c r="F22" s="239"/>
      <c r="G22" s="239"/>
      <c r="H22" s="242"/>
      <c r="I22" s="239"/>
    </row>
    <row r="23" spans="1:9" ht="60" x14ac:dyDescent="0.25">
      <c r="A23" s="12"/>
      <c r="B23" s="12"/>
      <c r="C23" s="15" t="s">
        <v>437</v>
      </c>
      <c r="D23" s="3" t="s">
        <v>552</v>
      </c>
      <c r="E23" s="241"/>
      <c r="F23" s="241"/>
      <c r="G23" s="241"/>
      <c r="H23" s="244"/>
      <c r="I23" s="241"/>
    </row>
    <row r="24" spans="1:9" ht="75" x14ac:dyDescent="0.25">
      <c r="A24" s="12"/>
      <c r="B24" s="12" t="s">
        <v>167</v>
      </c>
      <c r="C24" s="12"/>
      <c r="D24" s="3" t="s">
        <v>551</v>
      </c>
      <c r="E24" s="10"/>
      <c r="F24" s="10"/>
      <c r="G24" s="10"/>
      <c r="H24" s="11"/>
      <c r="I24" s="10"/>
    </row>
    <row r="25" spans="1:9" ht="105" x14ac:dyDescent="0.25">
      <c r="A25" s="12"/>
      <c r="B25" s="12" t="s">
        <v>165</v>
      </c>
      <c r="C25" s="12"/>
      <c r="D25" s="3" t="s">
        <v>550</v>
      </c>
      <c r="E25" s="10"/>
      <c r="F25" s="10"/>
      <c r="G25" s="10"/>
      <c r="H25" s="11"/>
      <c r="I25" s="10"/>
    </row>
    <row r="26" spans="1:9" x14ac:dyDescent="0.25">
      <c r="A26" s="12"/>
      <c r="B26" s="12" t="s">
        <v>426</v>
      </c>
      <c r="C26" s="12"/>
      <c r="D26" s="3" t="s">
        <v>549</v>
      </c>
      <c r="E26" s="239"/>
      <c r="F26" s="239"/>
      <c r="G26" s="239"/>
      <c r="H26" s="242"/>
      <c r="I26" s="239"/>
    </row>
    <row r="27" spans="1:9" x14ac:dyDescent="0.25">
      <c r="A27" s="12"/>
      <c r="B27" s="12"/>
      <c r="C27" s="12" t="s">
        <v>214</v>
      </c>
      <c r="D27" s="3" t="s">
        <v>548</v>
      </c>
      <c r="E27" s="241"/>
      <c r="F27" s="241"/>
      <c r="G27" s="241"/>
      <c r="H27" s="244"/>
      <c r="I27" s="241"/>
    </row>
    <row r="28" spans="1:9" ht="75" x14ac:dyDescent="0.25">
      <c r="A28" s="12"/>
      <c r="B28" s="12"/>
      <c r="C28" s="12" t="s">
        <v>212</v>
      </c>
      <c r="D28" s="3" t="s">
        <v>547</v>
      </c>
      <c r="E28" s="10"/>
      <c r="F28" s="10"/>
      <c r="G28" s="10"/>
      <c r="H28" s="11"/>
      <c r="I28" s="10"/>
    </row>
    <row r="29" spans="1:9" ht="90" x14ac:dyDescent="0.25">
      <c r="A29" s="148"/>
      <c r="B29" s="148"/>
      <c r="C29" s="148" t="s">
        <v>210</v>
      </c>
      <c r="D29" s="3" t="s">
        <v>546</v>
      </c>
      <c r="E29" s="239"/>
      <c r="F29" s="239"/>
      <c r="G29" s="239"/>
      <c r="H29" s="242"/>
      <c r="I29" s="239"/>
    </row>
    <row r="30" spans="1:9" x14ac:dyDescent="0.25">
      <c r="A30" s="148"/>
      <c r="B30" s="148"/>
      <c r="C30" s="148"/>
      <c r="D30" s="2" t="s">
        <v>6744</v>
      </c>
      <c r="E30" s="241"/>
      <c r="F30" s="241"/>
      <c r="G30" s="241"/>
      <c r="H30" s="244"/>
      <c r="I30" s="241"/>
    </row>
    <row r="31" spans="1:9" ht="30" x14ac:dyDescent="0.25">
      <c r="A31" s="12"/>
      <c r="B31" s="12"/>
      <c r="C31" s="12" t="s">
        <v>208</v>
      </c>
      <c r="D31" s="3" t="s">
        <v>545</v>
      </c>
      <c r="E31" s="10"/>
      <c r="F31" s="10"/>
      <c r="G31" s="10"/>
      <c r="H31" s="11"/>
      <c r="I31" s="10"/>
    </row>
    <row r="32" spans="1:9" ht="45" x14ac:dyDescent="0.25">
      <c r="A32" s="148"/>
      <c r="B32" s="148"/>
      <c r="C32" s="148" t="s">
        <v>206</v>
      </c>
      <c r="D32" s="3" t="s">
        <v>544</v>
      </c>
      <c r="E32" s="239"/>
      <c r="F32" s="239"/>
      <c r="G32" s="239"/>
      <c r="H32" s="242"/>
      <c r="I32" s="239"/>
    </row>
    <row r="33" spans="1:9" x14ac:dyDescent="0.25">
      <c r="A33" s="148"/>
      <c r="B33" s="148"/>
      <c r="C33" s="148"/>
      <c r="D33" s="2" t="s">
        <v>6626</v>
      </c>
      <c r="E33" s="241"/>
      <c r="F33" s="241"/>
      <c r="G33" s="241"/>
      <c r="H33" s="244"/>
      <c r="I33" s="241"/>
    </row>
    <row r="34" spans="1:9" ht="30" x14ac:dyDescent="0.25">
      <c r="A34" s="12"/>
      <c r="B34" s="12"/>
      <c r="C34" s="12" t="s">
        <v>204</v>
      </c>
      <c r="D34" s="3" t="s">
        <v>543</v>
      </c>
      <c r="E34" s="10"/>
      <c r="F34" s="10"/>
      <c r="G34" s="10"/>
      <c r="H34" s="11"/>
      <c r="I34" s="10"/>
    </row>
    <row r="35" spans="1:9" ht="135" x14ac:dyDescent="0.25">
      <c r="A35" s="148"/>
      <c r="B35" s="148"/>
      <c r="C35" s="148" t="s">
        <v>202</v>
      </c>
      <c r="D35" s="3" t="s">
        <v>542</v>
      </c>
      <c r="E35" s="239"/>
      <c r="F35" s="239"/>
      <c r="G35" s="239"/>
      <c r="H35" s="242"/>
      <c r="I35" s="239"/>
    </row>
    <row r="36" spans="1:9" ht="30" x14ac:dyDescent="0.25">
      <c r="A36" s="148"/>
      <c r="B36" s="148"/>
      <c r="C36" s="148"/>
      <c r="D36" s="2" t="s">
        <v>7164</v>
      </c>
      <c r="E36" s="240"/>
      <c r="F36" s="240"/>
      <c r="G36" s="240"/>
      <c r="H36" s="243"/>
      <c r="I36" s="240"/>
    </row>
    <row r="37" spans="1:9" x14ac:dyDescent="0.25">
      <c r="A37" s="148"/>
      <c r="B37" s="148"/>
      <c r="C37" s="148"/>
      <c r="D37" s="2" t="s">
        <v>6944</v>
      </c>
      <c r="E37" s="241"/>
      <c r="F37" s="241"/>
      <c r="G37" s="241"/>
      <c r="H37" s="244"/>
      <c r="I37" s="241"/>
    </row>
    <row r="38" spans="1:9" ht="105" x14ac:dyDescent="0.25">
      <c r="A38" s="12"/>
      <c r="B38" s="12"/>
      <c r="C38" s="12" t="s">
        <v>201</v>
      </c>
      <c r="D38" s="3" t="s">
        <v>541</v>
      </c>
      <c r="E38" s="10"/>
      <c r="F38" s="10"/>
      <c r="G38" s="10"/>
      <c r="H38" s="11"/>
      <c r="I38" s="10"/>
    </row>
    <row r="39" spans="1:9" ht="30" x14ac:dyDescent="0.25">
      <c r="A39" s="12"/>
      <c r="B39" s="12"/>
      <c r="C39" s="12" t="s">
        <v>199</v>
      </c>
      <c r="D39" s="3" t="s">
        <v>540</v>
      </c>
      <c r="E39" s="10"/>
      <c r="F39" s="10"/>
      <c r="G39" s="10"/>
      <c r="H39" s="11"/>
      <c r="I39" s="10"/>
    </row>
    <row r="40" spans="1:9" ht="30" x14ac:dyDescent="0.25">
      <c r="A40" s="12"/>
      <c r="B40" s="12"/>
      <c r="C40" s="12" t="s">
        <v>197</v>
      </c>
      <c r="D40" s="3" t="s">
        <v>539</v>
      </c>
      <c r="E40" s="10"/>
      <c r="F40" s="10"/>
      <c r="G40" s="10"/>
      <c r="H40" s="11"/>
      <c r="I40" s="10"/>
    </row>
    <row r="41" spans="1:9" ht="45" x14ac:dyDescent="0.25">
      <c r="A41" s="12"/>
      <c r="B41" s="12"/>
      <c r="C41" s="12" t="s">
        <v>195</v>
      </c>
      <c r="D41" s="3" t="s">
        <v>538</v>
      </c>
      <c r="E41" s="10"/>
      <c r="F41" s="10"/>
      <c r="G41" s="10"/>
      <c r="H41" s="11"/>
      <c r="I41" s="10"/>
    </row>
    <row r="42" spans="1:9" ht="120" x14ac:dyDescent="0.25">
      <c r="A42" s="148"/>
      <c r="B42" s="148" t="s">
        <v>537</v>
      </c>
      <c r="C42" s="148"/>
      <c r="D42" s="3" t="s">
        <v>536</v>
      </c>
      <c r="E42" s="239"/>
      <c r="F42" s="239"/>
      <c r="G42" s="239"/>
      <c r="H42" s="242"/>
      <c r="I42" s="239"/>
    </row>
    <row r="43" spans="1:9" x14ac:dyDescent="0.25">
      <c r="A43" s="148"/>
      <c r="B43" s="148"/>
      <c r="C43" s="148"/>
      <c r="D43" s="2" t="s">
        <v>6745</v>
      </c>
      <c r="E43" s="241"/>
      <c r="F43" s="241"/>
      <c r="G43" s="241"/>
      <c r="H43" s="244"/>
      <c r="I43" s="241"/>
    </row>
    <row r="44" spans="1:9" ht="30" x14ac:dyDescent="0.25">
      <c r="A44" s="12"/>
      <c r="B44" s="12" t="s">
        <v>535</v>
      </c>
      <c r="C44" s="12"/>
      <c r="D44" s="3" t="s">
        <v>534</v>
      </c>
      <c r="E44" s="10"/>
      <c r="F44" s="10"/>
      <c r="G44" s="10"/>
      <c r="H44" s="11"/>
      <c r="I44" s="10"/>
    </row>
    <row r="45" spans="1:9" ht="60" x14ac:dyDescent="0.25">
      <c r="A45" s="148"/>
      <c r="B45" s="148"/>
      <c r="C45" s="148" t="s">
        <v>214</v>
      </c>
      <c r="D45" s="3" t="s">
        <v>533</v>
      </c>
      <c r="E45" s="239"/>
      <c r="F45" s="239"/>
      <c r="G45" s="239"/>
      <c r="H45" s="242"/>
      <c r="I45" s="239"/>
    </row>
    <row r="46" spans="1:9" x14ac:dyDescent="0.25">
      <c r="A46" s="148"/>
      <c r="B46" s="148"/>
      <c r="C46" s="148"/>
      <c r="D46" s="2" t="s">
        <v>6746</v>
      </c>
      <c r="E46" s="241"/>
      <c r="F46" s="241"/>
      <c r="G46" s="241"/>
      <c r="H46" s="244"/>
      <c r="I46" s="241"/>
    </row>
    <row r="47" spans="1:9" ht="30" x14ac:dyDescent="0.25">
      <c r="A47" s="12"/>
      <c r="B47" s="12"/>
      <c r="C47" s="12" t="s">
        <v>212</v>
      </c>
      <c r="D47" s="3" t="s">
        <v>532</v>
      </c>
      <c r="E47" s="10"/>
      <c r="F47" s="10"/>
      <c r="G47" s="10"/>
      <c r="H47" s="11"/>
      <c r="I47" s="10"/>
    </row>
    <row r="48" spans="1:9" ht="135" x14ac:dyDescent="0.25">
      <c r="A48" s="148"/>
      <c r="B48" s="148"/>
      <c r="C48" s="148" t="s">
        <v>210</v>
      </c>
      <c r="D48" s="3" t="s">
        <v>531</v>
      </c>
      <c r="E48" s="165"/>
      <c r="F48" s="165"/>
      <c r="G48" s="165"/>
      <c r="H48" s="246"/>
      <c r="I48" s="165"/>
    </row>
    <row r="49" spans="1:9" ht="30" x14ac:dyDescent="0.25">
      <c r="A49" s="148"/>
      <c r="B49" s="148"/>
      <c r="C49" s="148"/>
      <c r="D49" s="2" t="s">
        <v>7164</v>
      </c>
      <c r="E49" s="165"/>
      <c r="F49" s="165"/>
      <c r="G49" s="165"/>
      <c r="H49" s="246"/>
      <c r="I49" s="165"/>
    </row>
    <row r="50" spans="1:9" x14ac:dyDescent="0.25">
      <c r="A50" s="148"/>
      <c r="B50" s="148"/>
      <c r="C50" s="148"/>
      <c r="D50" s="2" t="s">
        <v>6944</v>
      </c>
      <c r="E50" s="165"/>
      <c r="F50" s="165"/>
      <c r="G50" s="165"/>
      <c r="H50" s="246"/>
      <c r="I50" s="165"/>
    </row>
  </sheetData>
  <mergeCells count="96">
    <mergeCell ref="G48:G50"/>
    <mergeCell ref="H48:H50"/>
    <mergeCell ref="I48:I50"/>
    <mergeCell ref="A48:A50"/>
    <mergeCell ref="B48:B50"/>
    <mergeCell ref="C48:C50"/>
    <mergeCell ref="E48:E50"/>
    <mergeCell ref="F48:F50"/>
    <mergeCell ref="G14:G15"/>
    <mergeCell ref="H14:H15"/>
    <mergeCell ref="I14:I15"/>
    <mergeCell ref="A35:A37"/>
    <mergeCell ref="B35:B37"/>
    <mergeCell ref="C35:C37"/>
    <mergeCell ref="E35:E37"/>
    <mergeCell ref="F35:F37"/>
    <mergeCell ref="G35:G37"/>
    <mergeCell ref="H35:H37"/>
    <mergeCell ref="I35:I37"/>
    <mergeCell ref="A14:A15"/>
    <mergeCell ref="B14:B15"/>
    <mergeCell ref="C14:C15"/>
    <mergeCell ref="E14:E15"/>
    <mergeCell ref="F14:F15"/>
    <mergeCell ref="A3:I3"/>
    <mergeCell ref="I6:I7"/>
    <mergeCell ref="H6:H7"/>
    <mergeCell ref="G6:G7"/>
    <mergeCell ref="F6:F7"/>
    <mergeCell ref="E6:E7"/>
    <mergeCell ref="I22:I23"/>
    <mergeCell ref="H22:H23"/>
    <mergeCell ref="G22:G23"/>
    <mergeCell ref="F22:F23"/>
    <mergeCell ref="E22:E23"/>
    <mergeCell ref="I26:I27"/>
    <mergeCell ref="H26:H27"/>
    <mergeCell ref="G26:G27"/>
    <mergeCell ref="F26:F27"/>
    <mergeCell ref="E26:E27"/>
    <mergeCell ref="G16:G17"/>
    <mergeCell ref="H16:H17"/>
    <mergeCell ref="I16:I17"/>
    <mergeCell ref="A32:A33"/>
    <mergeCell ref="B32:B33"/>
    <mergeCell ref="C32:C33"/>
    <mergeCell ref="E32:E33"/>
    <mergeCell ref="F32:F33"/>
    <mergeCell ref="G32:G33"/>
    <mergeCell ref="H32:H33"/>
    <mergeCell ref="I32:I33"/>
    <mergeCell ref="A16:A17"/>
    <mergeCell ref="B16:B17"/>
    <mergeCell ref="C16:C17"/>
    <mergeCell ref="E16:E17"/>
    <mergeCell ref="F16:F17"/>
    <mergeCell ref="G18:G19"/>
    <mergeCell ref="H18:H19"/>
    <mergeCell ref="I18:I19"/>
    <mergeCell ref="A20:A21"/>
    <mergeCell ref="B20:B21"/>
    <mergeCell ref="C20:C21"/>
    <mergeCell ref="E20:E21"/>
    <mergeCell ref="F20:F21"/>
    <mergeCell ref="G20:G21"/>
    <mergeCell ref="H20:H21"/>
    <mergeCell ref="I20:I21"/>
    <mergeCell ref="A18:A19"/>
    <mergeCell ref="B18:B19"/>
    <mergeCell ref="C18:C19"/>
    <mergeCell ref="E18:E19"/>
    <mergeCell ref="F18:F19"/>
    <mergeCell ref="G29:G30"/>
    <mergeCell ref="H29:H30"/>
    <mergeCell ref="I29:I30"/>
    <mergeCell ref="A42:A43"/>
    <mergeCell ref="B42:B43"/>
    <mergeCell ref="C42:C43"/>
    <mergeCell ref="E42:E43"/>
    <mergeCell ref="F42:F43"/>
    <mergeCell ref="G42:G43"/>
    <mergeCell ref="H42:H43"/>
    <mergeCell ref="I42:I43"/>
    <mergeCell ref="A29:A30"/>
    <mergeCell ref="B29:B30"/>
    <mergeCell ref="C29:C30"/>
    <mergeCell ref="E29:E30"/>
    <mergeCell ref="F29:F30"/>
    <mergeCell ref="G45:G46"/>
    <mergeCell ref="H45:H46"/>
    <mergeCell ref="I45:I46"/>
    <mergeCell ref="A45:A46"/>
    <mergeCell ref="B45:B46"/>
    <mergeCell ref="C45:C46"/>
    <mergeCell ref="E45:E46"/>
    <mergeCell ref="F45:F46"/>
  </mergeCells>
  <hyperlinks>
    <hyperlink ref="D17" location="worksheet02" display="Click here to go to Worksheet 2." xr:uid="{00000000-0004-0000-3000-000000000000}"/>
    <hyperlink ref="D33" location="worksheet02" display="Click here to go to Worksheet 2." xr:uid="{00000000-0004-0000-3000-000001000000}"/>
    <hyperlink ref="D19" location="mil13.39" display="Click here to go to MIL Item 13.39." xr:uid="{00000000-0004-0000-3000-000002000000}"/>
    <hyperlink ref="D21" location="mil13.40" display="Click here to go to MIL Item 13.40." xr:uid="{00000000-0004-0000-3000-000003000000}"/>
    <hyperlink ref="D30" location="mil13.40" display="Click here to go to MIL Item 13.40." xr:uid="{00000000-0004-0000-3000-000004000000}"/>
    <hyperlink ref="D43" location="mil21.26" display="Click here to go to MIL Item 21.26." xr:uid="{00000000-0004-0000-3000-000005000000}"/>
    <hyperlink ref="D46" location="mil13.52" display="Click here to go to MIL Item 13.52." xr:uid="{00000000-0004-0000-3000-000006000000}"/>
    <hyperlink ref="D15" location="mil13.00" display="Click here to go to MIL Section 13.0." xr:uid="{00000000-0004-0000-3000-000007000000}"/>
    <hyperlink ref="D37" location="mil13.00" display="Click here to go to MIL Section 13.0." xr:uid="{00000000-0004-0000-3000-000008000000}"/>
    <hyperlink ref="D50" location="mil13.00" display="Click here to go to MIL Section 13.0." xr:uid="{00000000-0004-0000-3000-000009000000}"/>
    <hyperlink ref="D36" r:id="rId1" xr:uid="{00000000-0004-0000-3000-00000A000000}"/>
    <hyperlink ref="D49" r:id="rId2" xr:uid="{00000000-0004-0000-3000-00000B000000}"/>
  </hyperlinks>
  <pageMargins left="0.7" right="0.7" top="0.75" bottom="0.75" header="0.3" footer="0.3"/>
  <pageSetup orientation="portrait" r:id="rId3"/>
  <drawing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dimension ref="A3:I61"/>
  <sheetViews>
    <sheetView workbookViewId="0">
      <pane ySplit="5" topLeftCell="A6" activePane="bottomLeft" state="frozen"/>
      <selection activeCell="A6" sqref="A6:A7"/>
      <selection pane="bottomLeft" activeCell="A6" sqref="A6"/>
    </sheetView>
  </sheetViews>
  <sheetFormatPr defaultRowHeight="15" x14ac:dyDescent="0.25"/>
  <cols>
    <col min="1" max="2" width="4.7109375" customWidth="1"/>
    <col min="3" max="3" width="6.7109375" customWidth="1"/>
    <col min="4" max="4" width="35.7109375" customWidth="1"/>
    <col min="5" max="5" width="4.7109375" customWidth="1"/>
    <col min="6" max="7" width="6.7109375" customWidth="1"/>
    <col min="8" max="8" width="10.7109375" customWidth="1"/>
    <col min="9" max="9" width="8.7109375" customWidth="1"/>
  </cols>
  <sheetData>
    <row r="3" spans="1:9" ht="32.1" customHeight="1" thickBot="1" x14ac:dyDescent="0.3">
      <c r="A3" s="147" t="s">
        <v>608</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75" x14ac:dyDescent="0.25">
      <c r="A6" s="12" t="s">
        <v>607</v>
      </c>
      <c r="B6" s="12"/>
      <c r="C6" s="12"/>
      <c r="D6" s="3" t="s">
        <v>606</v>
      </c>
      <c r="E6" s="10"/>
      <c r="F6" s="10"/>
      <c r="G6" s="10"/>
      <c r="H6" s="11"/>
      <c r="I6" s="10"/>
    </row>
    <row r="7" spans="1:9" ht="30" x14ac:dyDescent="0.25">
      <c r="A7" s="12"/>
      <c r="B7" s="12" t="s">
        <v>420</v>
      </c>
      <c r="C7" s="12"/>
      <c r="D7" s="3" t="s">
        <v>605</v>
      </c>
      <c r="E7" s="10"/>
      <c r="F7" s="10"/>
      <c r="G7" s="10"/>
      <c r="H7" s="11"/>
      <c r="I7" s="10"/>
    </row>
    <row r="8" spans="1:9" ht="120" x14ac:dyDescent="0.25">
      <c r="A8" s="12"/>
      <c r="B8" s="12" t="s">
        <v>179</v>
      </c>
      <c r="C8" s="12"/>
      <c r="D8" s="3" t="s">
        <v>604</v>
      </c>
      <c r="E8" s="239"/>
      <c r="F8" s="239"/>
      <c r="G8" s="239"/>
      <c r="H8" s="242"/>
      <c r="I8" s="239"/>
    </row>
    <row r="9" spans="1:9" ht="60" x14ac:dyDescent="0.25">
      <c r="A9" s="12"/>
      <c r="B9" s="12"/>
      <c r="C9" s="15" t="s">
        <v>437</v>
      </c>
      <c r="D9" s="3" t="s">
        <v>603</v>
      </c>
      <c r="E9" s="241"/>
      <c r="F9" s="241"/>
      <c r="G9" s="241"/>
      <c r="H9" s="244"/>
      <c r="I9" s="241"/>
    </row>
    <row r="10" spans="1:9" ht="75" x14ac:dyDescent="0.25">
      <c r="A10" s="148"/>
      <c r="B10" s="148" t="s">
        <v>177</v>
      </c>
      <c r="C10" s="148"/>
      <c r="D10" s="3" t="s">
        <v>593</v>
      </c>
      <c r="E10" s="239"/>
      <c r="F10" s="239"/>
      <c r="G10" s="239"/>
      <c r="H10" s="242"/>
      <c r="I10" s="239"/>
    </row>
    <row r="11" spans="1:9" x14ac:dyDescent="0.25">
      <c r="A11" s="148"/>
      <c r="B11" s="148"/>
      <c r="C11" s="148"/>
      <c r="D11" s="2" t="s">
        <v>6747</v>
      </c>
      <c r="E11" s="241"/>
      <c r="F11" s="241"/>
      <c r="G11" s="241"/>
      <c r="H11" s="244"/>
      <c r="I11" s="241"/>
    </row>
    <row r="12" spans="1:9" x14ac:dyDescent="0.25">
      <c r="A12" s="12"/>
      <c r="B12" s="12"/>
      <c r="C12" s="12" t="s">
        <v>214</v>
      </c>
      <c r="D12" s="3" t="s">
        <v>592</v>
      </c>
      <c r="E12" s="10"/>
      <c r="F12" s="10"/>
      <c r="G12" s="10"/>
      <c r="H12" s="11"/>
      <c r="I12" s="10"/>
    </row>
    <row r="13" spans="1:9" x14ac:dyDescent="0.25">
      <c r="A13" s="12"/>
      <c r="B13" s="12"/>
      <c r="C13" s="12" t="s">
        <v>212</v>
      </c>
      <c r="D13" s="3" t="s">
        <v>591</v>
      </c>
      <c r="E13" s="10"/>
      <c r="F13" s="10"/>
      <c r="G13" s="10"/>
      <c r="H13" s="11"/>
      <c r="I13" s="10"/>
    </row>
    <row r="14" spans="1:9" x14ac:dyDescent="0.25">
      <c r="A14" s="12"/>
      <c r="B14" s="12"/>
      <c r="C14" s="12" t="s">
        <v>210</v>
      </c>
      <c r="D14" s="3" t="s">
        <v>590</v>
      </c>
      <c r="E14" s="10"/>
      <c r="F14" s="10"/>
      <c r="G14" s="10"/>
      <c r="H14" s="11"/>
      <c r="I14" s="10"/>
    </row>
    <row r="15" spans="1:9" x14ac:dyDescent="0.25">
      <c r="A15" s="12"/>
      <c r="B15" s="12"/>
      <c r="C15" s="12" t="s">
        <v>208</v>
      </c>
      <c r="D15" s="3" t="s">
        <v>589</v>
      </c>
      <c r="E15" s="10"/>
      <c r="F15" s="10"/>
      <c r="G15" s="10"/>
      <c r="H15" s="11"/>
      <c r="I15" s="10"/>
    </row>
    <row r="16" spans="1:9" ht="60" x14ac:dyDescent="0.25">
      <c r="A16" s="12"/>
      <c r="B16" s="12" t="s">
        <v>175</v>
      </c>
      <c r="C16" s="12"/>
      <c r="D16" s="3" t="s">
        <v>577</v>
      </c>
      <c r="E16" s="10"/>
      <c r="F16" s="10"/>
      <c r="G16" s="10"/>
      <c r="H16" s="11"/>
      <c r="I16" s="10"/>
    </row>
    <row r="17" spans="1:9" ht="75" x14ac:dyDescent="0.25">
      <c r="A17" s="12" t="s">
        <v>602</v>
      </c>
      <c r="B17" s="12"/>
      <c r="C17" s="12"/>
      <c r="D17" s="3" t="s">
        <v>601</v>
      </c>
      <c r="E17" s="10"/>
      <c r="F17" s="10"/>
      <c r="G17" s="10"/>
      <c r="H17" s="11"/>
      <c r="I17" s="10"/>
    </row>
    <row r="18" spans="1:9" ht="30" x14ac:dyDescent="0.25">
      <c r="A18" s="12"/>
      <c r="B18" s="12" t="s">
        <v>420</v>
      </c>
      <c r="C18" s="12"/>
      <c r="D18" s="3" t="s">
        <v>600</v>
      </c>
      <c r="E18" s="10"/>
      <c r="F18" s="10"/>
      <c r="G18" s="10"/>
      <c r="H18" s="11"/>
      <c r="I18" s="10"/>
    </row>
    <row r="19" spans="1:9" ht="105" x14ac:dyDescent="0.25">
      <c r="A19" s="12"/>
      <c r="B19" s="12" t="s">
        <v>179</v>
      </c>
      <c r="C19" s="12"/>
      <c r="D19" s="3" t="s">
        <v>599</v>
      </c>
      <c r="E19" s="10"/>
      <c r="F19" s="10"/>
      <c r="G19" s="10"/>
      <c r="H19" s="11"/>
      <c r="I19" s="10"/>
    </row>
    <row r="20" spans="1:9" ht="75" x14ac:dyDescent="0.25">
      <c r="A20" s="148"/>
      <c r="B20" s="148" t="s">
        <v>177</v>
      </c>
      <c r="C20" s="148"/>
      <c r="D20" s="3" t="s">
        <v>593</v>
      </c>
      <c r="E20" s="239"/>
      <c r="F20" s="239"/>
      <c r="G20" s="239"/>
      <c r="H20" s="242"/>
      <c r="I20" s="239"/>
    </row>
    <row r="21" spans="1:9" x14ac:dyDescent="0.25">
      <c r="A21" s="148"/>
      <c r="B21" s="148"/>
      <c r="C21" s="148"/>
      <c r="D21" s="2" t="s">
        <v>6747</v>
      </c>
      <c r="E21" s="241"/>
      <c r="F21" s="241"/>
      <c r="G21" s="241"/>
      <c r="H21" s="244"/>
      <c r="I21" s="241"/>
    </row>
    <row r="22" spans="1:9" x14ac:dyDescent="0.25">
      <c r="A22" s="12"/>
      <c r="B22" s="12"/>
      <c r="C22" s="12" t="s">
        <v>214</v>
      </c>
      <c r="D22" s="3" t="s">
        <v>592</v>
      </c>
      <c r="E22" s="10"/>
      <c r="F22" s="10"/>
      <c r="G22" s="10"/>
      <c r="H22" s="11"/>
      <c r="I22" s="10"/>
    </row>
    <row r="23" spans="1:9" x14ac:dyDescent="0.25">
      <c r="A23" s="12"/>
      <c r="B23" s="12"/>
      <c r="C23" s="12" t="s">
        <v>212</v>
      </c>
      <c r="D23" s="3" t="s">
        <v>591</v>
      </c>
      <c r="E23" s="10"/>
      <c r="F23" s="10"/>
      <c r="G23" s="10"/>
      <c r="H23" s="11"/>
      <c r="I23" s="10"/>
    </row>
    <row r="24" spans="1:9" x14ac:dyDescent="0.25">
      <c r="A24" s="12"/>
      <c r="B24" s="12"/>
      <c r="C24" s="12" t="s">
        <v>210</v>
      </c>
      <c r="D24" s="3" t="s">
        <v>590</v>
      </c>
      <c r="E24" s="10"/>
      <c r="F24" s="10"/>
      <c r="G24" s="10"/>
      <c r="H24" s="11"/>
      <c r="I24" s="10"/>
    </row>
    <row r="25" spans="1:9" x14ac:dyDescent="0.25">
      <c r="A25" s="12"/>
      <c r="B25" s="12"/>
      <c r="C25" s="12" t="s">
        <v>208</v>
      </c>
      <c r="D25" s="3" t="s">
        <v>589</v>
      </c>
      <c r="E25" s="10"/>
      <c r="F25" s="10"/>
      <c r="G25" s="10"/>
      <c r="H25" s="11"/>
      <c r="I25" s="10"/>
    </row>
    <row r="26" spans="1:9" ht="60" x14ac:dyDescent="0.25">
      <c r="A26" s="12"/>
      <c r="B26" s="12" t="s">
        <v>175</v>
      </c>
      <c r="C26" s="12"/>
      <c r="D26" s="3" t="s">
        <v>577</v>
      </c>
      <c r="E26" s="10"/>
      <c r="F26" s="10"/>
      <c r="G26" s="10"/>
      <c r="H26" s="11"/>
      <c r="I26" s="10"/>
    </row>
    <row r="27" spans="1:9" ht="60" x14ac:dyDescent="0.25">
      <c r="A27" s="12" t="s">
        <v>598</v>
      </c>
      <c r="B27" s="12"/>
      <c r="C27" s="12"/>
      <c r="D27" s="3" t="s">
        <v>597</v>
      </c>
      <c r="E27" s="10"/>
      <c r="F27" s="10"/>
      <c r="G27" s="10"/>
      <c r="H27" s="11"/>
      <c r="I27" s="10"/>
    </row>
    <row r="28" spans="1:9" ht="30" x14ac:dyDescent="0.25">
      <c r="A28" s="12"/>
      <c r="B28" s="12" t="s">
        <v>420</v>
      </c>
      <c r="C28" s="12"/>
      <c r="D28" s="3" t="s">
        <v>596</v>
      </c>
      <c r="E28" s="10"/>
      <c r="F28" s="10"/>
      <c r="G28" s="10"/>
      <c r="H28" s="11"/>
      <c r="I28" s="10"/>
    </row>
    <row r="29" spans="1:9" ht="120" x14ac:dyDescent="0.25">
      <c r="A29" s="12"/>
      <c r="B29" s="12" t="s">
        <v>179</v>
      </c>
      <c r="C29" s="12"/>
      <c r="D29" s="3" t="s">
        <v>595</v>
      </c>
      <c r="E29" s="239"/>
      <c r="F29" s="239"/>
      <c r="G29" s="239"/>
      <c r="H29" s="242"/>
      <c r="I29" s="239"/>
    </row>
    <row r="30" spans="1:9" ht="60" x14ac:dyDescent="0.25">
      <c r="A30" s="12"/>
      <c r="B30" s="12"/>
      <c r="C30" s="15" t="s">
        <v>437</v>
      </c>
      <c r="D30" s="3" t="s">
        <v>594</v>
      </c>
      <c r="E30" s="241"/>
      <c r="F30" s="241"/>
      <c r="G30" s="241"/>
      <c r="H30" s="244"/>
      <c r="I30" s="241"/>
    </row>
    <row r="31" spans="1:9" ht="75" x14ac:dyDescent="0.25">
      <c r="A31" s="148"/>
      <c r="B31" s="148" t="s">
        <v>177</v>
      </c>
      <c r="C31" s="148"/>
      <c r="D31" s="3" t="s">
        <v>593</v>
      </c>
      <c r="E31" s="239"/>
      <c r="F31" s="239"/>
      <c r="G31" s="239"/>
      <c r="H31" s="242"/>
      <c r="I31" s="239"/>
    </row>
    <row r="32" spans="1:9" x14ac:dyDescent="0.25">
      <c r="A32" s="148"/>
      <c r="B32" s="148"/>
      <c r="C32" s="148"/>
      <c r="D32" s="2" t="s">
        <v>6747</v>
      </c>
      <c r="E32" s="241"/>
      <c r="F32" s="241"/>
      <c r="G32" s="241"/>
      <c r="H32" s="244"/>
      <c r="I32" s="241"/>
    </row>
    <row r="33" spans="1:9" x14ac:dyDescent="0.25">
      <c r="A33" s="12"/>
      <c r="B33" s="12"/>
      <c r="C33" s="12" t="s">
        <v>214</v>
      </c>
      <c r="D33" s="3" t="s">
        <v>592</v>
      </c>
      <c r="E33" s="10"/>
      <c r="F33" s="10"/>
      <c r="G33" s="10"/>
      <c r="H33" s="11"/>
      <c r="I33" s="10"/>
    </row>
    <row r="34" spans="1:9" x14ac:dyDescent="0.25">
      <c r="A34" s="12"/>
      <c r="B34" s="12"/>
      <c r="C34" s="12" t="s">
        <v>212</v>
      </c>
      <c r="D34" s="3" t="s">
        <v>591</v>
      </c>
      <c r="E34" s="10"/>
      <c r="F34" s="10"/>
      <c r="G34" s="10"/>
      <c r="H34" s="11"/>
      <c r="I34" s="10"/>
    </row>
    <row r="35" spans="1:9" x14ac:dyDescent="0.25">
      <c r="A35" s="12"/>
      <c r="B35" s="12"/>
      <c r="C35" s="12" t="s">
        <v>210</v>
      </c>
      <c r="D35" s="3" t="s">
        <v>590</v>
      </c>
      <c r="E35" s="10"/>
      <c r="F35" s="10"/>
      <c r="G35" s="10"/>
      <c r="H35" s="11"/>
      <c r="I35" s="10"/>
    </row>
    <row r="36" spans="1:9" x14ac:dyDescent="0.25">
      <c r="A36" s="12"/>
      <c r="B36" s="12"/>
      <c r="C36" s="12" t="s">
        <v>208</v>
      </c>
      <c r="D36" s="3" t="s">
        <v>589</v>
      </c>
      <c r="E36" s="10"/>
      <c r="F36" s="10"/>
      <c r="G36" s="10"/>
      <c r="H36" s="11"/>
      <c r="I36" s="10"/>
    </row>
    <row r="37" spans="1:9" ht="60" x14ac:dyDescent="0.25">
      <c r="A37" s="12"/>
      <c r="B37" s="12" t="s">
        <v>175</v>
      </c>
      <c r="C37" s="12"/>
      <c r="D37" s="3" t="s">
        <v>577</v>
      </c>
      <c r="E37" s="10"/>
      <c r="F37" s="10"/>
      <c r="G37" s="10"/>
      <c r="H37" s="11"/>
      <c r="I37" s="10"/>
    </row>
    <row r="38" spans="1:9" ht="45" x14ac:dyDescent="0.25">
      <c r="A38" s="12" t="s">
        <v>588</v>
      </c>
      <c r="B38" s="12"/>
      <c r="C38" s="12"/>
      <c r="D38" s="3" t="s">
        <v>587</v>
      </c>
      <c r="E38" s="10"/>
      <c r="F38" s="10"/>
      <c r="G38" s="10"/>
      <c r="H38" s="11"/>
      <c r="I38" s="10"/>
    </row>
    <row r="39" spans="1:9" x14ac:dyDescent="0.25">
      <c r="A39" s="12"/>
      <c r="B39" s="12" t="s">
        <v>420</v>
      </c>
      <c r="C39" s="12"/>
      <c r="D39" s="3" t="s">
        <v>586</v>
      </c>
      <c r="E39" s="10"/>
      <c r="F39" s="10"/>
      <c r="G39" s="10"/>
      <c r="H39" s="11"/>
      <c r="I39" s="10"/>
    </row>
    <row r="40" spans="1:9" ht="90" x14ac:dyDescent="0.25">
      <c r="A40" s="148"/>
      <c r="B40" s="148" t="s">
        <v>179</v>
      </c>
      <c r="C40" s="148"/>
      <c r="D40" s="3" t="s">
        <v>585</v>
      </c>
      <c r="E40" s="239"/>
      <c r="F40" s="239"/>
      <c r="G40" s="239"/>
      <c r="H40" s="242"/>
      <c r="I40" s="239"/>
    </row>
    <row r="41" spans="1:9" x14ac:dyDescent="0.25">
      <c r="A41" s="148"/>
      <c r="B41" s="148"/>
      <c r="C41" s="148"/>
      <c r="D41" s="2" t="s">
        <v>6747</v>
      </c>
      <c r="E41" s="241"/>
      <c r="F41" s="241"/>
      <c r="G41" s="241"/>
      <c r="H41" s="244"/>
      <c r="I41" s="241"/>
    </row>
    <row r="42" spans="1:9" ht="120" x14ac:dyDescent="0.25">
      <c r="A42" s="148"/>
      <c r="B42" s="148" t="s">
        <v>177</v>
      </c>
      <c r="C42" s="148"/>
      <c r="D42" s="3" t="s">
        <v>584</v>
      </c>
      <c r="E42" s="239"/>
      <c r="F42" s="239"/>
      <c r="G42" s="239"/>
      <c r="H42" s="242"/>
      <c r="I42" s="239"/>
    </row>
    <row r="43" spans="1:9" x14ac:dyDescent="0.25">
      <c r="A43" s="148"/>
      <c r="B43" s="148"/>
      <c r="C43" s="148"/>
      <c r="D43" s="2" t="s">
        <v>6747</v>
      </c>
      <c r="E43" s="241"/>
      <c r="F43" s="241"/>
      <c r="G43" s="241"/>
      <c r="H43" s="244"/>
      <c r="I43" s="241"/>
    </row>
    <row r="44" spans="1:9" ht="45" x14ac:dyDescent="0.25">
      <c r="A44" s="12"/>
      <c r="B44" s="12" t="s">
        <v>175</v>
      </c>
      <c r="C44" s="12"/>
      <c r="D44" s="3" t="s">
        <v>583</v>
      </c>
      <c r="E44" s="10"/>
      <c r="F44" s="10"/>
      <c r="G44" s="10"/>
      <c r="H44" s="11"/>
      <c r="I44" s="10"/>
    </row>
    <row r="45" spans="1:9" ht="75" x14ac:dyDescent="0.25">
      <c r="A45" s="148" t="s">
        <v>582</v>
      </c>
      <c r="B45" s="148"/>
      <c r="C45" s="148"/>
      <c r="D45" s="3" t="s">
        <v>7184</v>
      </c>
      <c r="E45" s="239"/>
      <c r="F45" s="239"/>
      <c r="G45" s="239"/>
      <c r="H45" s="242"/>
      <c r="I45" s="239"/>
    </row>
    <row r="46" spans="1:9" x14ac:dyDescent="0.25">
      <c r="A46" s="148"/>
      <c r="B46" s="148"/>
      <c r="C46" s="148"/>
      <c r="D46" s="2" t="s">
        <v>7091</v>
      </c>
      <c r="E46" s="240"/>
      <c r="F46" s="240"/>
      <c r="G46" s="240"/>
      <c r="H46" s="243"/>
      <c r="I46" s="240"/>
    </row>
    <row r="47" spans="1:9" x14ac:dyDescent="0.25">
      <c r="A47" s="148"/>
      <c r="B47" s="148"/>
      <c r="C47" s="148"/>
      <c r="D47" s="2" t="s">
        <v>6747</v>
      </c>
      <c r="E47" s="241"/>
      <c r="F47" s="241"/>
      <c r="G47" s="241"/>
      <c r="H47" s="244"/>
      <c r="I47" s="241"/>
    </row>
    <row r="48" spans="1:9" ht="30" x14ac:dyDescent="0.25">
      <c r="A48" s="12"/>
      <c r="B48" s="12" t="s">
        <v>420</v>
      </c>
      <c r="C48" s="12"/>
      <c r="D48" s="3" t="s">
        <v>581</v>
      </c>
      <c r="E48" s="10"/>
      <c r="F48" s="10"/>
      <c r="G48" s="10"/>
      <c r="H48" s="11"/>
      <c r="I48" s="10"/>
    </row>
    <row r="49" spans="1:9" ht="60" x14ac:dyDescent="0.25">
      <c r="A49" s="12"/>
      <c r="B49" s="12" t="s">
        <v>179</v>
      </c>
      <c r="C49" s="12"/>
      <c r="D49" s="3" t="s">
        <v>580</v>
      </c>
      <c r="E49" s="10"/>
      <c r="F49" s="10"/>
      <c r="G49" s="10"/>
      <c r="H49" s="11"/>
      <c r="I49" s="10"/>
    </row>
    <row r="50" spans="1:9" ht="45" x14ac:dyDescent="0.25">
      <c r="A50" s="12"/>
      <c r="B50" s="12" t="s">
        <v>177</v>
      </c>
      <c r="C50" s="12"/>
      <c r="D50" s="3" t="s">
        <v>579</v>
      </c>
      <c r="E50" s="10"/>
      <c r="F50" s="10"/>
      <c r="G50" s="10"/>
      <c r="H50" s="11"/>
      <c r="I50" s="10"/>
    </row>
    <row r="51" spans="1:9" ht="45" x14ac:dyDescent="0.25">
      <c r="A51" s="148"/>
      <c r="B51" s="148" t="s">
        <v>175</v>
      </c>
      <c r="C51" s="148"/>
      <c r="D51" s="3" t="s">
        <v>578</v>
      </c>
      <c r="E51" s="239"/>
      <c r="F51" s="239"/>
      <c r="G51" s="239"/>
      <c r="H51" s="242"/>
      <c r="I51" s="239"/>
    </row>
    <row r="52" spans="1:9" x14ac:dyDescent="0.25">
      <c r="A52" s="148"/>
      <c r="B52" s="148"/>
      <c r="C52" s="148"/>
      <c r="D52" s="2" t="s">
        <v>6747</v>
      </c>
      <c r="E52" s="241"/>
      <c r="F52" s="241"/>
      <c r="G52" s="241"/>
      <c r="H52" s="244"/>
      <c r="I52" s="241"/>
    </row>
    <row r="53" spans="1:9" ht="60" x14ac:dyDescent="0.25">
      <c r="A53" s="12"/>
      <c r="B53" s="12" t="s">
        <v>173</v>
      </c>
      <c r="C53" s="12"/>
      <c r="D53" s="3" t="s">
        <v>577</v>
      </c>
      <c r="E53" s="239"/>
      <c r="F53" s="239"/>
      <c r="G53" s="239"/>
      <c r="H53" s="242"/>
      <c r="I53" s="239"/>
    </row>
    <row r="54" spans="1:9" ht="135" x14ac:dyDescent="0.25">
      <c r="A54" s="12"/>
      <c r="B54" s="12"/>
      <c r="C54" s="15" t="s">
        <v>569</v>
      </c>
      <c r="D54" s="3" t="s">
        <v>576</v>
      </c>
      <c r="E54" s="241"/>
      <c r="F54" s="241"/>
      <c r="G54" s="241"/>
      <c r="H54" s="244"/>
      <c r="I54" s="241"/>
    </row>
    <row r="55" spans="1:9" ht="45" x14ac:dyDescent="0.25">
      <c r="A55" s="12"/>
      <c r="B55" s="12" t="s">
        <v>171</v>
      </c>
      <c r="C55" s="12"/>
      <c r="D55" s="3" t="s">
        <v>575</v>
      </c>
      <c r="E55" s="10"/>
      <c r="F55" s="10"/>
      <c r="G55" s="10"/>
      <c r="H55" s="11"/>
      <c r="I55" s="10"/>
    </row>
    <row r="56" spans="1:9" ht="45" x14ac:dyDescent="0.25">
      <c r="A56" s="12" t="s">
        <v>574</v>
      </c>
      <c r="B56" s="12"/>
      <c r="C56" s="12"/>
      <c r="D56" s="3" t="s">
        <v>573</v>
      </c>
      <c r="E56" s="10"/>
      <c r="F56" s="10"/>
      <c r="G56" s="10"/>
      <c r="H56" s="11"/>
      <c r="I56" s="10"/>
    </row>
    <row r="57" spans="1:9" ht="30" x14ac:dyDescent="0.25">
      <c r="A57" s="12"/>
      <c r="B57" s="12" t="s">
        <v>420</v>
      </c>
      <c r="C57" s="12"/>
      <c r="D57" s="3" t="s">
        <v>572</v>
      </c>
      <c r="E57" s="10"/>
      <c r="F57" s="10"/>
      <c r="G57" s="10"/>
      <c r="H57" s="11"/>
      <c r="I57" s="10"/>
    </row>
    <row r="58" spans="1:9" x14ac:dyDescent="0.25">
      <c r="A58" s="148"/>
      <c r="B58" s="148" t="s">
        <v>179</v>
      </c>
      <c r="C58" s="148"/>
      <c r="D58" s="3" t="s">
        <v>571</v>
      </c>
      <c r="E58" s="239"/>
      <c r="F58" s="239"/>
      <c r="G58" s="239"/>
      <c r="H58" s="242"/>
      <c r="I58" s="239"/>
    </row>
    <row r="59" spans="1:9" x14ac:dyDescent="0.25">
      <c r="A59" s="148"/>
      <c r="B59" s="148"/>
      <c r="C59" s="148"/>
      <c r="D59" s="2" t="s">
        <v>6747</v>
      </c>
      <c r="E59" s="241"/>
      <c r="F59" s="241"/>
      <c r="G59" s="241"/>
      <c r="H59" s="244"/>
      <c r="I59" s="241"/>
    </row>
    <row r="60" spans="1:9" ht="60" x14ac:dyDescent="0.25">
      <c r="A60" s="12"/>
      <c r="B60" s="12" t="s">
        <v>177</v>
      </c>
      <c r="C60" s="12"/>
      <c r="D60" s="3" t="s">
        <v>570</v>
      </c>
      <c r="E60" s="239"/>
      <c r="F60" s="239"/>
      <c r="G60" s="239"/>
      <c r="H60" s="242"/>
      <c r="I60" s="239"/>
    </row>
    <row r="61" spans="1:9" ht="120" x14ac:dyDescent="0.25">
      <c r="A61" s="12"/>
      <c r="B61" s="12"/>
      <c r="C61" s="15" t="s">
        <v>569</v>
      </c>
      <c r="D61" s="3" t="s">
        <v>568</v>
      </c>
      <c r="E61" s="241"/>
      <c r="F61" s="241"/>
      <c r="G61" s="241"/>
      <c r="H61" s="244"/>
      <c r="I61" s="241"/>
    </row>
  </sheetData>
  <mergeCells count="85">
    <mergeCell ref="G51:G52"/>
    <mergeCell ref="H51:H52"/>
    <mergeCell ref="I51:I52"/>
    <mergeCell ref="A58:A59"/>
    <mergeCell ref="B58:B59"/>
    <mergeCell ref="C58:C59"/>
    <mergeCell ref="E58:E59"/>
    <mergeCell ref="F58:F59"/>
    <mergeCell ref="G58:G59"/>
    <mergeCell ref="H58:H59"/>
    <mergeCell ref="I58:I59"/>
    <mergeCell ref="A51:A52"/>
    <mergeCell ref="B51:B52"/>
    <mergeCell ref="C51:C52"/>
    <mergeCell ref="E51:E52"/>
    <mergeCell ref="F51:F52"/>
    <mergeCell ref="G40:G41"/>
    <mergeCell ref="H40:H41"/>
    <mergeCell ref="I40:I41"/>
    <mergeCell ref="A42:A43"/>
    <mergeCell ref="B42:B43"/>
    <mergeCell ref="C42:C43"/>
    <mergeCell ref="E42:E43"/>
    <mergeCell ref="F42:F43"/>
    <mergeCell ref="G42:G43"/>
    <mergeCell ref="H42:H43"/>
    <mergeCell ref="I42:I43"/>
    <mergeCell ref="A40:A41"/>
    <mergeCell ref="B40:B41"/>
    <mergeCell ref="C40:C41"/>
    <mergeCell ref="E40:E41"/>
    <mergeCell ref="F40:F41"/>
    <mergeCell ref="A31:A32"/>
    <mergeCell ref="B31:B32"/>
    <mergeCell ref="C31:C32"/>
    <mergeCell ref="E31:E32"/>
    <mergeCell ref="F31:F32"/>
    <mergeCell ref="G10:G11"/>
    <mergeCell ref="H10:H11"/>
    <mergeCell ref="I10:I11"/>
    <mergeCell ref="A20:A21"/>
    <mergeCell ref="B20:B21"/>
    <mergeCell ref="C20:C21"/>
    <mergeCell ref="E20:E21"/>
    <mergeCell ref="F20:F21"/>
    <mergeCell ref="G20:G21"/>
    <mergeCell ref="H20:H21"/>
    <mergeCell ref="I20:I21"/>
    <mergeCell ref="A10:A11"/>
    <mergeCell ref="B10:B11"/>
    <mergeCell ref="C10:C11"/>
    <mergeCell ref="E10:E11"/>
    <mergeCell ref="F10:F11"/>
    <mergeCell ref="I60:I61"/>
    <mergeCell ref="H60:H61"/>
    <mergeCell ref="G60:G61"/>
    <mergeCell ref="F60:F61"/>
    <mergeCell ref="E60:E61"/>
    <mergeCell ref="I53:I54"/>
    <mergeCell ref="H53:H54"/>
    <mergeCell ref="G53:G54"/>
    <mergeCell ref="F53:F54"/>
    <mergeCell ref="E29:E30"/>
    <mergeCell ref="E53:E54"/>
    <mergeCell ref="I29:I30"/>
    <mergeCell ref="H29:H30"/>
    <mergeCell ref="G29:G30"/>
    <mergeCell ref="F29:F30"/>
    <mergeCell ref="G45:G47"/>
    <mergeCell ref="H45:H47"/>
    <mergeCell ref="I45:I47"/>
    <mergeCell ref="G31:G32"/>
    <mergeCell ref="H31:H32"/>
    <mergeCell ref="I31:I32"/>
    <mergeCell ref="A3:I3"/>
    <mergeCell ref="I8:I9"/>
    <mergeCell ref="H8:H9"/>
    <mergeCell ref="G8:G9"/>
    <mergeCell ref="F8:F9"/>
    <mergeCell ref="E8:E9"/>
    <mergeCell ref="A45:A47"/>
    <mergeCell ref="B45:B47"/>
    <mergeCell ref="C45:C47"/>
    <mergeCell ref="E45:E47"/>
    <mergeCell ref="F45:F47"/>
  </mergeCells>
  <hyperlinks>
    <hyperlink ref="D46" location="mil01.33" display="Click here to go to MIL Item 1.33." xr:uid="{00000000-0004-0000-3100-000000000000}"/>
    <hyperlink ref="D47" location="mil19.00" display="Click here to go to MIL Section 19.0." xr:uid="{00000000-0004-0000-3100-000001000000}"/>
    <hyperlink ref="D11" location="mil19.00" display="Click here to go to MIL Section 19.0." xr:uid="{00000000-0004-0000-3100-000002000000}"/>
    <hyperlink ref="D21" location="mil19.00" display="Click here to go to MIL Section 19.0." xr:uid="{00000000-0004-0000-3100-000003000000}"/>
    <hyperlink ref="D32" location="mil19.00" display="Click here to go to MIL Section 19.0." xr:uid="{00000000-0004-0000-3100-000004000000}"/>
    <hyperlink ref="D41" location="mil19.00" display="Click here to go to MIL Section 19.0." xr:uid="{00000000-0004-0000-3100-000005000000}"/>
    <hyperlink ref="D43" location="mil19.00" display="Click here to go to MIL Section 19.0." xr:uid="{00000000-0004-0000-3100-000006000000}"/>
    <hyperlink ref="D52" location="mil19.00" display="Click here to go to MIL Section 19.0." xr:uid="{00000000-0004-0000-3100-000007000000}"/>
    <hyperlink ref="D59" location="mil19.00" display="Click here to go to MIL Section 19.0." xr:uid="{00000000-0004-0000-3100-000008000000}"/>
  </hyperlinks>
  <pageMargins left="0.7" right="0.7" top="0.75" bottom="0.75" header="0.3" footer="0.3"/>
  <pageSetup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3:I151"/>
  <sheetViews>
    <sheetView workbookViewId="0">
      <pane ySplit="5" topLeftCell="A6" activePane="bottomLeft" state="frozen"/>
      <selection activeCell="A6" sqref="A6:A7"/>
      <selection pane="bottomLeft" activeCell="A6" sqref="A6:A8"/>
    </sheetView>
  </sheetViews>
  <sheetFormatPr defaultRowHeight="15" x14ac:dyDescent="0.25"/>
  <cols>
    <col min="1" max="1" width="4.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704</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90" x14ac:dyDescent="0.25">
      <c r="A6" s="148" t="s">
        <v>703</v>
      </c>
      <c r="B6" s="148"/>
      <c r="C6" s="148"/>
      <c r="D6" s="3" t="s">
        <v>6786</v>
      </c>
      <c r="E6" s="165"/>
      <c r="F6" s="165"/>
      <c r="G6" s="165"/>
      <c r="H6" s="250"/>
      <c r="I6" s="165"/>
    </row>
    <row r="7" spans="1:9" x14ac:dyDescent="0.25">
      <c r="A7" s="148"/>
      <c r="B7" s="148"/>
      <c r="C7" s="148"/>
      <c r="D7" s="2" t="s">
        <v>6788</v>
      </c>
      <c r="E7" s="165"/>
      <c r="F7" s="165"/>
      <c r="G7" s="165"/>
      <c r="H7" s="250"/>
      <c r="I7" s="165"/>
    </row>
    <row r="8" spans="1:9" ht="30" x14ac:dyDescent="0.25">
      <c r="A8" s="148"/>
      <c r="B8" s="148"/>
      <c r="C8" s="148"/>
      <c r="D8" s="3" t="s">
        <v>6787</v>
      </c>
      <c r="E8" s="165"/>
      <c r="F8" s="165"/>
      <c r="G8" s="165"/>
      <c r="H8" s="250"/>
      <c r="I8" s="165"/>
    </row>
    <row r="9" spans="1:9" ht="210" x14ac:dyDescent="0.25">
      <c r="A9" s="12"/>
      <c r="B9" s="15" t="s">
        <v>437</v>
      </c>
      <c r="C9" s="12"/>
      <c r="D9" s="3" t="s">
        <v>702</v>
      </c>
      <c r="E9" s="165"/>
      <c r="F9" s="165"/>
      <c r="G9" s="165"/>
      <c r="H9" s="250"/>
      <c r="I9" s="165"/>
    </row>
    <row r="10" spans="1:9" ht="150" x14ac:dyDescent="0.25">
      <c r="A10" s="12"/>
      <c r="B10" s="12" t="s">
        <v>420</v>
      </c>
      <c r="C10" s="12"/>
      <c r="D10" s="3" t="s">
        <v>701</v>
      </c>
      <c r="E10" s="10"/>
      <c r="F10" s="10"/>
      <c r="G10" s="10"/>
      <c r="H10" s="16"/>
      <c r="I10" s="10"/>
    </row>
    <row r="11" spans="1:9" ht="90" x14ac:dyDescent="0.25">
      <c r="A11" s="12"/>
      <c r="B11" s="12" t="s">
        <v>179</v>
      </c>
      <c r="C11" s="12"/>
      <c r="D11" s="3" t="s">
        <v>7189</v>
      </c>
      <c r="E11" s="10"/>
      <c r="F11" s="10"/>
      <c r="G11" s="10"/>
      <c r="H11" s="16"/>
      <c r="I11" s="10"/>
    </row>
    <row r="12" spans="1:9" ht="135" x14ac:dyDescent="0.25">
      <c r="A12" s="12"/>
      <c r="B12" s="12" t="s">
        <v>177</v>
      </c>
      <c r="C12" s="12"/>
      <c r="D12" s="3" t="s">
        <v>700</v>
      </c>
      <c r="E12" s="10"/>
      <c r="F12" s="10"/>
      <c r="G12" s="10"/>
      <c r="H12" s="16"/>
      <c r="I12" s="10"/>
    </row>
    <row r="13" spans="1:9" ht="105" x14ac:dyDescent="0.25">
      <c r="A13" s="12"/>
      <c r="B13" s="12" t="s">
        <v>175</v>
      </c>
      <c r="C13" s="12"/>
      <c r="D13" s="3" t="s">
        <v>699</v>
      </c>
      <c r="E13" s="239"/>
      <c r="F13" s="239"/>
      <c r="G13" s="239"/>
      <c r="H13" s="247"/>
      <c r="I13" s="239"/>
    </row>
    <row r="14" spans="1:9" ht="120" x14ac:dyDescent="0.25">
      <c r="A14" s="12"/>
      <c r="B14" s="12"/>
      <c r="C14" s="15" t="s">
        <v>437</v>
      </c>
      <c r="D14" s="3" t="s">
        <v>698</v>
      </c>
      <c r="E14" s="241"/>
      <c r="F14" s="241"/>
      <c r="G14" s="241"/>
      <c r="H14" s="248"/>
      <c r="I14" s="241"/>
    </row>
    <row r="15" spans="1:9" ht="60" x14ac:dyDescent="0.25">
      <c r="A15" s="12"/>
      <c r="B15" s="12" t="s">
        <v>173</v>
      </c>
      <c r="C15" s="12"/>
      <c r="D15" s="3" t="s">
        <v>697</v>
      </c>
      <c r="E15" s="10"/>
      <c r="F15" s="10"/>
      <c r="G15" s="10"/>
      <c r="H15" s="16"/>
      <c r="I15" s="10"/>
    </row>
    <row r="16" spans="1:9" ht="60" x14ac:dyDescent="0.25">
      <c r="A16" s="12"/>
      <c r="B16" s="12" t="s">
        <v>171</v>
      </c>
      <c r="C16" s="12"/>
      <c r="D16" s="3" t="s">
        <v>696</v>
      </c>
      <c r="E16" s="10"/>
      <c r="F16" s="10"/>
      <c r="G16" s="10"/>
      <c r="H16" s="16"/>
      <c r="I16" s="10"/>
    </row>
    <row r="17" spans="1:9" ht="45" x14ac:dyDescent="0.25">
      <c r="A17" s="12"/>
      <c r="B17" s="12" t="s">
        <v>169</v>
      </c>
      <c r="C17" s="12"/>
      <c r="D17" s="3" t="s">
        <v>516</v>
      </c>
      <c r="E17" s="10"/>
      <c r="F17" s="10"/>
      <c r="G17" s="10"/>
      <c r="H17" s="16"/>
      <c r="I17" s="10"/>
    </row>
    <row r="18" spans="1:9" ht="180" customHeight="1" x14ac:dyDescent="0.25">
      <c r="A18" s="148"/>
      <c r="B18" s="148" t="s">
        <v>167</v>
      </c>
      <c r="C18" s="148"/>
      <c r="D18" s="3" t="s">
        <v>7191</v>
      </c>
      <c r="E18" s="239"/>
      <c r="F18" s="239"/>
      <c r="G18" s="239"/>
      <c r="H18" s="247"/>
      <c r="I18" s="239"/>
    </row>
    <row r="19" spans="1:9" x14ac:dyDescent="0.25">
      <c r="A19" s="148"/>
      <c r="B19" s="148"/>
      <c r="C19" s="148"/>
      <c r="D19" s="2" t="s">
        <v>6748</v>
      </c>
      <c r="E19" s="240"/>
      <c r="F19" s="240"/>
      <c r="G19" s="240"/>
      <c r="H19" s="249"/>
      <c r="I19" s="240"/>
    </row>
    <row r="20" spans="1:9" x14ac:dyDescent="0.25">
      <c r="A20" s="148"/>
      <c r="B20" s="148"/>
      <c r="C20" s="148"/>
      <c r="D20" s="2" t="s">
        <v>7095</v>
      </c>
      <c r="E20" s="240"/>
      <c r="F20" s="240"/>
      <c r="G20" s="240"/>
      <c r="H20" s="249"/>
      <c r="I20" s="240"/>
    </row>
    <row r="21" spans="1:9" ht="135" x14ac:dyDescent="0.25">
      <c r="A21" s="148"/>
      <c r="B21" s="148" t="s">
        <v>165</v>
      </c>
      <c r="C21" s="148"/>
      <c r="D21" s="3" t="s">
        <v>7096</v>
      </c>
      <c r="E21" s="239"/>
      <c r="F21" s="239"/>
      <c r="G21" s="239"/>
      <c r="H21" s="247"/>
      <c r="I21" s="239"/>
    </row>
    <row r="22" spans="1:9" x14ac:dyDescent="0.25">
      <c r="A22" s="148"/>
      <c r="B22" s="148"/>
      <c r="C22" s="148"/>
      <c r="D22" s="2" t="s">
        <v>6625</v>
      </c>
      <c r="E22" s="240"/>
      <c r="F22" s="240"/>
      <c r="G22" s="240"/>
      <c r="H22" s="249"/>
      <c r="I22" s="240"/>
    </row>
    <row r="23" spans="1:9" ht="30" x14ac:dyDescent="0.25">
      <c r="A23" s="148"/>
      <c r="B23" s="148"/>
      <c r="C23" s="148"/>
      <c r="D23" s="2" t="s">
        <v>7089</v>
      </c>
      <c r="E23" s="240"/>
      <c r="F23" s="240"/>
      <c r="G23" s="240"/>
      <c r="H23" s="249"/>
      <c r="I23" s="240"/>
    </row>
    <row r="24" spans="1:9" x14ac:dyDescent="0.25">
      <c r="A24" s="148"/>
      <c r="B24" s="148"/>
      <c r="C24" s="148"/>
      <c r="D24" s="2" t="s">
        <v>6627</v>
      </c>
      <c r="E24" s="240"/>
      <c r="F24" s="240"/>
      <c r="G24" s="240"/>
      <c r="H24" s="249"/>
      <c r="I24" s="240"/>
    </row>
    <row r="25" spans="1:9" ht="60" x14ac:dyDescent="0.25">
      <c r="A25" s="12"/>
      <c r="B25" s="12"/>
      <c r="C25" s="15" t="s">
        <v>437</v>
      </c>
      <c r="D25" s="3" t="s">
        <v>695</v>
      </c>
      <c r="E25" s="241"/>
      <c r="F25" s="241"/>
      <c r="G25" s="241"/>
      <c r="H25" s="248"/>
      <c r="I25" s="241"/>
    </row>
    <row r="26" spans="1:9" ht="135" x14ac:dyDescent="0.25">
      <c r="A26" s="148"/>
      <c r="B26" s="148" t="s">
        <v>426</v>
      </c>
      <c r="C26" s="148"/>
      <c r="D26" s="3" t="s">
        <v>7505</v>
      </c>
      <c r="E26" s="239"/>
      <c r="F26" s="239"/>
      <c r="G26" s="239"/>
      <c r="H26" s="247"/>
      <c r="I26" s="239"/>
    </row>
    <row r="27" spans="1:9" x14ac:dyDescent="0.25">
      <c r="A27" s="148"/>
      <c r="B27" s="148"/>
      <c r="C27" s="148"/>
      <c r="D27" s="2" t="s">
        <v>6749</v>
      </c>
      <c r="E27" s="240"/>
      <c r="F27" s="240"/>
      <c r="G27" s="240"/>
      <c r="H27" s="249"/>
      <c r="I27" s="240"/>
    </row>
    <row r="28" spans="1:9" x14ac:dyDescent="0.25">
      <c r="A28" s="148"/>
      <c r="B28" s="148"/>
      <c r="C28" s="148"/>
      <c r="D28" s="2" t="s">
        <v>7097</v>
      </c>
      <c r="E28" s="240"/>
      <c r="F28" s="240"/>
      <c r="G28" s="240"/>
      <c r="H28" s="249"/>
      <c r="I28" s="240"/>
    </row>
    <row r="29" spans="1:9" ht="120" x14ac:dyDescent="0.25">
      <c r="A29" s="148"/>
      <c r="B29" s="148" t="s">
        <v>537</v>
      </c>
      <c r="C29" s="148"/>
      <c r="D29" s="3" t="s">
        <v>7551</v>
      </c>
      <c r="E29" s="239"/>
      <c r="F29" s="239"/>
      <c r="G29" s="239"/>
      <c r="H29" s="247"/>
      <c r="I29" s="239"/>
    </row>
    <row r="30" spans="1:9" x14ac:dyDescent="0.25">
      <c r="A30" s="148"/>
      <c r="B30" s="148"/>
      <c r="C30" s="148"/>
      <c r="D30" s="2" t="s">
        <v>6749</v>
      </c>
      <c r="E30" s="240"/>
      <c r="F30" s="240"/>
      <c r="G30" s="240"/>
      <c r="H30" s="249"/>
      <c r="I30" s="240"/>
    </row>
    <row r="31" spans="1:9" x14ac:dyDescent="0.25">
      <c r="A31" s="148"/>
      <c r="B31" s="148"/>
      <c r="C31" s="148"/>
      <c r="D31" s="2" t="s">
        <v>7556</v>
      </c>
      <c r="E31" s="241"/>
      <c r="F31" s="241"/>
      <c r="G31" s="241"/>
      <c r="H31" s="248"/>
      <c r="I31" s="241"/>
    </row>
    <row r="32" spans="1:9" ht="75" x14ac:dyDescent="0.25">
      <c r="A32" s="12"/>
      <c r="B32" s="12" t="s">
        <v>535</v>
      </c>
      <c r="C32" s="12"/>
      <c r="D32" s="3" t="s">
        <v>694</v>
      </c>
      <c r="E32" s="10"/>
      <c r="F32" s="10"/>
      <c r="G32" s="10"/>
      <c r="H32" s="16"/>
      <c r="I32" s="10"/>
    </row>
    <row r="33" spans="1:9" ht="30" x14ac:dyDescent="0.25">
      <c r="A33" s="12" t="s">
        <v>693</v>
      </c>
      <c r="B33" s="12"/>
      <c r="C33" s="12"/>
      <c r="D33" s="3" t="s">
        <v>692</v>
      </c>
      <c r="E33" s="239"/>
      <c r="F33" s="239"/>
      <c r="G33" s="239"/>
      <c r="H33" s="247"/>
      <c r="I33" s="239"/>
    </row>
    <row r="34" spans="1:9" ht="30" x14ac:dyDescent="0.25">
      <c r="A34" s="12"/>
      <c r="B34" s="12" t="s">
        <v>420</v>
      </c>
      <c r="C34" s="12"/>
      <c r="D34" s="3" t="s">
        <v>691</v>
      </c>
      <c r="E34" s="241"/>
      <c r="F34" s="241"/>
      <c r="G34" s="241"/>
      <c r="H34" s="248"/>
      <c r="I34" s="241"/>
    </row>
    <row r="35" spans="1:9" ht="60" x14ac:dyDescent="0.25">
      <c r="A35" s="12"/>
      <c r="B35" s="12"/>
      <c r="C35" s="12" t="s">
        <v>214</v>
      </c>
      <c r="D35" s="3" t="s">
        <v>690</v>
      </c>
      <c r="E35" s="10"/>
      <c r="F35" s="10"/>
      <c r="G35" s="10"/>
      <c r="H35" s="16"/>
      <c r="I35" s="10"/>
    </row>
    <row r="36" spans="1:9" ht="45" x14ac:dyDescent="0.25">
      <c r="A36" s="12"/>
      <c r="B36" s="12"/>
      <c r="C36" s="12" t="s">
        <v>212</v>
      </c>
      <c r="D36" s="3" t="s">
        <v>689</v>
      </c>
      <c r="E36" s="10"/>
      <c r="F36" s="10"/>
      <c r="G36" s="10"/>
      <c r="H36" s="16"/>
      <c r="I36" s="10"/>
    </row>
    <row r="37" spans="1:9" ht="45" x14ac:dyDescent="0.25">
      <c r="A37" s="12"/>
      <c r="B37" s="12"/>
      <c r="C37" s="12" t="s">
        <v>210</v>
      </c>
      <c r="D37" s="3" t="s">
        <v>688</v>
      </c>
      <c r="E37" s="10"/>
      <c r="F37" s="10"/>
      <c r="G37" s="10"/>
      <c r="H37" s="16"/>
      <c r="I37" s="10"/>
    </row>
    <row r="38" spans="1:9" ht="30" x14ac:dyDescent="0.25">
      <c r="A38" s="12"/>
      <c r="B38" s="12"/>
      <c r="C38" s="12" t="s">
        <v>208</v>
      </c>
      <c r="D38" s="3" t="s">
        <v>687</v>
      </c>
      <c r="E38" s="10"/>
      <c r="F38" s="10"/>
      <c r="G38" s="10"/>
      <c r="H38" s="16"/>
      <c r="I38" s="10"/>
    </row>
    <row r="39" spans="1:9" ht="60" x14ac:dyDescent="0.25">
      <c r="A39" s="12"/>
      <c r="B39" s="12" t="s">
        <v>179</v>
      </c>
      <c r="C39" s="12"/>
      <c r="D39" s="3" t="s">
        <v>686</v>
      </c>
      <c r="E39" s="10"/>
      <c r="F39" s="10"/>
      <c r="G39" s="10"/>
      <c r="H39" s="16"/>
      <c r="I39" s="10"/>
    </row>
    <row r="40" spans="1:9" ht="180" x14ac:dyDescent="0.25">
      <c r="A40" s="148"/>
      <c r="B40" s="148" t="s">
        <v>177</v>
      </c>
      <c r="C40" s="148"/>
      <c r="D40" s="3" t="s">
        <v>7109</v>
      </c>
      <c r="E40" s="239"/>
      <c r="F40" s="239"/>
      <c r="G40" s="239"/>
      <c r="H40" s="247"/>
      <c r="I40" s="239"/>
    </row>
    <row r="41" spans="1:9" x14ac:dyDescent="0.25">
      <c r="A41" s="148"/>
      <c r="B41" s="148"/>
      <c r="C41" s="148"/>
      <c r="D41" s="2" t="s">
        <v>6750</v>
      </c>
      <c r="E41" s="240"/>
      <c r="F41" s="240"/>
      <c r="G41" s="240"/>
      <c r="H41" s="249"/>
      <c r="I41" s="240"/>
    </row>
    <row r="42" spans="1:9" x14ac:dyDescent="0.25">
      <c r="A42" s="148"/>
      <c r="B42" s="148"/>
      <c r="C42" s="148"/>
      <c r="D42" s="2" t="s">
        <v>7098</v>
      </c>
      <c r="E42" s="241"/>
      <c r="F42" s="241"/>
      <c r="G42" s="241"/>
      <c r="H42" s="248"/>
      <c r="I42" s="241"/>
    </row>
    <row r="43" spans="1:9" ht="105" x14ac:dyDescent="0.25">
      <c r="A43" s="148"/>
      <c r="B43" s="148" t="s">
        <v>175</v>
      </c>
      <c r="C43" s="148"/>
      <c r="D43" s="3" t="s">
        <v>7100</v>
      </c>
      <c r="E43" s="239"/>
      <c r="F43" s="239"/>
      <c r="G43" s="239"/>
      <c r="H43" s="247"/>
      <c r="I43" s="239"/>
    </row>
    <row r="44" spans="1:9" x14ac:dyDescent="0.25">
      <c r="A44" s="148"/>
      <c r="B44" s="148"/>
      <c r="C44" s="148"/>
      <c r="D44" s="2" t="s">
        <v>6751</v>
      </c>
      <c r="E44" s="240"/>
      <c r="F44" s="240"/>
      <c r="G44" s="240"/>
      <c r="H44" s="249"/>
      <c r="I44" s="240"/>
    </row>
    <row r="45" spans="1:9" x14ac:dyDescent="0.25">
      <c r="A45" s="148"/>
      <c r="B45" s="148"/>
      <c r="C45" s="148"/>
      <c r="D45" s="2" t="s">
        <v>7099</v>
      </c>
      <c r="E45" s="240"/>
      <c r="F45" s="240"/>
      <c r="G45" s="240"/>
      <c r="H45" s="249"/>
      <c r="I45" s="240"/>
    </row>
    <row r="46" spans="1:9" ht="45" x14ac:dyDescent="0.25">
      <c r="A46" s="12"/>
      <c r="B46" s="12" t="s">
        <v>173</v>
      </c>
      <c r="C46" s="12"/>
      <c r="D46" s="3" t="s">
        <v>617</v>
      </c>
      <c r="E46" s="10"/>
      <c r="F46" s="10"/>
      <c r="G46" s="10"/>
      <c r="H46" s="16"/>
      <c r="I46" s="10"/>
    </row>
    <row r="47" spans="1:9" ht="45" x14ac:dyDescent="0.25">
      <c r="A47" s="12"/>
      <c r="B47" s="12" t="s">
        <v>171</v>
      </c>
      <c r="C47" s="12"/>
      <c r="D47" s="3" t="s">
        <v>685</v>
      </c>
      <c r="E47" s="239"/>
      <c r="F47" s="239"/>
      <c r="G47" s="239"/>
      <c r="H47" s="247"/>
      <c r="I47" s="239"/>
    </row>
    <row r="48" spans="1:9" ht="45" x14ac:dyDescent="0.25">
      <c r="A48" s="12"/>
      <c r="B48" s="12"/>
      <c r="C48" s="15" t="s">
        <v>437</v>
      </c>
      <c r="D48" s="3" t="s">
        <v>684</v>
      </c>
      <c r="E48" s="241"/>
      <c r="F48" s="241"/>
      <c r="G48" s="241"/>
      <c r="H48" s="248"/>
      <c r="I48" s="241"/>
    </row>
    <row r="49" spans="1:9" ht="30" x14ac:dyDescent="0.25">
      <c r="A49" s="148"/>
      <c r="B49" s="148"/>
      <c r="C49" s="148" t="s">
        <v>214</v>
      </c>
      <c r="D49" s="3" t="s">
        <v>646</v>
      </c>
      <c r="E49" s="239"/>
      <c r="F49" s="239"/>
      <c r="G49" s="239"/>
      <c r="H49" s="247"/>
      <c r="I49" s="239"/>
    </row>
    <row r="50" spans="1:9" x14ac:dyDescent="0.25">
      <c r="A50" s="148"/>
      <c r="B50" s="148"/>
      <c r="C50" s="148"/>
      <c r="D50" s="2" t="s">
        <v>6752</v>
      </c>
      <c r="E50" s="241"/>
      <c r="F50" s="241"/>
      <c r="G50" s="241"/>
      <c r="H50" s="248"/>
      <c r="I50" s="241"/>
    </row>
    <row r="51" spans="1:9" ht="105" x14ac:dyDescent="0.25">
      <c r="A51" s="12"/>
      <c r="B51" s="12"/>
      <c r="C51" s="12" t="s">
        <v>212</v>
      </c>
      <c r="D51" s="3" t="s">
        <v>683</v>
      </c>
      <c r="E51" s="10"/>
      <c r="F51" s="10"/>
      <c r="G51" s="10"/>
      <c r="H51" s="16"/>
      <c r="I51" s="10"/>
    </row>
    <row r="52" spans="1:9" ht="30" x14ac:dyDescent="0.25">
      <c r="A52" s="12"/>
      <c r="B52" s="12"/>
      <c r="C52" s="12" t="s">
        <v>210</v>
      </c>
      <c r="D52" s="3" t="s">
        <v>682</v>
      </c>
      <c r="E52" s="10"/>
      <c r="F52" s="10"/>
      <c r="G52" s="10"/>
      <c r="H52" s="16"/>
      <c r="I52" s="10"/>
    </row>
    <row r="53" spans="1:9" ht="45" x14ac:dyDescent="0.25">
      <c r="A53" s="12"/>
      <c r="B53" s="12"/>
      <c r="C53" s="12" t="s">
        <v>208</v>
      </c>
      <c r="D53" s="3" t="s">
        <v>681</v>
      </c>
      <c r="E53" s="10"/>
      <c r="F53" s="10"/>
      <c r="G53" s="10"/>
      <c r="H53" s="16"/>
      <c r="I53" s="10"/>
    </row>
    <row r="54" spans="1:9" ht="60" x14ac:dyDescent="0.25">
      <c r="A54" s="12"/>
      <c r="B54" s="12"/>
      <c r="C54" s="12" t="s">
        <v>206</v>
      </c>
      <c r="D54" s="3" t="s">
        <v>680</v>
      </c>
      <c r="E54" s="10"/>
      <c r="F54" s="10"/>
      <c r="G54" s="10"/>
      <c r="H54" s="16"/>
      <c r="I54" s="10"/>
    </row>
    <row r="55" spans="1:9" ht="120" x14ac:dyDescent="0.25">
      <c r="A55" s="148"/>
      <c r="B55" s="148"/>
      <c r="C55" s="148" t="s">
        <v>204</v>
      </c>
      <c r="D55" s="3" t="s">
        <v>7127</v>
      </c>
      <c r="E55" s="239"/>
      <c r="F55" s="239"/>
      <c r="G55" s="239"/>
      <c r="H55" s="247"/>
      <c r="I55" s="239"/>
    </row>
    <row r="56" spans="1:9" x14ac:dyDescent="0.25">
      <c r="A56" s="148"/>
      <c r="B56" s="148"/>
      <c r="C56" s="148"/>
      <c r="D56" s="2" t="s">
        <v>6753</v>
      </c>
      <c r="E56" s="240"/>
      <c r="F56" s="240"/>
      <c r="G56" s="240"/>
      <c r="H56" s="249"/>
      <c r="I56" s="240"/>
    </row>
    <row r="57" spans="1:9" x14ac:dyDescent="0.25">
      <c r="A57" s="148"/>
      <c r="B57" s="148"/>
      <c r="C57" s="148"/>
      <c r="D57" s="2" t="s">
        <v>7101</v>
      </c>
      <c r="E57" s="241"/>
      <c r="F57" s="241"/>
      <c r="G57" s="241"/>
      <c r="H57" s="248"/>
      <c r="I57" s="241"/>
    </row>
    <row r="58" spans="1:9" ht="30" x14ac:dyDescent="0.25">
      <c r="A58" s="12"/>
      <c r="B58" s="12"/>
      <c r="C58" s="12" t="s">
        <v>202</v>
      </c>
      <c r="D58" s="3" t="s">
        <v>641</v>
      </c>
      <c r="E58" s="10"/>
      <c r="F58" s="10"/>
      <c r="G58" s="10"/>
      <c r="H58" s="16"/>
      <c r="I58" s="10"/>
    </row>
    <row r="59" spans="1:9" ht="300" x14ac:dyDescent="0.25">
      <c r="A59" s="148"/>
      <c r="B59" s="148" t="s">
        <v>169</v>
      </c>
      <c r="C59" s="148"/>
      <c r="D59" s="3" t="s">
        <v>7103</v>
      </c>
      <c r="E59" s="239"/>
      <c r="F59" s="239"/>
      <c r="G59" s="239"/>
      <c r="H59" s="247"/>
      <c r="I59" s="239"/>
    </row>
    <row r="60" spans="1:9" x14ac:dyDescent="0.25">
      <c r="A60" s="148"/>
      <c r="B60" s="148"/>
      <c r="C60" s="148"/>
      <c r="D60" s="2" t="s">
        <v>6754</v>
      </c>
      <c r="E60" s="240"/>
      <c r="F60" s="240"/>
      <c r="G60" s="240"/>
      <c r="H60" s="249"/>
      <c r="I60" s="240"/>
    </row>
    <row r="61" spans="1:9" x14ac:dyDescent="0.25">
      <c r="A61" s="148"/>
      <c r="B61" s="148"/>
      <c r="C61" s="148"/>
      <c r="D61" s="2" t="s">
        <v>7102</v>
      </c>
      <c r="E61" s="240"/>
      <c r="F61" s="240"/>
      <c r="G61" s="240"/>
      <c r="H61" s="249"/>
      <c r="I61" s="240"/>
    </row>
    <row r="62" spans="1:9" ht="105" x14ac:dyDescent="0.25">
      <c r="A62" s="12"/>
      <c r="B62" s="12"/>
      <c r="C62" s="15" t="s">
        <v>437</v>
      </c>
      <c r="D62" s="3" t="s">
        <v>679</v>
      </c>
      <c r="E62" s="241"/>
      <c r="F62" s="241"/>
      <c r="G62" s="241"/>
      <c r="H62" s="248"/>
      <c r="I62" s="241"/>
    </row>
    <row r="63" spans="1:9" ht="60" x14ac:dyDescent="0.25">
      <c r="A63" s="12"/>
      <c r="B63" s="12" t="s">
        <v>167</v>
      </c>
      <c r="C63" s="12"/>
      <c r="D63" s="3" t="s">
        <v>678</v>
      </c>
      <c r="E63" s="239"/>
      <c r="F63" s="239"/>
      <c r="G63" s="239"/>
      <c r="H63" s="247"/>
      <c r="I63" s="239"/>
    </row>
    <row r="64" spans="1:9" ht="60" x14ac:dyDescent="0.25">
      <c r="A64" s="12"/>
      <c r="B64" s="12"/>
      <c r="C64" s="15" t="s">
        <v>437</v>
      </c>
      <c r="D64" s="3" t="s">
        <v>677</v>
      </c>
      <c r="E64" s="241"/>
      <c r="F64" s="241"/>
      <c r="G64" s="241"/>
      <c r="H64" s="248"/>
      <c r="I64" s="241"/>
    </row>
    <row r="65" spans="1:9" ht="90" x14ac:dyDescent="0.25">
      <c r="A65" s="12"/>
      <c r="B65" s="12"/>
      <c r="C65" s="12" t="s">
        <v>214</v>
      </c>
      <c r="D65" s="3" t="s">
        <v>676</v>
      </c>
      <c r="E65" s="10"/>
      <c r="F65" s="10"/>
      <c r="G65" s="10"/>
      <c r="H65" s="16"/>
      <c r="I65" s="10"/>
    </row>
    <row r="66" spans="1:9" ht="135" x14ac:dyDescent="0.25">
      <c r="A66" s="148"/>
      <c r="B66" s="148"/>
      <c r="C66" s="148" t="s">
        <v>212</v>
      </c>
      <c r="D66" s="3" t="s">
        <v>7552</v>
      </c>
      <c r="E66" s="239"/>
      <c r="F66" s="239"/>
      <c r="G66" s="239"/>
      <c r="H66" s="247"/>
      <c r="I66" s="239"/>
    </row>
    <row r="67" spans="1:9" x14ac:dyDescent="0.25">
      <c r="A67" s="148"/>
      <c r="B67" s="148"/>
      <c r="C67" s="148"/>
      <c r="D67" s="2" t="s">
        <v>6755</v>
      </c>
      <c r="E67" s="241"/>
      <c r="F67" s="241"/>
      <c r="G67" s="241"/>
      <c r="H67" s="248"/>
      <c r="I67" s="241"/>
    </row>
    <row r="68" spans="1:9" ht="45" x14ac:dyDescent="0.25">
      <c r="A68" s="12"/>
      <c r="B68" s="12"/>
      <c r="C68" s="12" t="s">
        <v>210</v>
      </c>
      <c r="D68" s="3" t="s">
        <v>7553</v>
      </c>
      <c r="E68" s="10"/>
      <c r="F68" s="10"/>
      <c r="G68" s="10"/>
      <c r="H68" s="16"/>
      <c r="I68" s="10"/>
    </row>
    <row r="69" spans="1:9" ht="135" x14ac:dyDescent="0.25">
      <c r="A69" s="12"/>
      <c r="B69" s="12"/>
      <c r="C69" s="12" t="s">
        <v>208</v>
      </c>
      <c r="D69" s="3" t="s">
        <v>7773</v>
      </c>
      <c r="E69" s="10"/>
      <c r="F69" s="10"/>
      <c r="G69" s="10"/>
      <c r="H69" s="16"/>
      <c r="I69" s="10"/>
    </row>
    <row r="70" spans="1:9" ht="90" x14ac:dyDescent="0.25">
      <c r="A70" s="12"/>
      <c r="B70" s="12"/>
      <c r="C70" s="12" t="s">
        <v>206</v>
      </c>
      <c r="D70" s="3" t="s">
        <v>7554</v>
      </c>
      <c r="E70" s="10"/>
      <c r="F70" s="10"/>
      <c r="G70" s="10"/>
      <c r="H70" s="16"/>
      <c r="I70" s="10"/>
    </row>
    <row r="71" spans="1:9" ht="105" x14ac:dyDescent="0.25">
      <c r="A71" s="12"/>
      <c r="B71" s="12" t="s">
        <v>165</v>
      </c>
      <c r="C71" s="12"/>
      <c r="D71" s="3" t="s">
        <v>663</v>
      </c>
      <c r="E71" s="10"/>
      <c r="F71" s="10"/>
      <c r="G71" s="10"/>
      <c r="H71" s="16"/>
      <c r="I71" s="10"/>
    </row>
    <row r="72" spans="1:9" ht="30" x14ac:dyDescent="0.25">
      <c r="A72" s="12"/>
      <c r="B72" s="12" t="s">
        <v>426</v>
      </c>
      <c r="C72" s="12"/>
      <c r="D72" s="3" t="s">
        <v>661</v>
      </c>
      <c r="E72" s="10"/>
      <c r="F72" s="10"/>
      <c r="G72" s="10"/>
      <c r="H72" s="16"/>
      <c r="I72" s="10"/>
    </row>
    <row r="73" spans="1:9" ht="75" x14ac:dyDescent="0.25">
      <c r="A73" s="12" t="s">
        <v>675</v>
      </c>
      <c r="B73" s="12"/>
      <c r="C73" s="12"/>
      <c r="D73" s="3" t="s">
        <v>674</v>
      </c>
      <c r="E73" s="239"/>
      <c r="F73" s="239"/>
      <c r="G73" s="239"/>
      <c r="H73" s="247"/>
      <c r="I73" s="239"/>
    </row>
    <row r="74" spans="1:9" ht="60" x14ac:dyDescent="0.25">
      <c r="A74" s="12"/>
      <c r="B74" s="12" t="s">
        <v>420</v>
      </c>
      <c r="C74" s="12"/>
      <c r="D74" s="3" t="s">
        <v>673</v>
      </c>
      <c r="E74" s="241"/>
      <c r="F74" s="241"/>
      <c r="G74" s="241"/>
      <c r="H74" s="248"/>
      <c r="I74" s="241"/>
    </row>
    <row r="75" spans="1:9" ht="45" x14ac:dyDescent="0.25">
      <c r="A75" s="12"/>
      <c r="B75" s="12" t="s">
        <v>179</v>
      </c>
      <c r="C75" s="12"/>
      <c r="D75" s="3" t="s">
        <v>672</v>
      </c>
      <c r="E75" s="10"/>
      <c r="F75" s="10"/>
      <c r="G75" s="10"/>
      <c r="H75" s="16"/>
      <c r="I75" s="10"/>
    </row>
    <row r="76" spans="1:9" ht="75" x14ac:dyDescent="0.25">
      <c r="A76" s="12"/>
      <c r="B76" s="12" t="s">
        <v>177</v>
      </c>
      <c r="C76" s="12"/>
      <c r="D76" s="3" t="s">
        <v>671</v>
      </c>
      <c r="E76" s="10"/>
      <c r="F76" s="10"/>
      <c r="G76" s="10"/>
      <c r="H76" s="16"/>
      <c r="I76" s="10"/>
    </row>
    <row r="77" spans="1:9" ht="105" x14ac:dyDescent="0.25">
      <c r="A77" s="12"/>
      <c r="B77" s="12" t="s">
        <v>175</v>
      </c>
      <c r="C77" s="12"/>
      <c r="D77" s="3" t="s">
        <v>670</v>
      </c>
      <c r="E77" s="10"/>
      <c r="F77" s="10"/>
      <c r="G77" s="10"/>
      <c r="H77" s="16"/>
      <c r="I77" s="10"/>
    </row>
    <row r="78" spans="1:9" ht="75" x14ac:dyDescent="0.25">
      <c r="A78" s="12"/>
      <c r="B78" s="12" t="s">
        <v>173</v>
      </c>
      <c r="C78" s="12"/>
      <c r="D78" s="3" t="s">
        <v>669</v>
      </c>
      <c r="E78" s="10"/>
      <c r="F78" s="10"/>
      <c r="G78" s="10"/>
      <c r="H78" s="16"/>
      <c r="I78" s="10"/>
    </row>
    <row r="79" spans="1:9" ht="135" x14ac:dyDescent="0.25">
      <c r="A79" s="12"/>
      <c r="B79" s="12" t="s">
        <v>171</v>
      </c>
      <c r="C79" s="12"/>
      <c r="D79" s="3" t="s">
        <v>668</v>
      </c>
      <c r="E79" s="10"/>
      <c r="F79" s="10"/>
      <c r="G79" s="10"/>
      <c r="H79" s="16"/>
      <c r="I79" s="10"/>
    </row>
    <row r="80" spans="1:9" ht="30" x14ac:dyDescent="0.25">
      <c r="A80" s="12"/>
      <c r="B80" s="12" t="s">
        <v>169</v>
      </c>
      <c r="C80" s="12"/>
      <c r="D80" s="3" t="s">
        <v>667</v>
      </c>
      <c r="E80" s="10"/>
      <c r="F80" s="10"/>
      <c r="G80" s="10"/>
      <c r="H80" s="16"/>
      <c r="I80" s="10"/>
    </row>
    <row r="81" spans="1:9" ht="45" x14ac:dyDescent="0.25">
      <c r="A81" s="148"/>
      <c r="B81" s="148"/>
      <c r="C81" s="148" t="s">
        <v>214</v>
      </c>
      <c r="D81" s="3" t="s">
        <v>666</v>
      </c>
      <c r="E81" s="239"/>
      <c r="F81" s="239"/>
      <c r="G81" s="239"/>
      <c r="H81" s="247"/>
      <c r="I81" s="239"/>
    </row>
    <row r="82" spans="1:9" x14ac:dyDescent="0.25">
      <c r="A82" s="148"/>
      <c r="B82" s="148"/>
      <c r="C82" s="148"/>
      <c r="D82" s="2" t="s">
        <v>6756</v>
      </c>
      <c r="E82" s="241"/>
      <c r="F82" s="241"/>
      <c r="G82" s="241"/>
      <c r="H82" s="248"/>
      <c r="I82" s="241"/>
    </row>
    <row r="83" spans="1:9" ht="60" x14ac:dyDescent="0.25">
      <c r="A83" s="148"/>
      <c r="B83" s="148"/>
      <c r="C83" s="148" t="s">
        <v>212</v>
      </c>
      <c r="D83" s="3" t="s">
        <v>6757</v>
      </c>
      <c r="E83" s="239"/>
      <c r="F83" s="239"/>
      <c r="G83" s="239"/>
      <c r="H83" s="247"/>
      <c r="I83" s="239"/>
    </row>
    <row r="84" spans="1:9" x14ac:dyDescent="0.25">
      <c r="A84" s="148"/>
      <c r="B84" s="148"/>
      <c r="C84" s="148"/>
      <c r="D84" s="2" t="s">
        <v>6756</v>
      </c>
      <c r="E84" s="241"/>
      <c r="F84" s="241"/>
      <c r="G84" s="241"/>
      <c r="H84" s="248"/>
      <c r="I84" s="241"/>
    </row>
    <row r="85" spans="1:9" ht="75" x14ac:dyDescent="0.25">
      <c r="A85" s="12"/>
      <c r="B85" s="12" t="s">
        <v>167</v>
      </c>
      <c r="C85" s="12"/>
      <c r="D85" s="3" t="s">
        <v>665</v>
      </c>
      <c r="E85" s="10"/>
      <c r="F85" s="10"/>
      <c r="G85" s="10"/>
      <c r="H85" s="16"/>
      <c r="I85" s="10"/>
    </row>
    <row r="86" spans="1:9" ht="270" x14ac:dyDescent="0.25">
      <c r="A86" s="12"/>
      <c r="B86" s="12" t="s">
        <v>165</v>
      </c>
      <c r="C86" s="12"/>
      <c r="D86" s="3" t="s">
        <v>664</v>
      </c>
      <c r="E86" s="10"/>
      <c r="F86" s="10"/>
      <c r="G86" s="10"/>
      <c r="H86" s="16"/>
      <c r="I86" s="10"/>
    </row>
    <row r="87" spans="1:9" ht="105" x14ac:dyDescent="0.25">
      <c r="A87" s="12"/>
      <c r="B87" s="12" t="s">
        <v>426</v>
      </c>
      <c r="C87" s="12"/>
      <c r="D87" s="3" t="s">
        <v>663</v>
      </c>
      <c r="E87" s="10"/>
      <c r="F87" s="10"/>
      <c r="G87" s="10"/>
      <c r="H87" s="16"/>
      <c r="I87" s="10"/>
    </row>
    <row r="88" spans="1:9" ht="45" x14ac:dyDescent="0.25">
      <c r="A88" s="12"/>
      <c r="B88" s="12" t="s">
        <v>537</v>
      </c>
      <c r="C88" s="12"/>
      <c r="D88" s="3" t="s">
        <v>662</v>
      </c>
      <c r="E88" s="10"/>
      <c r="F88" s="10"/>
      <c r="G88" s="10"/>
      <c r="H88" s="16"/>
      <c r="I88" s="10"/>
    </row>
    <row r="89" spans="1:9" ht="90" x14ac:dyDescent="0.25">
      <c r="A89" s="12"/>
      <c r="B89" s="12" t="s">
        <v>535</v>
      </c>
      <c r="C89" s="12"/>
      <c r="D89" s="3" t="s">
        <v>7555</v>
      </c>
      <c r="E89" s="10"/>
      <c r="F89" s="10"/>
      <c r="G89" s="10"/>
      <c r="H89" s="16"/>
      <c r="I89" s="10"/>
    </row>
    <row r="90" spans="1:9" x14ac:dyDescent="0.25">
      <c r="A90" s="12"/>
      <c r="B90" s="12"/>
      <c r="C90" s="12"/>
      <c r="D90" s="2" t="s">
        <v>7557</v>
      </c>
      <c r="E90" s="10"/>
      <c r="F90" s="10"/>
      <c r="G90" s="10"/>
      <c r="H90" s="16"/>
      <c r="I90" s="10"/>
    </row>
    <row r="91" spans="1:9" ht="30" x14ac:dyDescent="0.25">
      <c r="A91" s="12"/>
      <c r="B91" s="12" t="s">
        <v>620</v>
      </c>
      <c r="C91" s="12"/>
      <c r="D91" s="3" t="s">
        <v>661</v>
      </c>
      <c r="E91" s="10"/>
      <c r="F91" s="10"/>
      <c r="G91" s="10"/>
      <c r="H91" s="16"/>
      <c r="I91" s="10"/>
    </row>
    <row r="92" spans="1:9" ht="60" x14ac:dyDescent="0.25">
      <c r="A92" s="12" t="s">
        <v>660</v>
      </c>
      <c r="B92" s="12"/>
      <c r="C92" s="12"/>
      <c r="D92" s="3" t="s">
        <v>659</v>
      </c>
      <c r="E92" s="239"/>
      <c r="F92" s="239"/>
      <c r="G92" s="239"/>
      <c r="H92" s="247"/>
      <c r="I92" s="239"/>
    </row>
    <row r="93" spans="1:9" ht="45" x14ac:dyDescent="0.25">
      <c r="A93" s="12"/>
      <c r="B93" s="12" t="s">
        <v>420</v>
      </c>
      <c r="C93" s="12"/>
      <c r="D93" s="3" t="s">
        <v>658</v>
      </c>
      <c r="E93" s="241"/>
      <c r="F93" s="241"/>
      <c r="G93" s="241"/>
      <c r="H93" s="248"/>
      <c r="I93" s="241"/>
    </row>
    <row r="94" spans="1:9" ht="45" x14ac:dyDescent="0.25">
      <c r="A94" s="12"/>
      <c r="B94" s="12" t="s">
        <v>179</v>
      </c>
      <c r="C94" s="12"/>
      <c r="D94" s="3" t="s">
        <v>657</v>
      </c>
      <c r="E94" s="10"/>
      <c r="F94" s="10"/>
      <c r="G94" s="10"/>
      <c r="H94" s="16"/>
      <c r="I94" s="10"/>
    </row>
    <row r="95" spans="1:9" ht="45" x14ac:dyDescent="0.25">
      <c r="A95" s="12"/>
      <c r="B95" s="12" t="s">
        <v>177</v>
      </c>
      <c r="C95" s="12"/>
      <c r="D95" s="3" t="s">
        <v>656</v>
      </c>
      <c r="E95" s="239"/>
      <c r="F95" s="239"/>
      <c r="G95" s="239"/>
      <c r="H95" s="247"/>
      <c r="I95" s="239"/>
    </row>
    <row r="96" spans="1:9" ht="30" x14ac:dyDescent="0.25">
      <c r="A96" s="12"/>
      <c r="B96" s="12"/>
      <c r="C96" s="15" t="s">
        <v>437</v>
      </c>
      <c r="D96" s="3" t="s">
        <v>655</v>
      </c>
      <c r="E96" s="241"/>
      <c r="F96" s="241"/>
      <c r="G96" s="241"/>
      <c r="H96" s="248"/>
      <c r="I96" s="241"/>
    </row>
    <row r="97" spans="1:9" ht="30" x14ac:dyDescent="0.25">
      <c r="A97" s="12"/>
      <c r="B97" s="12"/>
      <c r="C97" s="12" t="s">
        <v>214</v>
      </c>
      <c r="D97" s="3" t="s">
        <v>654</v>
      </c>
      <c r="E97" s="10"/>
      <c r="F97" s="10"/>
      <c r="G97" s="10"/>
      <c r="H97" s="16"/>
      <c r="I97" s="10"/>
    </row>
    <row r="98" spans="1:9" ht="75" x14ac:dyDescent="0.25">
      <c r="A98" s="12"/>
      <c r="B98" s="12"/>
      <c r="C98" s="12" t="s">
        <v>212</v>
      </c>
      <c r="D98" s="3" t="s">
        <v>653</v>
      </c>
      <c r="E98" s="10"/>
      <c r="F98" s="10"/>
      <c r="G98" s="10"/>
      <c r="H98" s="16"/>
      <c r="I98" s="10"/>
    </row>
    <row r="99" spans="1:9" ht="90" x14ac:dyDescent="0.25">
      <c r="A99" s="148"/>
      <c r="B99" s="148" t="s">
        <v>175</v>
      </c>
      <c r="C99" s="148"/>
      <c r="D99" s="3" t="s">
        <v>652</v>
      </c>
      <c r="E99" s="239"/>
      <c r="F99" s="239"/>
      <c r="G99" s="239"/>
      <c r="H99" s="247"/>
      <c r="I99" s="239"/>
    </row>
    <row r="100" spans="1:9" x14ac:dyDescent="0.25">
      <c r="A100" s="148"/>
      <c r="B100" s="148"/>
      <c r="C100" s="148"/>
      <c r="D100" s="2" t="s">
        <v>6758</v>
      </c>
      <c r="E100" s="241"/>
      <c r="F100" s="241"/>
      <c r="G100" s="241"/>
      <c r="H100" s="248"/>
      <c r="I100" s="241"/>
    </row>
    <row r="101" spans="1:9" ht="30" x14ac:dyDescent="0.25">
      <c r="A101" s="12"/>
      <c r="B101" s="12" t="s">
        <v>173</v>
      </c>
      <c r="C101" s="12"/>
      <c r="D101" s="3" t="s">
        <v>651</v>
      </c>
      <c r="E101" s="10"/>
      <c r="F101" s="10"/>
      <c r="G101" s="10"/>
      <c r="H101" s="16"/>
      <c r="I101" s="10"/>
    </row>
    <row r="102" spans="1:9" ht="45" x14ac:dyDescent="0.25">
      <c r="A102" s="12"/>
      <c r="B102" s="12" t="s">
        <v>171</v>
      </c>
      <c r="C102" s="12"/>
      <c r="D102" s="3" t="s">
        <v>650</v>
      </c>
      <c r="E102" s="10"/>
      <c r="F102" s="10"/>
      <c r="G102" s="10"/>
      <c r="H102" s="16"/>
      <c r="I102" s="10"/>
    </row>
    <row r="103" spans="1:9" ht="30" x14ac:dyDescent="0.25">
      <c r="A103" s="12"/>
      <c r="B103" s="12" t="s">
        <v>169</v>
      </c>
      <c r="C103" s="12"/>
      <c r="D103" s="3" t="s">
        <v>649</v>
      </c>
      <c r="E103" s="10"/>
      <c r="F103" s="10"/>
      <c r="G103" s="10"/>
      <c r="H103" s="16"/>
      <c r="I103" s="10"/>
    </row>
    <row r="104" spans="1:9" ht="60" x14ac:dyDescent="0.25">
      <c r="A104" s="12"/>
      <c r="B104" s="12" t="s">
        <v>167</v>
      </c>
      <c r="C104" s="12"/>
      <c r="D104" s="3" t="s">
        <v>648</v>
      </c>
      <c r="E104" s="239"/>
      <c r="F104" s="239"/>
      <c r="G104" s="239"/>
      <c r="H104" s="247"/>
      <c r="I104" s="239"/>
    </row>
    <row r="105" spans="1:9" ht="30" x14ac:dyDescent="0.25">
      <c r="A105" s="12"/>
      <c r="B105" s="12"/>
      <c r="C105" s="15" t="s">
        <v>437</v>
      </c>
      <c r="D105" s="3" t="s">
        <v>647</v>
      </c>
      <c r="E105" s="241"/>
      <c r="F105" s="241"/>
      <c r="G105" s="241"/>
      <c r="H105" s="248"/>
      <c r="I105" s="241"/>
    </row>
    <row r="106" spans="1:9" ht="30" x14ac:dyDescent="0.25">
      <c r="A106" s="148"/>
      <c r="B106" s="148"/>
      <c r="C106" s="148" t="s">
        <v>214</v>
      </c>
      <c r="D106" s="3" t="s">
        <v>646</v>
      </c>
      <c r="E106" s="239"/>
      <c r="F106" s="239"/>
      <c r="G106" s="239"/>
      <c r="H106" s="247"/>
      <c r="I106" s="239"/>
    </row>
    <row r="107" spans="1:9" x14ac:dyDescent="0.25">
      <c r="A107" s="148"/>
      <c r="B107" s="148"/>
      <c r="C107" s="148"/>
      <c r="D107" s="2" t="s">
        <v>6752</v>
      </c>
      <c r="E107" s="241"/>
      <c r="F107" s="241"/>
      <c r="G107" s="241"/>
      <c r="H107" s="248"/>
      <c r="I107" s="241"/>
    </row>
    <row r="108" spans="1:9" ht="90" x14ac:dyDescent="0.25">
      <c r="A108" s="12"/>
      <c r="B108" s="12"/>
      <c r="C108" s="12" t="s">
        <v>212</v>
      </c>
      <c r="D108" s="3" t="s">
        <v>645</v>
      </c>
      <c r="E108" s="10"/>
      <c r="F108" s="10"/>
      <c r="G108" s="10"/>
      <c r="H108" s="16"/>
      <c r="I108" s="10"/>
    </row>
    <row r="109" spans="1:9" ht="30" x14ac:dyDescent="0.25">
      <c r="A109" s="12"/>
      <c r="B109" s="12"/>
      <c r="C109" s="12" t="s">
        <v>210</v>
      </c>
      <c r="D109" s="3" t="s">
        <v>644</v>
      </c>
      <c r="E109" s="10"/>
      <c r="F109" s="10"/>
      <c r="G109" s="10"/>
      <c r="H109" s="16"/>
      <c r="I109" s="10"/>
    </row>
    <row r="110" spans="1:9" ht="45" x14ac:dyDescent="0.25">
      <c r="A110" s="12"/>
      <c r="B110" s="12"/>
      <c r="C110" s="12" t="s">
        <v>208</v>
      </c>
      <c r="D110" s="3" t="s">
        <v>643</v>
      </c>
      <c r="E110" s="10"/>
      <c r="F110" s="10"/>
      <c r="G110" s="10"/>
      <c r="H110" s="16"/>
      <c r="I110" s="10"/>
    </row>
    <row r="111" spans="1:9" ht="60" x14ac:dyDescent="0.25">
      <c r="A111" s="12"/>
      <c r="B111" s="12"/>
      <c r="C111" s="12" t="s">
        <v>206</v>
      </c>
      <c r="D111" s="3" t="s">
        <v>642</v>
      </c>
      <c r="E111" s="10"/>
      <c r="F111" s="10"/>
      <c r="G111" s="10"/>
      <c r="H111" s="16"/>
      <c r="I111" s="10"/>
    </row>
    <row r="112" spans="1:9" ht="255" x14ac:dyDescent="0.25">
      <c r="A112" s="148"/>
      <c r="B112" s="148"/>
      <c r="C112" s="148" t="s">
        <v>204</v>
      </c>
      <c r="D112" s="3" t="s">
        <v>7126</v>
      </c>
      <c r="E112" s="239"/>
      <c r="F112" s="239"/>
      <c r="G112" s="239"/>
      <c r="H112" s="247"/>
      <c r="I112" s="239"/>
    </row>
    <row r="113" spans="1:9" x14ac:dyDescent="0.25">
      <c r="A113" s="148"/>
      <c r="B113" s="148"/>
      <c r="C113" s="148"/>
      <c r="D113" s="2" t="s">
        <v>6753</v>
      </c>
      <c r="E113" s="240"/>
      <c r="F113" s="240"/>
      <c r="G113" s="240"/>
      <c r="H113" s="249"/>
      <c r="I113" s="240"/>
    </row>
    <row r="114" spans="1:9" x14ac:dyDescent="0.25">
      <c r="A114" s="148"/>
      <c r="B114" s="148"/>
      <c r="C114" s="148"/>
      <c r="D114" s="2" t="s">
        <v>7092</v>
      </c>
      <c r="E114" s="241"/>
      <c r="F114" s="241"/>
      <c r="G114" s="241"/>
      <c r="H114" s="248"/>
      <c r="I114" s="241"/>
    </row>
    <row r="115" spans="1:9" ht="30" x14ac:dyDescent="0.25">
      <c r="A115" s="12"/>
      <c r="B115" s="12"/>
      <c r="C115" s="12" t="s">
        <v>202</v>
      </c>
      <c r="D115" s="3" t="s">
        <v>641</v>
      </c>
      <c r="E115" s="10"/>
      <c r="F115" s="10"/>
      <c r="G115" s="10"/>
      <c r="H115" s="16"/>
      <c r="I115" s="10"/>
    </row>
    <row r="116" spans="1:9" ht="195" x14ac:dyDescent="0.25">
      <c r="A116" s="12"/>
      <c r="B116" s="12" t="s">
        <v>165</v>
      </c>
      <c r="C116" s="12"/>
      <c r="D116" s="3" t="s">
        <v>640</v>
      </c>
      <c r="E116" s="10"/>
      <c r="F116" s="10"/>
      <c r="G116" s="10"/>
      <c r="H116" s="16"/>
      <c r="I116" s="10"/>
    </row>
    <row r="117" spans="1:9" ht="60" x14ac:dyDescent="0.25">
      <c r="A117" s="12" t="s">
        <v>639</v>
      </c>
      <c r="B117" s="12"/>
      <c r="C117" s="12"/>
      <c r="D117" s="3" t="s">
        <v>638</v>
      </c>
      <c r="E117" s="239"/>
      <c r="F117" s="239"/>
      <c r="G117" s="239"/>
      <c r="H117" s="247"/>
      <c r="I117" s="239"/>
    </row>
    <row r="118" spans="1:9" ht="45" x14ac:dyDescent="0.25">
      <c r="A118" s="12"/>
      <c r="B118" s="12" t="s">
        <v>420</v>
      </c>
      <c r="C118" s="12"/>
      <c r="D118" s="3" t="s">
        <v>637</v>
      </c>
      <c r="E118" s="241"/>
      <c r="F118" s="241"/>
      <c r="G118" s="241"/>
      <c r="H118" s="248"/>
      <c r="I118" s="241"/>
    </row>
    <row r="119" spans="1:9" ht="75" x14ac:dyDescent="0.25">
      <c r="A119" s="12"/>
      <c r="B119" s="12" t="s">
        <v>179</v>
      </c>
      <c r="C119" s="12"/>
      <c r="D119" s="3" t="s">
        <v>636</v>
      </c>
      <c r="E119" s="10"/>
      <c r="F119" s="10"/>
      <c r="G119" s="10"/>
      <c r="H119" s="16"/>
      <c r="I119" s="10"/>
    </row>
    <row r="120" spans="1:9" ht="45" x14ac:dyDescent="0.25">
      <c r="A120" s="12"/>
      <c r="B120" s="12" t="s">
        <v>177</v>
      </c>
      <c r="C120" s="12"/>
      <c r="D120" s="3" t="s">
        <v>635</v>
      </c>
      <c r="E120" s="10"/>
      <c r="F120" s="10"/>
      <c r="G120" s="10"/>
      <c r="H120" s="16"/>
      <c r="I120" s="10"/>
    </row>
    <row r="121" spans="1:9" ht="60" x14ac:dyDescent="0.25">
      <c r="A121" s="12"/>
      <c r="B121" s="12" t="s">
        <v>175</v>
      </c>
      <c r="C121" s="12"/>
      <c r="D121" s="3" t="s">
        <v>634</v>
      </c>
      <c r="E121" s="10"/>
      <c r="F121" s="10"/>
      <c r="G121" s="10"/>
      <c r="H121" s="16"/>
      <c r="I121" s="10"/>
    </row>
    <row r="122" spans="1:9" ht="105" x14ac:dyDescent="0.25">
      <c r="A122" s="148"/>
      <c r="B122" s="148" t="s">
        <v>173</v>
      </c>
      <c r="C122" s="148"/>
      <c r="D122" s="3" t="s">
        <v>633</v>
      </c>
      <c r="E122" s="239"/>
      <c r="F122" s="239"/>
      <c r="G122" s="239"/>
      <c r="H122" s="247"/>
      <c r="I122" s="239"/>
    </row>
    <row r="123" spans="1:9" x14ac:dyDescent="0.25">
      <c r="A123" s="148"/>
      <c r="B123" s="148"/>
      <c r="C123" s="148"/>
      <c r="D123" s="2" t="s">
        <v>6759</v>
      </c>
      <c r="E123" s="241"/>
      <c r="F123" s="241"/>
      <c r="G123" s="241"/>
      <c r="H123" s="248"/>
      <c r="I123" s="241"/>
    </row>
    <row r="124" spans="1:9" ht="45" x14ac:dyDescent="0.25">
      <c r="A124" s="148"/>
      <c r="B124" s="148" t="s">
        <v>171</v>
      </c>
      <c r="C124" s="148"/>
      <c r="D124" s="3" t="s">
        <v>632</v>
      </c>
      <c r="E124" s="239"/>
      <c r="F124" s="239"/>
      <c r="G124" s="239"/>
      <c r="H124" s="247"/>
      <c r="I124" s="239"/>
    </row>
    <row r="125" spans="1:9" x14ac:dyDescent="0.25">
      <c r="A125" s="148"/>
      <c r="B125" s="148"/>
      <c r="C125" s="148"/>
      <c r="D125" s="2" t="s">
        <v>6760</v>
      </c>
      <c r="E125" s="241"/>
      <c r="F125" s="241"/>
      <c r="G125" s="241"/>
      <c r="H125" s="248"/>
      <c r="I125" s="241"/>
    </row>
    <row r="126" spans="1:9" ht="45" x14ac:dyDescent="0.25">
      <c r="A126" s="12"/>
      <c r="B126" s="12" t="s">
        <v>169</v>
      </c>
      <c r="C126" s="12"/>
      <c r="D126" s="3" t="s">
        <v>625</v>
      </c>
      <c r="E126" s="239"/>
      <c r="F126" s="239"/>
      <c r="G126" s="239"/>
      <c r="H126" s="247"/>
      <c r="I126" s="239"/>
    </row>
    <row r="127" spans="1:9" ht="60" x14ac:dyDescent="0.25">
      <c r="A127" s="148"/>
      <c r="B127" s="148"/>
      <c r="C127" s="148" t="s">
        <v>214</v>
      </c>
      <c r="D127" s="3" t="s">
        <v>631</v>
      </c>
      <c r="E127" s="240"/>
      <c r="F127" s="240"/>
      <c r="G127" s="240"/>
      <c r="H127" s="249"/>
      <c r="I127" s="240"/>
    </row>
    <row r="128" spans="1:9" x14ac:dyDescent="0.25">
      <c r="A128" s="148"/>
      <c r="B128" s="148"/>
      <c r="C128" s="148"/>
      <c r="D128" s="2" t="s">
        <v>6761</v>
      </c>
      <c r="E128" s="241"/>
      <c r="F128" s="241"/>
      <c r="G128" s="241"/>
      <c r="H128" s="248"/>
      <c r="I128" s="241"/>
    </row>
    <row r="129" spans="1:9" ht="90" x14ac:dyDescent="0.25">
      <c r="A129" s="148"/>
      <c r="B129" s="148"/>
      <c r="C129" s="148" t="s">
        <v>212</v>
      </c>
      <c r="D129" s="3" t="s">
        <v>630</v>
      </c>
      <c r="E129" s="239"/>
      <c r="F129" s="239"/>
      <c r="G129" s="239"/>
      <c r="H129" s="247"/>
      <c r="I129" s="239"/>
    </row>
    <row r="130" spans="1:9" x14ac:dyDescent="0.25">
      <c r="A130" s="148"/>
      <c r="B130" s="148"/>
      <c r="C130" s="148"/>
      <c r="D130" s="2" t="s">
        <v>6762</v>
      </c>
      <c r="E130" s="241"/>
      <c r="F130" s="241"/>
      <c r="G130" s="241"/>
      <c r="H130" s="248"/>
      <c r="I130" s="241"/>
    </row>
    <row r="131" spans="1:9" ht="165" x14ac:dyDescent="0.25">
      <c r="A131" s="12"/>
      <c r="B131" s="12" t="s">
        <v>167</v>
      </c>
      <c r="C131" s="12"/>
      <c r="D131" s="3" t="s">
        <v>629</v>
      </c>
      <c r="E131" s="10"/>
      <c r="F131" s="10"/>
      <c r="G131" s="10"/>
      <c r="H131" s="16"/>
      <c r="I131" s="10"/>
    </row>
    <row r="132" spans="1:9" ht="60" x14ac:dyDescent="0.25">
      <c r="A132" s="12"/>
      <c r="B132" s="12" t="s">
        <v>165</v>
      </c>
      <c r="C132" s="12"/>
      <c r="D132" s="3" t="s">
        <v>628</v>
      </c>
      <c r="E132" s="10"/>
      <c r="F132" s="10"/>
      <c r="G132" s="10"/>
      <c r="H132" s="16"/>
      <c r="I132" s="10"/>
    </row>
    <row r="133" spans="1:9" ht="60" x14ac:dyDescent="0.25">
      <c r="A133" s="12"/>
      <c r="B133" s="12" t="s">
        <v>426</v>
      </c>
      <c r="C133" s="12"/>
      <c r="D133" s="3" t="s">
        <v>627</v>
      </c>
      <c r="E133" s="10"/>
      <c r="F133" s="10"/>
      <c r="G133" s="10"/>
      <c r="H133" s="16"/>
      <c r="I133" s="10"/>
    </row>
    <row r="134" spans="1:9" ht="90" x14ac:dyDescent="0.25">
      <c r="A134" s="148"/>
      <c r="B134" s="148" t="s">
        <v>537</v>
      </c>
      <c r="C134" s="148"/>
      <c r="D134" s="3" t="s">
        <v>626</v>
      </c>
      <c r="E134" s="239"/>
      <c r="F134" s="239"/>
      <c r="G134" s="239"/>
      <c r="H134" s="247"/>
      <c r="I134" s="239"/>
    </row>
    <row r="135" spans="1:9" x14ac:dyDescent="0.25">
      <c r="A135" s="148"/>
      <c r="B135" s="148"/>
      <c r="C135" s="148"/>
      <c r="D135" s="2" t="s">
        <v>6763</v>
      </c>
      <c r="E135" s="241"/>
      <c r="F135" s="241"/>
      <c r="G135" s="241"/>
      <c r="H135" s="248"/>
      <c r="I135" s="241"/>
    </row>
    <row r="136" spans="1:9" ht="45" x14ac:dyDescent="0.25">
      <c r="A136" s="12"/>
      <c r="B136" s="12" t="s">
        <v>535</v>
      </c>
      <c r="C136" s="12"/>
      <c r="D136" s="3" t="s">
        <v>625</v>
      </c>
      <c r="E136" s="239"/>
      <c r="F136" s="239"/>
      <c r="G136" s="239"/>
      <c r="H136" s="247"/>
      <c r="I136" s="239"/>
    </row>
    <row r="137" spans="1:9" ht="45" x14ac:dyDescent="0.25">
      <c r="A137" s="148"/>
      <c r="B137" s="148"/>
      <c r="C137" s="148" t="s">
        <v>214</v>
      </c>
      <c r="D137" s="3" t="s">
        <v>624</v>
      </c>
      <c r="E137" s="240"/>
      <c r="F137" s="240"/>
      <c r="G137" s="240"/>
      <c r="H137" s="249"/>
      <c r="I137" s="240"/>
    </row>
    <row r="138" spans="1:9" x14ac:dyDescent="0.25">
      <c r="A138" s="148"/>
      <c r="B138" s="148"/>
      <c r="C138" s="148"/>
      <c r="D138" s="2" t="s">
        <v>6764</v>
      </c>
      <c r="E138" s="241"/>
      <c r="F138" s="241"/>
      <c r="G138" s="241"/>
      <c r="H138" s="248"/>
      <c r="I138" s="241"/>
    </row>
    <row r="139" spans="1:9" ht="45" x14ac:dyDescent="0.25">
      <c r="A139" s="148"/>
      <c r="B139" s="148"/>
      <c r="C139" s="148" t="s">
        <v>212</v>
      </c>
      <c r="D139" s="3" t="s">
        <v>623</v>
      </c>
      <c r="E139" s="239"/>
      <c r="F139" s="239"/>
      <c r="G139" s="239"/>
      <c r="H139" s="247"/>
      <c r="I139" s="239"/>
    </row>
    <row r="140" spans="1:9" x14ac:dyDescent="0.25">
      <c r="A140" s="148"/>
      <c r="B140" s="148"/>
      <c r="C140" s="148"/>
      <c r="D140" s="2" t="s">
        <v>6765</v>
      </c>
      <c r="E140" s="241"/>
      <c r="F140" s="241"/>
      <c r="G140" s="241"/>
      <c r="H140" s="248"/>
      <c r="I140" s="241"/>
    </row>
    <row r="141" spans="1:9" ht="30" x14ac:dyDescent="0.25">
      <c r="A141" s="148"/>
      <c r="B141" s="148"/>
      <c r="C141" s="148" t="s">
        <v>210</v>
      </c>
      <c r="D141" s="3" t="s">
        <v>622</v>
      </c>
      <c r="E141" s="239"/>
      <c r="F141" s="239"/>
      <c r="G141" s="239"/>
      <c r="H141" s="247"/>
      <c r="I141" s="239"/>
    </row>
    <row r="142" spans="1:9" x14ac:dyDescent="0.25">
      <c r="A142" s="148"/>
      <c r="B142" s="148"/>
      <c r="C142" s="148"/>
      <c r="D142" s="2" t="s">
        <v>6766</v>
      </c>
      <c r="E142" s="241"/>
      <c r="F142" s="241"/>
      <c r="G142" s="241"/>
      <c r="H142" s="248"/>
      <c r="I142" s="241"/>
    </row>
    <row r="143" spans="1:9" ht="75" x14ac:dyDescent="0.25">
      <c r="A143" s="148"/>
      <c r="B143" s="148"/>
      <c r="C143" s="148" t="s">
        <v>208</v>
      </c>
      <c r="D143" s="3" t="s">
        <v>621</v>
      </c>
      <c r="E143" s="239"/>
      <c r="F143" s="239"/>
      <c r="G143" s="239"/>
      <c r="H143" s="247"/>
      <c r="I143" s="239"/>
    </row>
    <row r="144" spans="1:9" x14ac:dyDescent="0.25">
      <c r="A144" s="148"/>
      <c r="B144" s="148"/>
      <c r="C144" s="148"/>
      <c r="D144" s="2" t="s">
        <v>6767</v>
      </c>
      <c r="E144" s="241"/>
      <c r="F144" s="241"/>
      <c r="G144" s="241"/>
      <c r="H144" s="248"/>
      <c r="I144" s="241"/>
    </row>
    <row r="145" spans="1:9" ht="75" x14ac:dyDescent="0.25">
      <c r="A145" s="148"/>
      <c r="B145" s="148" t="s">
        <v>620</v>
      </c>
      <c r="C145" s="148"/>
      <c r="D145" s="3" t="s">
        <v>619</v>
      </c>
      <c r="E145" s="239"/>
      <c r="F145" s="239"/>
      <c r="G145" s="239"/>
      <c r="H145" s="247"/>
      <c r="I145" s="239"/>
    </row>
    <row r="146" spans="1:9" x14ac:dyDescent="0.25">
      <c r="A146" s="148"/>
      <c r="B146" s="148"/>
      <c r="C146" s="148"/>
      <c r="D146" s="2" t="s">
        <v>6767</v>
      </c>
      <c r="E146" s="241"/>
      <c r="F146" s="241"/>
      <c r="G146" s="241"/>
      <c r="H146" s="248"/>
      <c r="I146" s="241"/>
    </row>
    <row r="147" spans="1:9" ht="45" x14ac:dyDescent="0.25">
      <c r="A147" s="12"/>
      <c r="B147" s="12" t="s">
        <v>618</v>
      </c>
      <c r="C147" s="12"/>
      <c r="D147" s="3" t="s">
        <v>617</v>
      </c>
      <c r="E147" s="10"/>
      <c r="F147" s="10"/>
      <c r="G147" s="10"/>
      <c r="H147" s="16"/>
      <c r="I147" s="10"/>
    </row>
    <row r="148" spans="1:9" ht="60" x14ac:dyDescent="0.25">
      <c r="A148" s="12"/>
      <c r="B148" s="12" t="s">
        <v>616</v>
      </c>
      <c r="C148" s="12"/>
      <c r="D148" s="3" t="s">
        <v>615</v>
      </c>
      <c r="E148" s="10"/>
      <c r="F148" s="10"/>
      <c r="G148" s="10"/>
      <c r="H148" s="16"/>
      <c r="I148" s="10"/>
    </row>
    <row r="149" spans="1:9" ht="30" x14ac:dyDescent="0.25">
      <c r="A149" s="12"/>
      <c r="B149" s="12" t="s">
        <v>614</v>
      </c>
      <c r="C149" s="12"/>
      <c r="D149" s="3" t="s">
        <v>613</v>
      </c>
      <c r="E149" s="10"/>
      <c r="F149" s="10"/>
      <c r="G149" s="10"/>
      <c r="H149" s="16"/>
      <c r="I149" s="10"/>
    </row>
    <row r="150" spans="1:9" ht="120" x14ac:dyDescent="0.25">
      <c r="A150" s="12"/>
      <c r="B150" s="12" t="s">
        <v>612</v>
      </c>
      <c r="C150" s="12"/>
      <c r="D150" s="3" t="s">
        <v>611</v>
      </c>
      <c r="E150" s="10"/>
      <c r="F150" s="10"/>
      <c r="G150" s="10"/>
      <c r="H150" s="16"/>
      <c r="I150" s="10"/>
    </row>
    <row r="151" spans="1:9" ht="75" x14ac:dyDescent="0.25">
      <c r="A151" s="12"/>
      <c r="B151" s="12" t="s">
        <v>610</v>
      </c>
      <c r="C151" s="12"/>
      <c r="D151" s="3" t="s">
        <v>609</v>
      </c>
      <c r="E151" s="10"/>
      <c r="F151" s="10"/>
      <c r="G151" s="10"/>
      <c r="H151" s="16"/>
      <c r="I151" s="10"/>
    </row>
  </sheetData>
  <mergeCells count="254">
    <mergeCell ref="I21:I25"/>
    <mergeCell ref="A18:A20"/>
    <mergeCell ref="B18:B20"/>
    <mergeCell ref="C18:C20"/>
    <mergeCell ref="E63:E64"/>
    <mergeCell ref="F63:F64"/>
    <mergeCell ref="E66:E67"/>
    <mergeCell ref="F66:F67"/>
    <mergeCell ref="G66:G67"/>
    <mergeCell ref="H66:H67"/>
    <mergeCell ref="I33:I34"/>
    <mergeCell ref="H33:H34"/>
    <mergeCell ref="G33:G34"/>
    <mergeCell ref="E47:E48"/>
    <mergeCell ref="E33:E34"/>
    <mergeCell ref="F33:F34"/>
    <mergeCell ref="H47:H48"/>
    <mergeCell ref="G40:G42"/>
    <mergeCell ref="H40:H42"/>
    <mergeCell ref="I40:I42"/>
    <mergeCell ref="G43:G45"/>
    <mergeCell ref="H43:H45"/>
    <mergeCell ref="I43:I45"/>
    <mergeCell ref="I47:I48"/>
    <mergeCell ref="A3:I3"/>
    <mergeCell ref="I6:I9"/>
    <mergeCell ref="H6:H9"/>
    <mergeCell ref="G6:G9"/>
    <mergeCell ref="F6:F9"/>
    <mergeCell ref="E6:E9"/>
    <mergeCell ref="A21:A24"/>
    <mergeCell ref="B21:B24"/>
    <mergeCell ref="C21:C24"/>
    <mergeCell ref="I13:I14"/>
    <mergeCell ref="E13:E14"/>
    <mergeCell ref="H13:H14"/>
    <mergeCell ref="G13:G14"/>
    <mergeCell ref="F13:F14"/>
    <mergeCell ref="E21:E25"/>
    <mergeCell ref="F21:F25"/>
    <mergeCell ref="G21:G25"/>
    <mergeCell ref="H21:H25"/>
    <mergeCell ref="E18:E20"/>
    <mergeCell ref="F18:F20"/>
    <mergeCell ref="G18:G20"/>
    <mergeCell ref="H18:H20"/>
    <mergeCell ref="I18:I20"/>
    <mergeCell ref="A6:A8"/>
    <mergeCell ref="G136:G138"/>
    <mergeCell ref="H136:H138"/>
    <mergeCell ref="I136:I138"/>
    <mergeCell ref="G126:G128"/>
    <mergeCell ref="H126:H128"/>
    <mergeCell ref="I126:I128"/>
    <mergeCell ref="I92:I93"/>
    <mergeCell ref="H92:H93"/>
    <mergeCell ref="G92:G93"/>
    <mergeCell ref="H95:H96"/>
    <mergeCell ref="G95:G96"/>
    <mergeCell ref="H117:H118"/>
    <mergeCell ref="G117:G118"/>
    <mergeCell ref="G129:G130"/>
    <mergeCell ref="H129:H130"/>
    <mergeCell ref="I117:I118"/>
    <mergeCell ref="I95:I96"/>
    <mergeCell ref="E92:E93"/>
    <mergeCell ref="F92:F93"/>
    <mergeCell ref="H81:H82"/>
    <mergeCell ref="I81:I82"/>
    <mergeCell ref="H83:H84"/>
    <mergeCell ref="H73:H74"/>
    <mergeCell ref="I83:I84"/>
    <mergeCell ref="I73:I74"/>
    <mergeCell ref="I59:I62"/>
    <mergeCell ref="G73:G74"/>
    <mergeCell ref="H59:H62"/>
    <mergeCell ref="G59:G62"/>
    <mergeCell ref="I63:I64"/>
    <mergeCell ref="H63:H64"/>
    <mergeCell ref="G63:G64"/>
    <mergeCell ref="I66:I67"/>
    <mergeCell ref="F117:F118"/>
    <mergeCell ref="E117:E118"/>
    <mergeCell ref="F95:F96"/>
    <mergeCell ref="E95:E96"/>
    <mergeCell ref="I104:I105"/>
    <mergeCell ref="H104:H105"/>
    <mergeCell ref="G104:G105"/>
    <mergeCell ref="F104:F105"/>
    <mergeCell ref="E104:E105"/>
    <mergeCell ref="G47:G48"/>
    <mergeCell ref="F47:F48"/>
    <mergeCell ref="G26:G28"/>
    <mergeCell ref="H26:H28"/>
    <mergeCell ref="I26:I28"/>
    <mergeCell ref="A29:A31"/>
    <mergeCell ref="B29:B31"/>
    <mergeCell ref="C29:C31"/>
    <mergeCell ref="E29:E31"/>
    <mergeCell ref="F29:F31"/>
    <mergeCell ref="G29:G31"/>
    <mergeCell ref="H29:H31"/>
    <mergeCell ref="I29:I31"/>
    <mergeCell ref="A26:A28"/>
    <mergeCell ref="B26:B28"/>
    <mergeCell ref="C26:C28"/>
    <mergeCell ref="E26:E28"/>
    <mergeCell ref="F26:F28"/>
    <mergeCell ref="A43:A45"/>
    <mergeCell ref="B43:B45"/>
    <mergeCell ref="C43:C45"/>
    <mergeCell ref="E43:E45"/>
    <mergeCell ref="F43:F45"/>
    <mergeCell ref="A40:A42"/>
    <mergeCell ref="E40:E42"/>
    <mergeCell ref="F40:F42"/>
    <mergeCell ref="A59:A61"/>
    <mergeCell ref="B59:B61"/>
    <mergeCell ref="C59:C61"/>
    <mergeCell ref="A66:A67"/>
    <mergeCell ref="B66:B67"/>
    <mergeCell ref="C66:C67"/>
    <mergeCell ref="F59:F62"/>
    <mergeCell ref="E59:E62"/>
    <mergeCell ref="A55:A57"/>
    <mergeCell ref="B55:B57"/>
    <mergeCell ref="C55:C57"/>
    <mergeCell ref="E55:E57"/>
    <mergeCell ref="F55:F57"/>
    <mergeCell ref="G55:G57"/>
    <mergeCell ref="H55:H57"/>
    <mergeCell ref="I55:I57"/>
    <mergeCell ref="A49:A50"/>
    <mergeCell ref="B49:B50"/>
    <mergeCell ref="C49:C50"/>
    <mergeCell ref="E49:E50"/>
    <mergeCell ref="F49:F50"/>
    <mergeCell ref="A81:A82"/>
    <mergeCell ref="B81:B82"/>
    <mergeCell ref="C81:C82"/>
    <mergeCell ref="F73:F74"/>
    <mergeCell ref="E73:E74"/>
    <mergeCell ref="A83:A84"/>
    <mergeCell ref="B83:B84"/>
    <mergeCell ref="C83:C84"/>
    <mergeCell ref="E81:E82"/>
    <mergeCell ref="F81:F82"/>
    <mergeCell ref="G81:G82"/>
    <mergeCell ref="E83:E84"/>
    <mergeCell ref="F83:F84"/>
    <mergeCell ref="G83:G84"/>
    <mergeCell ref="A99:A100"/>
    <mergeCell ref="B99:B100"/>
    <mergeCell ref="C99:C100"/>
    <mergeCell ref="E99:E100"/>
    <mergeCell ref="F99:F100"/>
    <mergeCell ref="G99:G100"/>
    <mergeCell ref="H99:H100"/>
    <mergeCell ref="I99:I100"/>
    <mergeCell ref="G106:G107"/>
    <mergeCell ref="H106:H107"/>
    <mergeCell ref="I106:I107"/>
    <mergeCell ref="A112:A114"/>
    <mergeCell ref="B112:B114"/>
    <mergeCell ref="C112:C114"/>
    <mergeCell ref="E112:E114"/>
    <mergeCell ref="F112:F114"/>
    <mergeCell ref="G112:G114"/>
    <mergeCell ref="H112:H114"/>
    <mergeCell ref="I112:I114"/>
    <mergeCell ref="A106:A107"/>
    <mergeCell ref="B106:B107"/>
    <mergeCell ref="C106:C107"/>
    <mergeCell ref="E106:E107"/>
    <mergeCell ref="F106:F107"/>
    <mergeCell ref="A127:A128"/>
    <mergeCell ref="B127:B128"/>
    <mergeCell ref="C127:C128"/>
    <mergeCell ref="E126:E128"/>
    <mergeCell ref="F126:F128"/>
    <mergeCell ref="G122:G123"/>
    <mergeCell ref="H122:H123"/>
    <mergeCell ref="I122:I123"/>
    <mergeCell ref="A124:A125"/>
    <mergeCell ref="B124:B125"/>
    <mergeCell ref="C124:C125"/>
    <mergeCell ref="E124:E125"/>
    <mergeCell ref="F124:F125"/>
    <mergeCell ref="G124:G125"/>
    <mergeCell ref="H124:H125"/>
    <mergeCell ref="I124:I125"/>
    <mergeCell ref="A122:A123"/>
    <mergeCell ref="B122:B123"/>
    <mergeCell ref="C122:C123"/>
    <mergeCell ref="E122:E123"/>
    <mergeCell ref="F122:F123"/>
    <mergeCell ref="A134:A135"/>
    <mergeCell ref="B134:B135"/>
    <mergeCell ref="C134:C135"/>
    <mergeCell ref="E134:E135"/>
    <mergeCell ref="F134:F135"/>
    <mergeCell ref="G134:G135"/>
    <mergeCell ref="H134:H135"/>
    <mergeCell ref="I134:I135"/>
    <mergeCell ref="A129:A130"/>
    <mergeCell ref="B129:B130"/>
    <mergeCell ref="C129:C130"/>
    <mergeCell ref="E129:E130"/>
    <mergeCell ref="F129:F130"/>
    <mergeCell ref="A145:A146"/>
    <mergeCell ref="B145:B146"/>
    <mergeCell ref="C145:C146"/>
    <mergeCell ref="E136:E138"/>
    <mergeCell ref="F136:F138"/>
    <mergeCell ref="E139:E140"/>
    <mergeCell ref="F139:F140"/>
    <mergeCell ref="E143:E144"/>
    <mergeCell ref="F143:F144"/>
    <mergeCell ref="A141:A142"/>
    <mergeCell ref="B141:B142"/>
    <mergeCell ref="C141:C142"/>
    <mergeCell ref="A143:A144"/>
    <mergeCell ref="B143:B144"/>
    <mergeCell ref="C143:C144"/>
    <mergeCell ref="A137:A138"/>
    <mergeCell ref="B137:B138"/>
    <mergeCell ref="C137:C138"/>
    <mergeCell ref="A139:A140"/>
    <mergeCell ref="B139:B140"/>
    <mergeCell ref="C139:C140"/>
    <mergeCell ref="B6:B8"/>
    <mergeCell ref="C6:C8"/>
    <mergeCell ref="G143:G144"/>
    <mergeCell ref="H143:H144"/>
    <mergeCell ref="I143:I144"/>
    <mergeCell ref="E145:E146"/>
    <mergeCell ref="F145:F146"/>
    <mergeCell ref="G145:G146"/>
    <mergeCell ref="H145:H146"/>
    <mergeCell ref="I145:I146"/>
    <mergeCell ref="G139:G140"/>
    <mergeCell ref="H139:H140"/>
    <mergeCell ref="I139:I140"/>
    <mergeCell ref="E141:E142"/>
    <mergeCell ref="F141:F142"/>
    <mergeCell ref="G141:G142"/>
    <mergeCell ref="H141:H142"/>
    <mergeCell ref="I141:I142"/>
    <mergeCell ref="I129:I130"/>
    <mergeCell ref="G49:G50"/>
    <mergeCell ref="H49:H50"/>
    <mergeCell ref="I49:I50"/>
    <mergeCell ref="B40:B42"/>
    <mergeCell ref="C40:C42"/>
  </mergeCells>
  <hyperlinks>
    <hyperlink ref="D22" location="worksheet15" display="Click here to go to Worksheet 15." xr:uid="{00000000-0004-0000-3200-000000000000}"/>
    <hyperlink ref="D28" location="sdl_82b" display="Click here to go to SDL Item 82b." xr:uid="{00000000-0004-0000-3200-000001000000}"/>
    <hyperlink ref="D30" location="mil06.24" display="Click here to go to MIL Item 6.24." xr:uid="{00000000-0004-0000-3200-000002000000}"/>
    <hyperlink ref="D31" location="sdl_82d" display="Click here to go to SDL Item 82d." xr:uid="{00000000-0004-0000-3200-000003000000}"/>
    <hyperlink ref="D41" location="mil06.25" display="Click here to go to MIL Item 6.25." xr:uid="{00000000-0004-0000-3200-000004000000}"/>
    <hyperlink ref="D45" location="sdl_82i" display="Click here to go to SDL Item 82i." xr:uid="{00000000-0004-0000-3200-000005000000}"/>
    <hyperlink ref="D50" location="mil06.27" display="Click here to go to MIL Item 6.27." xr:uid="{00000000-0004-0000-3200-000006000000}"/>
    <hyperlink ref="D56" location="mil06.36" display="Click here to go to MIL Item 6.36." xr:uid="{00000000-0004-0000-3200-000007000000}"/>
    <hyperlink ref="D57" location="sdl_82g" display="Click here to go to SDL Item 82g." xr:uid="{00000000-0004-0000-3200-000008000000}"/>
    <hyperlink ref="D61" location="sdl_82n" display="Click here to go to SDL Item 82n." xr:uid="{00000000-0004-0000-3200-000009000000}"/>
    <hyperlink ref="D67" location="sdl_82o" display="Click here to go to SDL Item 82o." xr:uid="{00000000-0004-0000-3200-00000A000000}"/>
    <hyperlink ref="D82" location="cp_015f" display="Click here to go to Item 15f." xr:uid="{00000000-0004-0000-3200-00000B000000}"/>
    <hyperlink ref="D84" location="cp_015f" display="Click here to go to Item 15f." xr:uid="{00000000-0004-0000-3200-00000C000000}"/>
    <hyperlink ref="D100" location="sdl_82t" display="Click here to go to SDL Item 82t." xr:uid="{00000000-0004-0000-3200-00000D000000}"/>
    <hyperlink ref="D107" location="mil06.27" display="Click here to go to MIL Item 6.27." xr:uid="{00000000-0004-0000-3200-00000E000000}"/>
    <hyperlink ref="D114" location="sdl_36" display="Click here to go to SDL Item 36." xr:uid="{00000000-0004-0000-3200-00000F000000}"/>
    <hyperlink ref="D113" location="mil06.36" display="Click here to go to MIL Item 6.36." xr:uid="{00000000-0004-0000-3200-000010000000}"/>
    <hyperlink ref="D123" location="sdl_83a" display="Click here to go to SDL Item 83a." xr:uid="{00000000-0004-0000-3200-000011000000}"/>
    <hyperlink ref="D125" location="sdl_83b" display="Click here to go to SDL Item 83b." xr:uid="{00000000-0004-0000-3200-000012000000}"/>
    <hyperlink ref="D128" location="sdl_83c" display="Click here to go to SDL Item 83c." xr:uid="{00000000-0004-0000-3200-000013000000}"/>
    <hyperlink ref="D130" location="sdl_83d" display="Click here to go to SDL Item 83d." xr:uid="{00000000-0004-0000-3200-000014000000}"/>
    <hyperlink ref="D135" location="sdl_84a" display="Click here to go to SDL Item 84a." xr:uid="{00000000-0004-0000-3200-000015000000}"/>
    <hyperlink ref="D138" location="sdl_84b" display="Click here to go to SDL Item 84b." xr:uid="{00000000-0004-0000-3200-000016000000}"/>
    <hyperlink ref="D140" location="sdl_84c" display="Click here to go to SDL Item 84c." xr:uid="{00000000-0004-0000-3200-000017000000}"/>
    <hyperlink ref="D142" location="sdl_84d" display="Click here to go to SDL Item 84d." xr:uid="{00000000-0004-0000-3200-000018000000}"/>
    <hyperlink ref="D144" location="sdl_84e" display="Click here to go to SDL Item 84e." xr:uid="{00000000-0004-0000-3200-000019000000}"/>
    <hyperlink ref="D146" location="sdl_84e" display="Click here to go to SDL Item 84e." xr:uid="{00000000-0004-0000-3200-00001A000000}"/>
    <hyperlink ref="D7" location="cp_019" display="Click here to go to Item 19." xr:uid="{00000000-0004-0000-3200-00001B000000}"/>
    <hyperlink ref="D19" location="mil06.23" display="Click here to go to MIL Item 6.23." xr:uid="{00000000-0004-0000-3200-00001C000000}"/>
    <hyperlink ref="D20" location="sdl_82a" display="Click here to go to SDL Item 82a." xr:uid="{00000000-0004-0000-3200-00001D000000}"/>
    <hyperlink ref="D27" location="mil06.24" display="Click here to go to MIL Item 6.24." xr:uid="{00000000-0004-0000-3200-00001E000000}"/>
    <hyperlink ref="D44" location="mil06.38" display="Click here to go to MIL Item 6.38." xr:uid="{00000000-0004-0000-3200-00001F000000}"/>
    <hyperlink ref="D60" location="mil06.40" display="Click here to go to MIL Item 6.40." xr:uid="{00000000-0004-0000-3200-000020000000}"/>
    <hyperlink ref="D23" location="mil00coverdocket" display="Click here to go to number on MIL cover page." xr:uid="{00000000-0004-0000-3200-000021000000}"/>
    <hyperlink ref="D24" location="mil06.01" display="Click here to go to MIL Item 6.01." xr:uid="{00000000-0004-0000-3200-000022000000}"/>
    <hyperlink ref="D42" location="sdl_82e" display="Click here to go to SDL Item 82e." xr:uid="{00000000-0004-0000-3200-000023000000}"/>
    <hyperlink ref="D90" location="cp_021i" display="Click here to go to Item 21i." xr:uid="{0C7EADE1-B14A-4722-AEC6-0B7DCD9D959A}"/>
  </hyperlink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dimension ref="A3:J134"/>
  <sheetViews>
    <sheetView workbookViewId="0">
      <pane ySplit="5" topLeftCell="A6" activePane="bottomLeft" state="frozen"/>
      <selection pane="bottomLeft" activeCell="A6" sqref="A6:A7"/>
    </sheetView>
  </sheetViews>
  <sheetFormatPr defaultRowHeight="15" x14ac:dyDescent="0.25"/>
  <cols>
    <col min="1" max="1" width="4.7109375" customWidth="1"/>
    <col min="2" max="3" width="6.7109375" customWidth="1"/>
    <col min="4" max="4" width="5.7109375" customWidth="1"/>
    <col min="5" max="5" width="28.7109375" customWidth="1"/>
    <col min="6" max="6" width="4.7109375" customWidth="1"/>
    <col min="7" max="8" width="6.7109375" customWidth="1"/>
    <col min="9" max="9" width="10.7109375" customWidth="1"/>
    <col min="10" max="10" width="8.7109375" customWidth="1"/>
  </cols>
  <sheetData>
    <row r="3" spans="1:10" ht="15.75" thickBot="1" x14ac:dyDescent="0.3">
      <c r="A3" s="147" t="s">
        <v>744</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65" x14ac:dyDescent="0.25">
      <c r="A6" s="148" t="s">
        <v>743</v>
      </c>
      <c r="B6" s="148"/>
      <c r="C6" s="148"/>
      <c r="D6" s="148"/>
      <c r="E6" s="3" t="s">
        <v>742</v>
      </c>
      <c r="F6" s="239"/>
      <c r="G6" s="239"/>
      <c r="H6" s="239"/>
      <c r="I6" s="242"/>
      <c r="J6" s="239"/>
    </row>
    <row r="7" spans="1:10" x14ac:dyDescent="0.25">
      <c r="A7" s="148"/>
      <c r="B7" s="148"/>
      <c r="C7" s="148"/>
      <c r="D7" s="148"/>
      <c r="E7" s="2" t="s">
        <v>6789</v>
      </c>
      <c r="F7" s="241"/>
      <c r="G7" s="241"/>
      <c r="H7" s="241"/>
      <c r="I7" s="244"/>
      <c r="J7" s="241"/>
    </row>
    <row r="8" spans="1:10" ht="45" x14ac:dyDescent="0.25">
      <c r="A8" s="12"/>
      <c r="B8" s="12" t="s">
        <v>420</v>
      </c>
      <c r="C8" s="12"/>
      <c r="D8" s="12"/>
      <c r="E8" s="3" t="s">
        <v>741</v>
      </c>
      <c r="F8" s="10"/>
      <c r="G8" s="10"/>
      <c r="H8" s="10"/>
      <c r="I8" s="11"/>
      <c r="J8" s="10"/>
    </row>
    <row r="9" spans="1:10" ht="105" x14ac:dyDescent="0.25">
      <c r="A9" s="12"/>
      <c r="B9" s="12" t="s">
        <v>179</v>
      </c>
      <c r="C9" s="12"/>
      <c r="D9" s="12"/>
      <c r="E9" s="3" t="s">
        <v>740</v>
      </c>
      <c r="F9" s="10"/>
      <c r="G9" s="10"/>
      <c r="H9" s="10"/>
      <c r="I9" s="11"/>
      <c r="J9" s="10"/>
    </row>
    <row r="10" spans="1:10" ht="90" x14ac:dyDescent="0.25">
      <c r="A10" s="12"/>
      <c r="B10" s="12" t="s">
        <v>177</v>
      </c>
      <c r="C10" s="12"/>
      <c r="D10" s="12"/>
      <c r="E10" s="3" t="s">
        <v>7192</v>
      </c>
      <c r="F10" s="10"/>
      <c r="G10" s="10"/>
      <c r="H10" s="10"/>
      <c r="I10" s="11"/>
      <c r="J10" s="10"/>
    </row>
    <row r="11" spans="1:10" ht="120" x14ac:dyDescent="0.25">
      <c r="A11" s="12"/>
      <c r="B11" s="12" t="s">
        <v>175</v>
      </c>
      <c r="C11" s="12"/>
      <c r="D11" s="12"/>
      <c r="E11" s="3" t="s">
        <v>739</v>
      </c>
      <c r="F11" s="10"/>
      <c r="G11" s="10"/>
      <c r="H11" s="10"/>
      <c r="I11" s="11"/>
      <c r="J11" s="10"/>
    </row>
    <row r="12" spans="1:10" ht="45" x14ac:dyDescent="0.25">
      <c r="A12" s="12"/>
      <c r="B12" s="12" t="s">
        <v>173</v>
      </c>
      <c r="C12" s="12"/>
      <c r="D12" s="12"/>
      <c r="E12" s="3" t="s">
        <v>516</v>
      </c>
      <c r="F12" s="10"/>
      <c r="G12" s="10"/>
      <c r="H12" s="10"/>
      <c r="I12" s="11"/>
      <c r="J12" s="10"/>
    </row>
    <row r="13" spans="1:10" ht="180" x14ac:dyDescent="0.25">
      <c r="A13" s="12"/>
      <c r="B13" s="12" t="s">
        <v>171</v>
      </c>
      <c r="C13" s="12"/>
      <c r="D13" s="12"/>
      <c r="E13" s="3" t="s">
        <v>7558</v>
      </c>
      <c r="F13" s="239"/>
      <c r="G13" s="239"/>
      <c r="H13" s="239"/>
      <c r="I13" s="242"/>
      <c r="J13" s="239"/>
    </row>
    <row r="14" spans="1:10" ht="165" x14ac:dyDescent="0.25">
      <c r="A14" s="12"/>
      <c r="B14" s="12"/>
      <c r="C14" s="15" t="s">
        <v>437</v>
      </c>
      <c r="D14" s="12"/>
      <c r="E14" s="3" t="s">
        <v>7774</v>
      </c>
      <c r="F14" s="240"/>
      <c r="G14" s="240"/>
      <c r="H14" s="240"/>
      <c r="I14" s="243"/>
      <c r="J14" s="240"/>
    </row>
    <row r="15" spans="1:10" ht="240" x14ac:dyDescent="0.25">
      <c r="A15" s="148"/>
      <c r="B15" s="148"/>
      <c r="C15" s="148"/>
      <c r="D15" s="148"/>
      <c r="E15" s="3" t="s">
        <v>7105</v>
      </c>
      <c r="F15" s="240"/>
      <c r="G15" s="240"/>
      <c r="H15" s="240"/>
      <c r="I15" s="243"/>
      <c r="J15" s="240"/>
    </row>
    <row r="16" spans="1:10" ht="30" customHeight="1" x14ac:dyDescent="0.25">
      <c r="A16" s="148"/>
      <c r="B16" s="148"/>
      <c r="C16" s="148"/>
      <c r="D16" s="148"/>
      <c r="E16" s="2" t="s">
        <v>6748</v>
      </c>
      <c r="F16" s="240"/>
      <c r="G16" s="240"/>
      <c r="H16" s="240"/>
      <c r="I16" s="243"/>
      <c r="J16" s="240"/>
    </row>
    <row r="17" spans="1:10" x14ac:dyDescent="0.25">
      <c r="A17" s="148"/>
      <c r="B17" s="148"/>
      <c r="C17" s="148"/>
      <c r="D17" s="148"/>
      <c r="E17" s="2" t="s">
        <v>7104</v>
      </c>
      <c r="F17" s="241"/>
      <c r="G17" s="241"/>
      <c r="H17" s="241"/>
      <c r="I17" s="244"/>
      <c r="J17" s="241"/>
    </row>
    <row r="18" spans="1:10" ht="180" x14ac:dyDescent="0.25">
      <c r="A18" s="148"/>
      <c r="B18" s="148" t="s">
        <v>169</v>
      </c>
      <c r="C18" s="148"/>
      <c r="D18" s="148"/>
      <c r="E18" s="3" t="s">
        <v>7110</v>
      </c>
      <c r="F18" s="165"/>
      <c r="G18" s="165"/>
      <c r="H18" s="165"/>
      <c r="I18" s="246"/>
      <c r="J18" s="165"/>
    </row>
    <row r="19" spans="1:10" ht="30" customHeight="1" x14ac:dyDescent="0.25">
      <c r="A19" s="148"/>
      <c r="B19" s="148"/>
      <c r="C19" s="148"/>
      <c r="D19" s="148"/>
      <c r="E19" s="2" t="s">
        <v>6625</v>
      </c>
      <c r="F19" s="165"/>
      <c r="G19" s="165"/>
      <c r="H19" s="165"/>
      <c r="I19" s="246"/>
      <c r="J19" s="165"/>
    </row>
    <row r="20" spans="1:10" ht="30" customHeight="1" x14ac:dyDescent="0.25">
      <c r="A20" s="148"/>
      <c r="B20" s="148"/>
      <c r="C20" s="148"/>
      <c r="D20" s="148"/>
      <c r="E20" s="2" t="s">
        <v>7089</v>
      </c>
      <c r="F20" s="165"/>
      <c r="G20" s="165"/>
      <c r="H20" s="165"/>
      <c r="I20" s="246"/>
      <c r="J20" s="165"/>
    </row>
    <row r="21" spans="1:10" ht="30" customHeight="1" x14ac:dyDescent="0.25">
      <c r="A21" s="148"/>
      <c r="B21" s="148"/>
      <c r="C21" s="148"/>
      <c r="D21" s="148"/>
      <c r="E21" s="2" t="s">
        <v>6627</v>
      </c>
      <c r="F21" s="165"/>
      <c r="G21" s="165"/>
      <c r="H21" s="165"/>
      <c r="I21" s="246"/>
      <c r="J21" s="165"/>
    </row>
    <row r="22" spans="1:10" ht="75" x14ac:dyDescent="0.25">
      <c r="A22" s="148"/>
      <c r="B22" s="148" t="s">
        <v>167</v>
      </c>
      <c r="C22" s="148"/>
      <c r="D22" s="148"/>
      <c r="E22" s="3" t="s">
        <v>7559</v>
      </c>
      <c r="F22" s="239"/>
      <c r="G22" s="239"/>
      <c r="H22" s="239"/>
      <c r="I22" s="242"/>
      <c r="J22" s="239"/>
    </row>
    <row r="23" spans="1:10" x14ac:dyDescent="0.25">
      <c r="A23" s="148"/>
      <c r="B23" s="148"/>
      <c r="C23" s="148"/>
      <c r="D23" s="148"/>
      <c r="E23" s="2" t="s">
        <v>6768</v>
      </c>
      <c r="F23" s="241"/>
      <c r="G23" s="241"/>
      <c r="H23" s="241"/>
      <c r="I23" s="244"/>
      <c r="J23" s="241"/>
    </row>
    <row r="24" spans="1:10" ht="45" x14ac:dyDescent="0.25">
      <c r="A24" s="12"/>
      <c r="B24" s="12" t="s">
        <v>165</v>
      </c>
      <c r="C24" s="12"/>
      <c r="D24" s="12"/>
      <c r="E24" s="3" t="s">
        <v>737</v>
      </c>
      <c r="F24" s="10"/>
      <c r="G24" s="10"/>
      <c r="H24" s="10"/>
      <c r="I24" s="11"/>
      <c r="J24" s="10"/>
    </row>
    <row r="25" spans="1:10" ht="120" x14ac:dyDescent="0.25">
      <c r="A25" s="12"/>
      <c r="B25" s="12"/>
      <c r="C25" s="12" t="s">
        <v>214</v>
      </c>
      <c r="D25" s="12"/>
      <c r="E25" s="3" t="s">
        <v>736</v>
      </c>
      <c r="F25" s="10"/>
      <c r="G25" s="10"/>
      <c r="H25" s="10"/>
      <c r="I25" s="11"/>
      <c r="J25" s="10"/>
    </row>
    <row r="26" spans="1:10" ht="90" x14ac:dyDescent="0.25">
      <c r="A26" s="12"/>
      <c r="B26" s="12"/>
      <c r="C26" s="12" t="s">
        <v>212</v>
      </c>
      <c r="D26" s="12"/>
      <c r="E26" s="3" t="s">
        <v>735</v>
      </c>
      <c r="F26" s="10"/>
      <c r="G26" s="10"/>
      <c r="H26" s="10"/>
      <c r="I26" s="11"/>
      <c r="J26" s="10"/>
    </row>
    <row r="27" spans="1:10" ht="60" x14ac:dyDescent="0.25">
      <c r="A27" s="12"/>
      <c r="B27" s="12"/>
      <c r="C27" s="12" t="s">
        <v>210</v>
      </c>
      <c r="D27" s="12"/>
      <c r="E27" s="3" t="s">
        <v>734</v>
      </c>
      <c r="F27" s="10"/>
      <c r="G27" s="10"/>
      <c r="H27" s="10"/>
      <c r="I27" s="11"/>
      <c r="J27" s="10"/>
    </row>
    <row r="28" spans="1:10" ht="330" x14ac:dyDescent="0.25">
      <c r="A28" s="148"/>
      <c r="B28" s="148" t="s">
        <v>426</v>
      </c>
      <c r="C28" s="148"/>
      <c r="D28" s="148"/>
      <c r="E28" s="3" t="s">
        <v>7560</v>
      </c>
      <c r="F28" s="239"/>
      <c r="G28" s="239"/>
      <c r="H28" s="239"/>
      <c r="I28" s="242"/>
      <c r="J28" s="239"/>
    </row>
    <row r="29" spans="1:10" ht="30" customHeight="1" x14ac:dyDescent="0.25">
      <c r="A29" s="148"/>
      <c r="B29" s="148"/>
      <c r="C29" s="148"/>
      <c r="D29" s="148"/>
      <c r="E29" s="2" t="s">
        <v>6749</v>
      </c>
      <c r="F29" s="240"/>
      <c r="G29" s="240"/>
      <c r="H29" s="240"/>
      <c r="I29" s="243"/>
      <c r="J29" s="240"/>
    </row>
    <row r="30" spans="1:10" x14ac:dyDescent="0.25">
      <c r="A30" s="148"/>
      <c r="B30" s="148"/>
      <c r="C30" s="148"/>
      <c r="D30" s="148"/>
      <c r="E30" s="2" t="s">
        <v>7106</v>
      </c>
      <c r="F30" s="240"/>
      <c r="G30" s="240"/>
      <c r="H30" s="240"/>
      <c r="I30" s="243"/>
      <c r="J30" s="240"/>
    </row>
    <row r="31" spans="1:10" ht="30" x14ac:dyDescent="0.25">
      <c r="A31" s="148"/>
      <c r="B31" s="148"/>
      <c r="C31" s="148"/>
      <c r="D31" s="148"/>
      <c r="E31" s="2" t="s">
        <v>6769</v>
      </c>
      <c r="F31" s="241"/>
      <c r="G31" s="241"/>
      <c r="H31" s="241"/>
      <c r="I31" s="244"/>
      <c r="J31" s="241"/>
    </row>
    <row r="32" spans="1:10" ht="60" x14ac:dyDescent="0.25">
      <c r="A32" s="12"/>
      <c r="B32" s="12"/>
      <c r="C32" s="12" t="s">
        <v>214</v>
      </c>
      <c r="D32" s="12"/>
      <c r="E32" s="3" t="s">
        <v>733</v>
      </c>
      <c r="F32" s="10"/>
      <c r="G32" s="10"/>
      <c r="H32" s="10"/>
      <c r="I32" s="11"/>
      <c r="J32" s="10"/>
    </row>
    <row r="33" spans="1:10" ht="165" x14ac:dyDescent="0.25">
      <c r="A33" s="12"/>
      <c r="B33" s="12"/>
      <c r="C33" s="12" t="s">
        <v>212</v>
      </c>
      <c r="D33" s="12"/>
      <c r="E33" s="3" t="s">
        <v>7561</v>
      </c>
      <c r="F33" s="10"/>
      <c r="G33" s="10"/>
      <c r="H33" s="10"/>
      <c r="I33" s="11"/>
      <c r="J33" s="10"/>
    </row>
    <row r="34" spans="1:10" ht="30" x14ac:dyDescent="0.25">
      <c r="A34" s="148"/>
      <c r="B34" s="148" t="s">
        <v>537</v>
      </c>
      <c r="C34" s="148"/>
      <c r="D34" s="148"/>
      <c r="E34" s="3" t="s">
        <v>732</v>
      </c>
      <c r="F34" s="239"/>
      <c r="G34" s="239"/>
      <c r="H34" s="239"/>
      <c r="I34" s="242"/>
      <c r="J34" s="239"/>
    </row>
    <row r="35" spans="1:10" x14ac:dyDescent="0.25">
      <c r="A35" s="148"/>
      <c r="B35" s="148"/>
      <c r="C35" s="148"/>
      <c r="D35" s="148"/>
      <c r="E35" s="2" t="s">
        <v>6770</v>
      </c>
      <c r="F35" s="241"/>
      <c r="G35" s="241"/>
      <c r="H35" s="241"/>
      <c r="I35" s="244"/>
      <c r="J35" s="241"/>
    </row>
    <row r="36" spans="1:10" ht="60" x14ac:dyDescent="0.25">
      <c r="A36" s="148"/>
      <c r="B36" s="148" t="s">
        <v>535</v>
      </c>
      <c r="C36" s="148"/>
      <c r="D36" s="148"/>
      <c r="E36" s="3" t="s">
        <v>731</v>
      </c>
      <c r="F36" s="239"/>
      <c r="G36" s="239"/>
      <c r="H36" s="239"/>
      <c r="I36" s="242"/>
      <c r="J36" s="239"/>
    </row>
    <row r="37" spans="1:10" x14ac:dyDescent="0.25">
      <c r="A37" s="148"/>
      <c r="B37" s="148"/>
      <c r="C37" s="148"/>
      <c r="D37" s="148"/>
      <c r="E37" s="2" t="s">
        <v>6771</v>
      </c>
      <c r="F37" s="241"/>
      <c r="G37" s="241"/>
      <c r="H37" s="241"/>
      <c r="I37" s="244"/>
      <c r="J37" s="241"/>
    </row>
    <row r="38" spans="1:10" ht="180" x14ac:dyDescent="0.25">
      <c r="A38" s="148"/>
      <c r="B38" s="148" t="s">
        <v>620</v>
      </c>
      <c r="C38" s="148"/>
      <c r="D38" s="148"/>
      <c r="E38" s="3" t="s">
        <v>7562</v>
      </c>
      <c r="F38" s="239"/>
      <c r="G38" s="239"/>
      <c r="H38" s="239"/>
      <c r="I38" s="242"/>
      <c r="J38" s="239"/>
    </row>
    <row r="39" spans="1:10" ht="30" customHeight="1" x14ac:dyDescent="0.25">
      <c r="A39" s="148"/>
      <c r="B39" s="148"/>
      <c r="C39" s="148"/>
      <c r="D39" s="148"/>
      <c r="E39" s="2" t="s">
        <v>6772</v>
      </c>
      <c r="F39" s="241"/>
      <c r="G39" s="241"/>
      <c r="H39" s="241"/>
      <c r="I39" s="244"/>
      <c r="J39" s="241"/>
    </row>
    <row r="40" spans="1:10" ht="45" x14ac:dyDescent="0.25">
      <c r="A40" s="12"/>
      <c r="B40" s="12"/>
      <c r="C40" s="12" t="s">
        <v>214</v>
      </c>
      <c r="D40" s="12"/>
      <c r="E40" s="3" t="s">
        <v>7563</v>
      </c>
      <c r="F40" s="239"/>
      <c r="G40" s="239"/>
      <c r="H40" s="239"/>
      <c r="I40" s="242"/>
      <c r="J40" s="239"/>
    </row>
    <row r="41" spans="1:10" ht="60" x14ac:dyDescent="0.25">
      <c r="A41" s="12"/>
      <c r="B41" s="12"/>
      <c r="C41" s="12"/>
      <c r="D41" s="12" t="s">
        <v>435</v>
      </c>
      <c r="E41" s="3" t="s">
        <v>730</v>
      </c>
      <c r="F41" s="241"/>
      <c r="G41" s="241"/>
      <c r="H41" s="241"/>
      <c r="I41" s="244"/>
      <c r="J41" s="241"/>
    </row>
    <row r="42" spans="1:10" ht="135" x14ac:dyDescent="0.25">
      <c r="A42" s="12"/>
      <c r="B42" s="12"/>
      <c r="C42" s="12"/>
      <c r="D42" s="12" t="s">
        <v>433</v>
      </c>
      <c r="E42" s="3" t="s">
        <v>7564</v>
      </c>
      <c r="F42" s="10"/>
      <c r="G42" s="10"/>
      <c r="H42" s="10"/>
      <c r="I42" s="11"/>
      <c r="J42" s="10"/>
    </row>
    <row r="43" spans="1:10" ht="135" x14ac:dyDescent="0.25">
      <c r="A43" s="148"/>
      <c r="B43" s="148"/>
      <c r="C43" s="148" t="s">
        <v>212</v>
      </c>
      <c r="D43" s="148"/>
      <c r="E43" s="3" t="s">
        <v>7565</v>
      </c>
      <c r="F43" s="239"/>
      <c r="G43" s="239"/>
      <c r="H43" s="239"/>
      <c r="I43" s="242"/>
      <c r="J43" s="239"/>
    </row>
    <row r="44" spans="1:10" x14ac:dyDescent="0.25">
      <c r="A44" s="148"/>
      <c r="B44" s="148"/>
      <c r="C44" s="148"/>
      <c r="D44" s="148"/>
      <c r="E44" s="2" t="s">
        <v>6773</v>
      </c>
      <c r="F44" s="241"/>
      <c r="G44" s="241"/>
      <c r="H44" s="241"/>
      <c r="I44" s="244"/>
      <c r="J44" s="241"/>
    </row>
    <row r="45" spans="1:10" ht="195" x14ac:dyDescent="0.25">
      <c r="A45" s="148"/>
      <c r="B45" s="148"/>
      <c r="C45" s="148" t="s">
        <v>210</v>
      </c>
      <c r="D45" s="148"/>
      <c r="E45" s="3" t="s">
        <v>7566</v>
      </c>
      <c r="F45" s="239"/>
      <c r="G45" s="239"/>
      <c r="H45" s="239"/>
      <c r="I45" s="242"/>
      <c r="J45" s="239"/>
    </row>
    <row r="46" spans="1:10" ht="30" customHeight="1" x14ac:dyDescent="0.25">
      <c r="A46" s="148"/>
      <c r="B46" s="148"/>
      <c r="C46" s="148"/>
      <c r="D46" s="148"/>
      <c r="E46" s="2" t="s">
        <v>6774</v>
      </c>
      <c r="F46" s="240"/>
      <c r="G46" s="240"/>
      <c r="H46" s="240"/>
      <c r="I46" s="243"/>
      <c r="J46" s="240"/>
    </row>
    <row r="47" spans="1:10" ht="30" x14ac:dyDescent="0.25">
      <c r="A47" s="148"/>
      <c r="B47" s="148"/>
      <c r="C47" s="148"/>
      <c r="D47" s="148"/>
      <c r="E47" s="2" t="s">
        <v>6775</v>
      </c>
      <c r="F47" s="241"/>
      <c r="G47" s="241"/>
      <c r="H47" s="241"/>
      <c r="I47" s="244"/>
      <c r="J47" s="241"/>
    </row>
    <row r="48" spans="1:10" ht="90" x14ac:dyDescent="0.25">
      <c r="A48" s="12"/>
      <c r="B48" s="12"/>
      <c r="C48" s="12"/>
      <c r="D48" s="12" t="s">
        <v>435</v>
      </c>
      <c r="E48" s="3" t="s">
        <v>7567</v>
      </c>
      <c r="F48" s="10"/>
      <c r="G48" s="10"/>
      <c r="H48" s="10"/>
      <c r="I48" s="11"/>
      <c r="J48" s="10"/>
    </row>
    <row r="49" spans="1:10" ht="120" x14ac:dyDescent="0.25">
      <c r="A49" s="12"/>
      <c r="B49" s="12"/>
      <c r="C49" s="12"/>
      <c r="D49" s="12" t="s">
        <v>433</v>
      </c>
      <c r="E49" s="3" t="s">
        <v>7568</v>
      </c>
      <c r="F49" s="10"/>
      <c r="G49" s="10"/>
      <c r="H49" s="10"/>
      <c r="I49" s="11"/>
      <c r="J49" s="10"/>
    </row>
    <row r="50" spans="1:10" ht="180" x14ac:dyDescent="0.25">
      <c r="A50" s="12"/>
      <c r="B50" s="12"/>
      <c r="C50" s="12"/>
      <c r="D50" s="12" t="s">
        <v>300</v>
      </c>
      <c r="E50" s="3" t="s">
        <v>7569</v>
      </c>
      <c r="F50" s="10"/>
      <c r="G50" s="10"/>
      <c r="H50" s="10"/>
      <c r="I50" s="11"/>
      <c r="J50" s="10"/>
    </row>
    <row r="51" spans="1:10" ht="165" x14ac:dyDescent="0.25">
      <c r="A51" s="148"/>
      <c r="B51" s="148"/>
      <c r="C51" s="148" t="s">
        <v>208</v>
      </c>
      <c r="D51" s="148"/>
      <c r="E51" s="3" t="s">
        <v>7570</v>
      </c>
      <c r="F51" s="239"/>
      <c r="G51" s="239"/>
      <c r="H51" s="239"/>
      <c r="I51" s="242"/>
      <c r="J51" s="239"/>
    </row>
    <row r="52" spans="1:10" x14ac:dyDescent="0.25">
      <c r="A52" s="148"/>
      <c r="B52" s="148"/>
      <c r="C52" s="148"/>
      <c r="D52" s="148"/>
      <c r="E52" s="2" t="s">
        <v>6773</v>
      </c>
      <c r="F52" s="240"/>
      <c r="G52" s="240"/>
      <c r="H52" s="240"/>
      <c r="I52" s="243"/>
      <c r="J52" s="240"/>
    </row>
    <row r="53" spans="1:10" ht="90" x14ac:dyDescent="0.25">
      <c r="A53" s="12"/>
      <c r="B53" s="12"/>
      <c r="C53" s="15" t="s">
        <v>437</v>
      </c>
      <c r="D53" s="12"/>
      <c r="E53" s="3" t="s">
        <v>729</v>
      </c>
      <c r="F53" s="241"/>
      <c r="G53" s="241"/>
      <c r="H53" s="241"/>
      <c r="I53" s="244"/>
      <c r="J53" s="241"/>
    </row>
    <row r="54" spans="1:10" ht="75" x14ac:dyDescent="0.25">
      <c r="A54" s="148"/>
      <c r="B54" s="148"/>
      <c r="C54" s="148" t="s">
        <v>206</v>
      </c>
      <c r="D54" s="148"/>
      <c r="E54" s="3" t="s">
        <v>728</v>
      </c>
      <c r="F54" s="239"/>
      <c r="G54" s="239"/>
      <c r="H54" s="239"/>
      <c r="I54" s="242"/>
      <c r="J54" s="239"/>
    </row>
    <row r="55" spans="1:10" ht="30" customHeight="1" x14ac:dyDescent="0.25">
      <c r="A55" s="148"/>
      <c r="B55" s="148"/>
      <c r="C55" s="148"/>
      <c r="D55" s="148"/>
      <c r="E55" s="2" t="s">
        <v>6776</v>
      </c>
      <c r="F55" s="240"/>
      <c r="G55" s="240"/>
      <c r="H55" s="240"/>
      <c r="I55" s="243"/>
      <c r="J55" s="240"/>
    </row>
    <row r="56" spans="1:10" ht="30" x14ac:dyDescent="0.25">
      <c r="A56" s="148"/>
      <c r="B56" s="148"/>
      <c r="C56" s="148"/>
      <c r="D56" s="148"/>
      <c r="E56" s="2" t="s">
        <v>6777</v>
      </c>
      <c r="F56" s="241"/>
      <c r="G56" s="241"/>
      <c r="H56" s="241"/>
      <c r="I56" s="244"/>
      <c r="J56" s="241"/>
    </row>
    <row r="57" spans="1:10" ht="135" x14ac:dyDescent="0.25">
      <c r="A57" s="148"/>
      <c r="B57" s="148" t="s">
        <v>618</v>
      </c>
      <c r="C57" s="148"/>
      <c r="D57" s="148"/>
      <c r="E57" s="3" t="s">
        <v>7571</v>
      </c>
      <c r="F57" s="239"/>
      <c r="G57" s="239"/>
      <c r="H57" s="239"/>
      <c r="I57" s="242"/>
      <c r="J57" s="239"/>
    </row>
    <row r="58" spans="1:10" ht="30" customHeight="1" x14ac:dyDescent="0.25">
      <c r="A58" s="148"/>
      <c r="B58" s="148"/>
      <c r="C58" s="148"/>
      <c r="D58" s="148"/>
      <c r="E58" s="2" t="s">
        <v>6774</v>
      </c>
      <c r="F58" s="241"/>
      <c r="G58" s="241"/>
      <c r="H58" s="241"/>
      <c r="I58" s="244"/>
      <c r="J58" s="241"/>
    </row>
    <row r="59" spans="1:10" ht="45" x14ac:dyDescent="0.25">
      <c r="A59" s="12"/>
      <c r="B59" s="12"/>
      <c r="C59" s="12" t="s">
        <v>214</v>
      </c>
      <c r="D59" s="12"/>
      <c r="E59" s="3" t="s">
        <v>7572</v>
      </c>
      <c r="F59" s="239"/>
      <c r="G59" s="239"/>
      <c r="H59" s="239"/>
      <c r="I59" s="242"/>
      <c r="J59" s="239"/>
    </row>
    <row r="60" spans="1:10" ht="75" x14ac:dyDescent="0.25">
      <c r="A60" s="12"/>
      <c r="B60" s="12"/>
      <c r="C60" s="12"/>
      <c r="D60" s="12" t="s">
        <v>435</v>
      </c>
      <c r="E60" s="3" t="s">
        <v>726</v>
      </c>
      <c r="F60" s="241"/>
      <c r="G60" s="241"/>
      <c r="H60" s="241"/>
      <c r="I60" s="244"/>
      <c r="J60" s="241"/>
    </row>
    <row r="61" spans="1:10" ht="165" x14ac:dyDescent="0.25">
      <c r="A61" s="12"/>
      <c r="B61" s="12"/>
      <c r="C61" s="12"/>
      <c r="D61" s="12" t="s">
        <v>433</v>
      </c>
      <c r="E61" s="3" t="s">
        <v>7573</v>
      </c>
      <c r="F61" s="10"/>
      <c r="G61" s="10"/>
      <c r="H61" s="10"/>
      <c r="I61" s="11"/>
      <c r="J61" s="10"/>
    </row>
    <row r="62" spans="1:10" ht="135" x14ac:dyDescent="0.25">
      <c r="A62" s="148"/>
      <c r="B62" s="148"/>
      <c r="C62" s="148" t="s">
        <v>212</v>
      </c>
      <c r="D62" s="148"/>
      <c r="E62" s="3" t="s">
        <v>7574</v>
      </c>
      <c r="F62" s="239"/>
      <c r="G62" s="239"/>
      <c r="H62" s="239"/>
      <c r="I62" s="242"/>
      <c r="J62" s="239"/>
    </row>
    <row r="63" spans="1:10" x14ac:dyDescent="0.25">
      <c r="A63" s="148"/>
      <c r="B63" s="148"/>
      <c r="C63" s="148"/>
      <c r="D63" s="148"/>
      <c r="E63" s="2" t="s">
        <v>6773</v>
      </c>
      <c r="F63" s="241"/>
      <c r="G63" s="241"/>
      <c r="H63" s="241"/>
      <c r="I63" s="244"/>
      <c r="J63" s="241"/>
    </row>
    <row r="64" spans="1:10" ht="45" x14ac:dyDescent="0.25">
      <c r="A64" s="12"/>
      <c r="B64" s="12"/>
      <c r="C64" s="12" t="s">
        <v>210</v>
      </c>
      <c r="D64" s="12"/>
      <c r="E64" s="3" t="s">
        <v>725</v>
      </c>
      <c r="F64" s="10"/>
      <c r="G64" s="10"/>
      <c r="H64" s="10"/>
      <c r="I64" s="11"/>
      <c r="J64" s="10"/>
    </row>
    <row r="65" spans="1:10" ht="135" x14ac:dyDescent="0.25">
      <c r="A65" s="12"/>
      <c r="B65" s="12" t="s">
        <v>616</v>
      </c>
      <c r="C65" s="12"/>
      <c r="D65" s="12"/>
      <c r="E65" s="3" t="s">
        <v>7575</v>
      </c>
      <c r="F65" s="10"/>
      <c r="G65" s="10"/>
      <c r="H65" s="10"/>
      <c r="I65" s="11"/>
      <c r="J65" s="10"/>
    </row>
    <row r="66" spans="1:10" ht="75" x14ac:dyDescent="0.25">
      <c r="A66" s="12"/>
      <c r="B66" s="12" t="s">
        <v>614</v>
      </c>
      <c r="C66" s="12"/>
      <c r="D66" s="12"/>
      <c r="E66" s="3" t="s">
        <v>724</v>
      </c>
      <c r="F66" s="10"/>
      <c r="G66" s="10"/>
      <c r="H66" s="10"/>
      <c r="I66" s="11"/>
      <c r="J66" s="10"/>
    </row>
    <row r="67" spans="1:10" ht="150" x14ac:dyDescent="0.25">
      <c r="A67" s="148"/>
      <c r="B67" s="148" t="s">
        <v>612</v>
      </c>
      <c r="C67" s="148"/>
      <c r="D67" s="148"/>
      <c r="E67" s="3" t="s">
        <v>7576</v>
      </c>
      <c r="F67" s="239"/>
      <c r="G67" s="239"/>
      <c r="H67" s="239"/>
      <c r="I67" s="242"/>
      <c r="J67" s="239"/>
    </row>
    <row r="68" spans="1:10" ht="30" customHeight="1" x14ac:dyDescent="0.25">
      <c r="A68" s="148"/>
      <c r="B68" s="148"/>
      <c r="C68" s="148"/>
      <c r="D68" s="148"/>
      <c r="E68" s="2" t="s">
        <v>6778</v>
      </c>
      <c r="F68" s="241"/>
      <c r="G68" s="241"/>
      <c r="H68" s="241"/>
      <c r="I68" s="244"/>
      <c r="J68" s="241"/>
    </row>
    <row r="69" spans="1:10" ht="180" x14ac:dyDescent="0.25">
      <c r="A69" s="148"/>
      <c r="B69" s="148" t="s">
        <v>610</v>
      </c>
      <c r="C69" s="148"/>
      <c r="D69" s="148"/>
      <c r="E69" s="3" t="s">
        <v>7628</v>
      </c>
      <c r="F69" s="239"/>
      <c r="G69" s="239"/>
      <c r="H69" s="239"/>
      <c r="I69" s="242"/>
      <c r="J69" s="239"/>
    </row>
    <row r="70" spans="1:10" ht="30" customHeight="1" x14ac:dyDescent="0.25">
      <c r="A70" s="148"/>
      <c r="B70" s="148"/>
      <c r="C70" s="148"/>
      <c r="D70" s="148"/>
      <c r="E70" s="2" t="s">
        <v>6749</v>
      </c>
      <c r="F70" s="240"/>
      <c r="G70" s="240"/>
      <c r="H70" s="240"/>
      <c r="I70" s="243"/>
      <c r="J70" s="240"/>
    </row>
    <row r="71" spans="1:10" x14ac:dyDescent="0.25">
      <c r="A71" s="148"/>
      <c r="B71" s="148"/>
      <c r="C71" s="148"/>
      <c r="D71" s="148"/>
      <c r="E71" s="2" t="s">
        <v>6779</v>
      </c>
      <c r="F71" s="241"/>
      <c r="G71" s="241"/>
      <c r="H71" s="241"/>
      <c r="I71" s="244"/>
      <c r="J71" s="241"/>
    </row>
    <row r="72" spans="1:10" ht="90" x14ac:dyDescent="0.25">
      <c r="A72" s="12"/>
      <c r="B72" s="12" t="s">
        <v>723</v>
      </c>
      <c r="C72" s="12"/>
      <c r="D72" s="12"/>
      <c r="E72" s="3" t="s">
        <v>7577</v>
      </c>
      <c r="F72" s="10"/>
      <c r="G72" s="10"/>
      <c r="H72" s="10"/>
      <c r="I72" s="11"/>
      <c r="J72" s="10"/>
    </row>
    <row r="73" spans="1:10" ht="30" x14ac:dyDescent="0.25">
      <c r="A73" s="12" t="s">
        <v>722</v>
      </c>
      <c r="B73" s="12"/>
      <c r="C73" s="12"/>
      <c r="D73" s="12"/>
      <c r="E73" s="3" t="s">
        <v>721</v>
      </c>
      <c r="F73" s="239"/>
      <c r="G73" s="239"/>
      <c r="H73" s="239"/>
      <c r="I73" s="242"/>
      <c r="J73" s="239"/>
    </row>
    <row r="74" spans="1:10" ht="45" x14ac:dyDescent="0.25">
      <c r="A74" s="12"/>
      <c r="B74" s="12" t="s">
        <v>420</v>
      </c>
      <c r="C74" s="12"/>
      <c r="D74" s="12"/>
      <c r="E74" s="3" t="s">
        <v>7578</v>
      </c>
      <c r="F74" s="240"/>
      <c r="G74" s="240"/>
      <c r="H74" s="240"/>
      <c r="I74" s="243"/>
      <c r="J74" s="240"/>
    </row>
    <row r="75" spans="1:10" ht="60" x14ac:dyDescent="0.25">
      <c r="A75" s="12"/>
      <c r="B75" s="12"/>
      <c r="C75" s="12" t="s">
        <v>214</v>
      </c>
      <c r="D75" s="12"/>
      <c r="E75" s="3" t="s">
        <v>720</v>
      </c>
      <c r="F75" s="241"/>
      <c r="G75" s="241"/>
      <c r="H75" s="241"/>
      <c r="I75" s="244"/>
      <c r="J75" s="241"/>
    </row>
    <row r="76" spans="1:10" ht="105" x14ac:dyDescent="0.25">
      <c r="A76" s="12"/>
      <c r="B76" s="12"/>
      <c r="C76" s="12" t="s">
        <v>212</v>
      </c>
      <c r="D76" s="12"/>
      <c r="E76" s="3" t="s">
        <v>7579</v>
      </c>
      <c r="F76" s="10"/>
      <c r="G76" s="10"/>
      <c r="H76" s="10"/>
      <c r="I76" s="11"/>
      <c r="J76" s="10"/>
    </row>
    <row r="77" spans="1:10" ht="60" x14ac:dyDescent="0.25">
      <c r="A77" s="12"/>
      <c r="B77" s="12"/>
      <c r="C77" s="12" t="s">
        <v>210</v>
      </c>
      <c r="D77" s="12"/>
      <c r="E77" s="3" t="s">
        <v>718</v>
      </c>
      <c r="F77" s="10"/>
      <c r="G77" s="10"/>
      <c r="H77" s="10"/>
      <c r="I77" s="11"/>
      <c r="J77" s="10"/>
    </row>
    <row r="78" spans="1:10" ht="60" x14ac:dyDescent="0.25">
      <c r="A78" s="12"/>
      <c r="B78" s="12"/>
      <c r="C78" s="12" t="s">
        <v>208</v>
      </c>
      <c r="D78" s="12"/>
      <c r="E78" s="3" t="s">
        <v>7580</v>
      </c>
      <c r="F78" s="10"/>
      <c r="G78" s="10"/>
      <c r="H78" s="10"/>
      <c r="I78" s="11"/>
      <c r="J78" s="10"/>
    </row>
    <row r="79" spans="1:10" ht="75" x14ac:dyDescent="0.25">
      <c r="A79" s="12"/>
      <c r="B79" s="12" t="s">
        <v>179</v>
      </c>
      <c r="C79" s="12"/>
      <c r="D79" s="12"/>
      <c r="E79" s="3" t="s">
        <v>686</v>
      </c>
      <c r="F79" s="10"/>
      <c r="G79" s="10"/>
      <c r="H79" s="10"/>
      <c r="I79" s="11"/>
      <c r="J79" s="10"/>
    </row>
    <row r="80" spans="1:10" ht="105" x14ac:dyDescent="0.25">
      <c r="A80" s="148"/>
      <c r="B80" s="148" t="s">
        <v>177</v>
      </c>
      <c r="C80" s="148"/>
      <c r="D80" s="148"/>
      <c r="E80" s="3" t="s">
        <v>7108</v>
      </c>
      <c r="F80" s="239"/>
      <c r="G80" s="239"/>
      <c r="H80" s="239"/>
      <c r="I80" s="242"/>
      <c r="J80" s="239"/>
    </row>
    <row r="81" spans="1:10" ht="30" customHeight="1" x14ac:dyDescent="0.25">
      <c r="A81" s="148"/>
      <c r="B81" s="148"/>
      <c r="C81" s="148"/>
      <c r="D81" s="148"/>
      <c r="E81" s="2" t="s">
        <v>6750</v>
      </c>
      <c r="F81" s="240"/>
      <c r="G81" s="240"/>
      <c r="H81" s="240"/>
      <c r="I81" s="243"/>
      <c r="J81" s="240"/>
    </row>
    <row r="82" spans="1:10" x14ac:dyDescent="0.25">
      <c r="A82" s="148"/>
      <c r="B82" s="148"/>
      <c r="C82" s="148"/>
      <c r="D82" s="148"/>
      <c r="E82" s="2" t="s">
        <v>7107</v>
      </c>
      <c r="F82" s="241"/>
      <c r="G82" s="241"/>
      <c r="H82" s="241"/>
      <c r="I82" s="244"/>
      <c r="J82" s="241"/>
    </row>
    <row r="83" spans="1:10" ht="135" x14ac:dyDescent="0.25">
      <c r="A83" s="12"/>
      <c r="B83" s="12" t="s">
        <v>175</v>
      </c>
      <c r="C83" s="12"/>
      <c r="D83" s="12"/>
      <c r="E83" s="3" t="s">
        <v>7113</v>
      </c>
      <c r="F83" s="239"/>
      <c r="G83" s="239"/>
      <c r="H83" s="239"/>
      <c r="I83" s="242"/>
      <c r="J83" s="239"/>
    </row>
    <row r="84" spans="1:10" ht="30" customHeight="1" x14ac:dyDescent="0.25">
      <c r="A84" s="12"/>
      <c r="B84" s="12"/>
      <c r="C84" s="12"/>
      <c r="D84" s="12"/>
      <c r="E84" s="2" t="s">
        <v>6892</v>
      </c>
      <c r="F84" s="240"/>
      <c r="G84" s="240"/>
      <c r="H84" s="240"/>
      <c r="I84" s="243"/>
      <c r="J84" s="240"/>
    </row>
    <row r="85" spans="1:10" x14ac:dyDescent="0.25">
      <c r="A85" s="12"/>
      <c r="B85" s="12"/>
      <c r="C85" s="12"/>
      <c r="D85" s="12"/>
      <c r="E85" s="2" t="s">
        <v>7111</v>
      </c>
      <c r="F85" s="241"/>
      <c r="G85" s="241"/>
      <c r="H85" s="241"/>
      <c r="I85" s="244"/>
      <c r="J85" s="241"/>
    </row>
    <row r="86" spans="1:10" ht="195" x14ac:dyDescent="0.25">
      <c r="A86" s="148"/>
      <c r="B86" s="148" t="s">
        <v>173</v>
      </c>
      <c r="C86" s="148"/>
      <c r="D86" s="148"/>
      <c r="E86" s="3" t="s">
        <v>7581</v>
      </c>
      <c r="F86" s="239"/>
      <c r="G86" s="239"/>
      <c r="H86" s="239"/>
      <c r="I86" s="242"/>
      <c r="J86" s="239"/>
    </row>
    <row r="87" spans="1:10" ht="30" customHeight="1" x14ac:dyDescent="0.25">
      <c r="A87" s="148"/>
      <c r="B87" s="148"/>
      <c r="C87" s="148"/>
      <c r="D87" s="148"/>
      <c r="E87" s="2" t="s">
        <v>6751</v>
      </c>
      <c r="F87" s="240"/>
      <c r="G87" s="240"/>
      <c r="H87" s="240"/>
      <c r="I87" s="243"/>
      <c r="J87" s="240"/>
    </row>
    <row r="88" spans="1:10" x14ac:dyDescent="0.25">
      <c r="A88" s="148"/>
      <c r="B88" s="148"/>
      <c r="C88" s="148"/>
      <c r="D88" s="148"/>
      <c r="E88" s="2" t="s">
        <v>7092</v>
      </c>
      <c r="F88" s="241"/>
      <c r="G88" s="241"/>
      <c r="H88" s="241"/>
      <c r="I88" s="244"/>
      <c r="J88" s="241"/>
    </row>
    <row r="89" spans="1:10" ht="195" x14ac:dyDescent="0.25">
      <c r="A89" s="12"/>
      <c r="B89" s="12" t="s">
        <v>171</v>
      </c>
      <c r="C89" s="12"/>
      <c r="D89" s="12"/>
      <c r="E89" s="3" t="s">
        <v>717</v>
      </c>
      <c r="F89" s="10"/>
      <c r="G89" s="10"/>
      <c r="H89" s="10"/>
      <c r="I89" s="11"/>
      <c r="J89" s="10"/>
    </row>
    <row r="90" spans="1:10" ht="150" x14ac:dyDescent="0.25">
      <c r="A90" s="148" t="s">
        <v>716</v>
      </c>
      <c r="B90" s="148"/>
      <c r="C90" s="148"/>
      <c r="D90" s="148"/>
      <c r="E90" s="3" t="s">
        <v>7582</v>
      </c>
      <c r="F90" s="239"/>
      <c r="G90" s="239"/>
      <c r="H90" s="239"/>
      <c r="I90" s="242"/>
      <c r="J90" s="239"/>
    </row>
    <row r="91" spans="1:10" ht="30" customHeight="1" x14ac:dyDescent="0.25">
      <c r="A91" s="148"/>
      <c r="B91" s="148"/>
      <c r="C91" s="148"/>
      <c r="D91" s="148"/>
      <c r="E91" s="2" t="s">
        <v>6778</v>
      </c>
      <c r="F91" s="241"/>
      <c r="G91" s="241"/>
      <c r="H91" s="241"/>
      <c r="I91" s="244"/>
      <c r="J91" s="241"/>
    </row>
    <row r="92" spans="1:10" ht="60" x14ac:dyDescent="0.25">
      <c r="A92" s="12"/>
      <c r="B92" s="12" t="s">
        <v>420</v>
      </c>
      <c r="C92" s="12"/>
      <c r="D92" s="12"/>
      <c r="E92" s="3" t="s">
        <v>715</v>
      </c>
      <c r="F92" s="10"/>
      <c r="G92" s="10"/>
      <c r="H92" s="10"/>
      <c r="I92" s="11"/>
      <c r="J92" s="10"/>
    </row>
    <row r="93" spans="1:10" ht="255" x14ac:dyDescent="0.25">
      <c r="A93" s="148"/>
      <c r="B93" s="148" t="s">
        <v>179</v>
      </c>
      <c r="C93" s="148"/>
      <c r="D93" s="148"/>
      <c r="E93" s="3" t="s">
        <v>7128</v>
      </c>
      <c r="F93" s="239"/>
      <c r="G93" s="239"/>
      <c r="H93" s="239"/>
      <c r="I93" s="242"/>
      <c r="J93" s="239"/>
    </row>
    <row r="94" spans="1:10" ht="30" customHeight="1" x14ac:dyDescent="0.25">
      <c r="A94" s="148"/>
      <c r="B94" s="148"/>
      <c r="C94" s="148"/>
      <c r="D94" s="148"/>
      <c r="E94" s="2" t="s">
        <v>6751</v>
      </c>
      <c r="F94" s="240"/>
      <c r="G94" s="240"/>
      <c r="H94" s="240"/>
      <c r="I94" s="243"/>
      <c r="J94" s="240"/>
    </row>
    <row r="95" spans="1:10" ht="15" customHeight="1" x14ac:dyDescent="0.25">
      <c r="A95" s="148"/>
      <c r="B95" s="148"/>
      <c r="C95" s="148"/>
      <c r="D95" s="148"/>
      <c r="E95" s="2" t="s">
        <v>7092</v>
      </c>
      <c r="F95" s="240"/>
      <c r="G95" s="240"/>
      <c r="H95" s="240"/>
      <c r="I95" s="243"/>
      <c r="J95" s="240"/>
    </row>
    <row r="96" spans="1:10" ht="30" customHeight="1" x14ac:dyDescent="0.25">
      <c r="A96" s="148"/>
      <c r="B96" s="148"/>
      <c r="C96" s="148"/>
      <c r="D96" s="148"/>
      <c r="E96" s="2" t="s">
        <v>6780</v>
      </c>
      <c r="F96" s="240"/>
      <c r="G96" s="240"/>
      <c r="H96" s="240"/>
      <c r="I96" s="243"/>
      <c r="J96" s="240"/>
    </row>
    <row r="97" spans="1:10" ht="30" customHeight="1" x14ac:dyDescent="0.25">
      <c r="A97" s="148"/>
      <c r="B97" s="148"/>
      <c r="C97" s="148"/>
      <c r="D97" s="148"/>
      <c r="E97" s="2" t="s">
        <v>6781</v>
      </c>
      <c r="F97" s="240"/>
      <c r="G97" s="240"/>
      <c r="H97" s="240"/>
      <c r="I97" s="243"/>
      <c r="J97" s="240"/>
    </row>
    <row r="98" spans="1:10" ht="30" customHeight="1" x14ac:dyDescent="0.25">
      <c r="A98" s="148"/>
      <c r="B98" s="148"/>
      <c r="C98" s="148"/>
      <c r="D98" s="148"/>
      <c r="E98" s="2" t="s">
        <v>6782</v>
      </c>
      <c r="F98" s="241"/>
      <c r="G98" s="241"/>
      <c r="H98" s="241"/>
      <c r="I98" s="244"/>
      <c r="J98" s="241"/>
    </row>
    <row r="99" spans="1:10" ht="60" x14ac:dyDescent="0.25">
      <c r="A99" s="148"/>
      <c r="B99" s="148" t="s">
        <v>177</v>
      </c>
      <c r="C99" s="148"/>
      <c r="D99" s="148"/>
      <c r="E99" s="3" t="s">
        <v>714</v>
      </c>
      <c r="F99" s="239"/>
      <c r="G99" s="239"/>
      <c r="H99" s="239"/>
      <c r="I99" s="242"/>
      <c r="J99" s="239"/>
    </row>
    <row r="100" spans="1:10" x14ac:dyDescent="0.25">
      <c r="A100" s="148"/>
      <c r="B100" s="148"/>
      <c r="C100" s="148"/>
      <c r="D100" s="148"/>
      <c r="E100" s="2" t="s">
        <v>6783</v>
      </c>
      <c r="F100" s="240"/>
      <c r="G100" s="240"/>
      <c r="H100" s="240"/>
      <c r="I100" s="243"/>
      <c r="J100" s="240"/>
    </row>
    <row r="101" spans="1:10" ht="45" x14ac:dyDescent="0.25">
      <c r="A101" s="12"/>
      <c r="B101" s="12"/>
      <c r="C101" s="12" t="s">
        <v>214</v>
      </c>
      <c r="D101" s="12"/>
      <c r="E101" s="3" t="s">
        <v>713</v>
      </c>
      <c r="F101" s="241"/>
      <c r="G101" s="241"/>
      <c r="H101" s="241"/>
      <c r="I101" s="244"/>
      <c r="J101" s="241"/>
    </row>
    <row r="102" spans="1:10" ht="60" x14ac:dyDescent="0.25">
      <c r="A102" s="148"/>
      <c r="B102" s="148"/>
      <c r="C102" s="148" t="s">
        <v>212</v>
      </c>
      <c r="D102" s="148"/>
      <c r="E102" s="3" t="s">
        <v>712</v>
      </c>
      <c r="F102" s="239"/>
      <c r="G102" s="239"/>
      <c r="H102" s="239"/>
      <c r="I102" s="242"/>
      <c r="J102" s="239"/>
    </row>
    <row r="103" spans="1:10" ht="30" x14ac:dyDescent="0.25">
      <c r="A103" s="148"/>
      <c r="B103" s="148"/>
      <c r="C103" s="148"/>
      <c r="D103" s="148"/>
      <c r="E103" s="2" t="s">
        <v>6624</v>
      </c>
      <c r="F103" s="241"/>
      <c r="G103" s="241"/>
      <c r="H103" s="241"/>
      <c r="I103" s="244"/>
      <c r="J103" s="241"/>
    </row>
    <row r="104" spans="1:10" ht="90" x14ac:dyDescent="0.25">
      <c r="A104" s="12"/>
      <c r="B104" s="12"/>
      <c r="C104" s="12" t="s">
        <v>210</v>
      </c>
      <c r="D104" s="12"/>
      <c r="E104" s="3" t="s">
        <v>7583</v>
      </c>
      <c r="F104" s="10"/>
      <c r="G104" s="10"/>
      <c r="H104" s="10"/>
      <c r="I104" s="11"/>
      <c r="J104" s="10"/>
    </row>
    <row r="105" spans="1:10" ht="75" x14ac:dyDescent="0.25">
      <c r="A105" s="12"/>
      <c r="B105" s="12"/>
      <c r="C105" s="12" t="s">
        <v>208</v>
      </c>
      <c r="D105" s="12"/>
      <c r="E105" s="3" t="s">
        <v>7584</v>
      </c>
      <c r="F105" s="10"/>
      <c r="G105" s="10"/>
      <c r="H105" s="10"/>
      <c r="I105" s="11"/>
      <c r="J105" s="10"/>
    </row>
    <row r="106" spans="1:10" ht="150" x14ac:dyDescent="0.25">
      <c r="A106" s="12"/>
      <c r="B106" s="12"/>
      <c r="C106" s="12" t="s">
        <v>206</v>
      </c>
      <c r="D106" s="12"/>
      <c r="E106" s="3" t="s">
        <v>7585</v>
      </c>
      <c r="F106" s="10"/>
      <c r="G106" s="10"/>
      <c r="H106" s="10"/>
      <c r="I106" s="11"/>
      <c r="J106" s="10"/>
    </row>
    <row r="107" spans="1:10" ht="45" x14ac:dyDescent="0.25">
      <c r="A107" s="12"/>
      <c r="B107" s="12"/>
      <c r="C107" s="12" t="s">
        <v>204</v>
      </c>
      <c r="D107" s="12"/>
      <c r="E107" s="3" t="s">
        <v>7586</v>
      </c>
      <c r="F107" s="10"/>
      <c r="G107" s="10"/>
      <c r="H107" s="10"/>
      <c r="I107" s="11"/>
      <c r="J107" s="10"/>
    </row>
    <row r="108" spans="1:10" ht="60" x14ac:dyDescent="0.25">
      <c r="A108" s="12"/>
      <c r="B108" s="12"/>
      <c r="C108" s="12" t="s">
        <v>202</v>
      </c>
      <c r="D108" s="12"/>
      <c r="E108" s="3" t="s">
        <v>7587</v>
      </c>
      <c r="F108" s="10"/>
      <c r="G108" s="10"/>
      <c r="H108" s="10"/>
      <c r="I108" s="11"/>
      <c r="J108" s="10"/>
    </row>
    <row r="109" spans="1:10" ht="60" x14ac:dyDescent="0.25">
      <c r="A109" s="148"/>
      <c r="B109" s="148"/>
      <c r="C109" s="148" t="s">
        <v>201</v>
      </c>
      <c r="D109" s="148"/>
      <c r="E109" s="3" t="s">
        <v>7588</v>
      </c>
      <c r="F109" s="239"/>
      <c r="G109" s="239"/>
      <c r="H109" s="239"/>
      <c r="I109" s="242"/>
      <c r="J109" s="239"/>
    </row>
    <row r="110" spans="1:10" ht="30" x14ac:dyDescent="0.25">
      <c r="A110" s="148"/>
      <c r="B110" s="148"/>
      <c r="C110" s="148"/>
      <c r="D110" s="148"/>
      <c r="E110" s="2" t="s">
        <v>6624</v>
      </c>
      <c r="F110" s="241"/>
      <c r="G110" s="241"/>
      <c r="H110" s="241"/>
      <c r="I110" s="244"/>
      <c r="J110" s="241"/>
    </row>
    <row r="111" spans="1:10" ht="90" x14ac:dyDescent="0.25">
      <c r="A111" s="12"/>
      <c r="B111" s="12"/>
      <c r="C111" s="12" t="s">
        <v>199</v>
      </c>
      <c r="D111" s="12"/>
      <c r="E111" s="3" t="s">
        <v>7589</v>
      </c>
      <c r="F111" s="10"/>
      <c r="G111" s="10"/>
      <c r="H111" s="10"/>
      <c r="I111" s="11"/>
      <c r="J111" s="10"/>
    </row>
    <row r="112" spans="1:10" ht="60" x14ac:dyDescent="0.25">
      <c r="A112" s="148"/>
      <c r="B112" s="148" t="s">
        <v>175</v>
      </c>
      <c r="C112" s="148"/>
      <c r="D112" s="148"/>
      <c r="E112" s="3" t="s">
        <v>711</v>
      </c>
      <c r="F112" s="239"/>
      <c r="G112" s="239"/>
      <c r="H112" s="239"/>
      <c r="I112" s="242"/>
      <c r="J112" s="239"/>
    </row>
    <row r="113" spans="1:10" x14ac:dyDescent="0.25">
      <c r="A113" s="148"/>
      <c r="B113" s="148"/>
      <c r="C113" s="148"/>
      <c r="D113" s="148"/>
      <c r="E113" s="2" t="s">
        <v>6784</v>
      </c>
      <c r="F113" s="240"/>
      <c r="G113" s="240"/>
      <c r="H113" s="240"/>
      <c r="I113" s="243"/>
      <c r="J113" s="240"/>
    </row>
    <row r="114" spans="1:10" ht="90" x14ac:dyDescent="0.25">
      <c r="A114" s="12"/>
      <c r="B114" s="12"/>
      <c r="C114" s="12" t="s">
        <v>214</v>
      </c>
      <c r="D114" s="12"/>
      <c r="E114" s="3" t="s">
        <v>710</v>
      </c>
      <c r="F114" s="241"/>
      <c r="G114" s="241"/>
      <c r="H114" s="241"/>
      <c r="I114" s="244"/>
      <c r="J114" s="241"/>
    </row>
    <row r="115" spans="1:10" ht="90" x14ac:dyDescent="0.25">
      <c r="A115" s="12"/>
      <c r="B115" s="12"/>
      <c r="C115" s="12"/>
      <c r="D115" s="12" t="s">
        <v>435</v>
      </c>
      <c r="E115" s="3" t="s">
        <v>7590</v>
      </c>
      <c r="F115" s="10"/>
      <c r="G115" s="10"/>
      <c r="H115" s="10"/>
      <c r="I115" s="11"/>
      <c r="J115" s="10"/>
    </row>
    <row r="116" spans="1:10" ht="60" x14ac:dyDescent="0.25">
      <c r="A116" s="12"/>
      <c r="B116" s="12"/>
      <c r="C116" s="12"/>
      <c r="D116" s="12" t="s">
        <v>433</v>
      </c>
      <c r="E116" s="3" t="s">
        <v>709</v>
      </c>
      <c r="F116" s="10"/>
      <c r="G116" s="10"/>
      <c r="H116" s="10"/>
      <c r="I116" s="11"/>
      <c r="J116" s="10"/>
    </row>
    <row r="117" spans="1:10" ht="90" x14ac:dyDescent="0.25">
      <c r="A117" s="12"/>
      <c r="B117" s="12"/>
      <c r="C117" s="12" t="s">
        <v>212</v>
      </c>
      <c r="D117" s="12"/>
      <c r="E117" s="3" t="s">
        <v>708</v>
      </c>
      <c r="F117" s="10"/>
      <c r="G117" s="10"/>
      <c r="H117" s="10"/>
      <c r="I117" s="11"/>
      <c r="J117" s="10"/>
    </row>
    <row r="118" spans="1:10" ht="60" x14ac:dyDescent="0.25">
      <c r="A118" s="12"/>
      <c r="B118" s="12" t="s">
        <v>173</v>
      </c>
      <c r="C118" s="12"/>
      <c r="D118" s="12"/>
      <c r="E118" s="3" t="s">
        <v>7591</v>
      </c>
      <c r="F118" s="10"/>
      <c r="G118" s="10"/>
      <c r="H118" s="10"/>
      <c r="I118" s="11"/>
      <c r="J118" s="10"/>
    </row>
    <row r="119" spans="1:10" ht="60" x14ac:dyDescent="0.25">
      <c r="A119" s="12"/>
      <c r="B119" s="12" t="s">
        <v>171</v>
      </c>
      <c r="C119" s="12"/>
      <c r="D119" s="12"/>
      <c r="E119" s="3" t="s">
        <v>707</v>
      </c>
      <c r="F119" s="10"/>
      <c r="G119" s="10"/>
      <c r="H119" s="10"/>
      <c r="I119" s="11"/>
      <c r="J119" s="10"/>
    </row>
    <row r="120" spans="1:10" ht="75" x14ac:dyDescent="0.25">
      <c r="A120" s="12"/>
      <c r="B120" s="12" t="s">
        <v>169</v>
      </c>
      <c r="C120" s="12"/>
      <c r="D120" s="12"/>
      <c r="E120" s="3" t="s">
        <v>706</v>
      </c>
      <c r="F120" s="10"/>
      <c r="G120" s="10"/>
      <c r="H120" s="10"/>
      <c r="I120" s="11"/>
      <c r="J120" s="10"/>
    </row>
    <row r="121" spans="1:10" ht="45" x14ac:dyDescent="0.25">
      <c r="A121" s="12"/>
      <c r="B121" s="12" t="s">
        <v>167</v>
      </c>
      <c r="C121" s="12"/>
      <c r="D121" s="12"/>
      <c r="E121" s="3" t="s">
        <v>617</v>
      </c>
      <c r="F121" s="10"/>
      <c r="G121" s="10"/>
      <c r="H121" s="10"/>
      <c r="I121" s="11"/>
      <c r="J121" s="10"/>
    </row>
    <row r="122" spans="1:10" ht="75" x14ac:dyDescent="0.25">
      <c r="A122" s="12"/>
      <c r="B122" s="12" t="s">
        <v>165</v>
      </c>
      <c r="C122" s="12"/>
      <c r="D122" s="12"/>
      <c r="E122" s="3" t="s">
        <v>7592</v>
      </c>
      <c r="F122" s="10"/>
      <c r="G122" s="10"/>
      <c r="H122" s="10"/>
      <c r="I122" s="11"/>
      <c r="J122" s="10"/>
    </row>
    <row r="123" spans="1:10" ht="90" x14ac:dyDescent="0.25">
      <c r="A123" s="12"/>
      <c r="B123" s="12"/>
      <c r="C123" s="12" t="s">
        <v>214</v>
      </c>
      <c r="D123" s="12"/>
      <c r="E123" s="3" t="s">
        <v>7593</v>
      </c>
      <c r="F123" s="10"/>
      <c r="G123" s="10"/>
      <c r="H123" s="10"/>
      <c r="I123" s="11"/>
      <c r="J123" s="10"/>
    </row>
    <row r="124" spans="1:10" ht="105" x14ac:dyDescent="0.25">
      <c r="A124" s="12"/>
      <c r="B124" s="12"/>
      <c r="C124" s="12" t="s">
        <v>212</v>
      </c>
      <c r="D124" s="12"/>
      <c r="E124" s="3" t="s">
        <v>7594</v>
      </c>
      <c r="F124" s="10"/>
      <c r="G124" s="10"/>
      <c r="H124" s="10"/>
      <c r="I124" s="11"/>
      <c r="J124" s="10"/>
    </row>
    <row r="125" spans="1:10" ht="105" x14ac:dyDescent="0.25">
      <c r="A125" s="12"/>
      <c r="B125" s="12"/>
      <c r="C125" s="12" t="s">
        <v>210</v>
      </c>
      <c r="D125" s="12"/>
      <c r="E125" s="3" t="s">
        <v>7595</v>
      </c>
      <c r="F125" s="10"/>
      <c r="G125" s="10"/>
      <c r="H125" s="10"/>
      <c r="I125" s="11"/>
      <c r="J125" s="10"/>
    </row>
    <row r="126" spans="1:10" ht="105" x14ac:dyDescent="0.25">
      <c r="A126" s="12"/>
      <c r="B126" s="12"/>
      <c r="C126" s="12" t="s">
        <v>208</v>
      </c>
      <c r="D126" s="12"/>
      <c r="E126" s="3" t="s">
        <v>7500</v>
      </c>
      <c r="F126" s="239"/>
      <c r="G126" s="239"/>
      <c r="H126" s="239"/>
      <c r="I126" s="242"/>
      <c r="J126" s="239"/>
    </row>
    <row r="127" spans="1:10" ht="255" x14ac:dyDescent="0.25">
      <c r="A127" s="12"/>
      <c r="B127" s="12"/>
      <c r="C127" s="15" t="s">
        <v>437</v>
      </c>
      <c r="D127" s="12"/>
      <c r="E127" s="3" t="s">
        <v>7501</v>
      </c>
      <c r="F127" s="240"/>
      <c r="G127" s="240"/>
      <c r="H127" s="240"/>
      <c r="I127" s="243"/>
      <c r="J127" s="240"/>
    </row>
    <row r="128" spans="1:10" ht="225" x14ac:dyDescent="0.25">
      <c r="A128" s="12"/>
      <c r="B128" s="15" t="s">
        <v>257</v>
      </c>
      <c r="C128" s="12"/>
      <c r="D128" s="12"/>
      <c r="E128" s="3" t="s">
        <v>7596</v>
      </c>
      <c r="F128" s="241"/>
      <c r="G128" s="241"/>
      <c r="H128" s="241"/>
      <c r="I128" s="244"/>
      <c r="J128" s="241"/>
    </row>
    <row r="129" spans="1:10" ht="60" x14ac:dyDescent="0.25">
      <c r="A129" s="12"/>
      <c r="B129" s="12" t="s">
        <v>426</v>
      </c>
      <c r="C129" s="12"/>
      <c r="D129" s="12"/>
      <c r="E129" s="3" t="s">
        <v>7597</v>
      </c>
      <c r="F129" s="10"/>
      <c r="G129" s="10"/>
      <c r="H129" s="10"/>
      <c r="I129" s="11"/>
      <c r="J129" s="10"/>
    </row>
    <row r="130" spans="1:10" ht="75" x14ac:dyDescent="0.25">
      <c r="A130" s="12"/>
      <c r="B130" s="12"/>
      <c r="C130" s="12" t="s">
        <v>214</v>
      </c>
      <c r="D130" s="12"/>
      <c r="E130" s="3" t="s">
        <v>7598</v>
      </c>
      <c r="F130" s="10"/>
      <c r="G130" s="10"/>
      <c r="H130" s="10"/>
      <c r="I130" s="11"/>
      <c r="J130" s="10"/>
    </row>
    <row r="131" spans="1:10" ht="105" x14ac:dyDescent="0.25">
      <c r="A131" s="12"/>
      <c r="B131" s="12"/>
      <c r="C131" s="12" t="s">
        <v>212</v>
      </c>
      <c r="D131" s="12"/>
      <c r="E131" s="3" t="s">
        <v>7599</v>
      </c>
      <c r="F131" s="10"/>
      <c r="G131" s="10"/>
      <c r="H131" s="10"/>
      <c r="I131" s="11"/>
      <c r="J131" s="10"/>
    </row>
    <row r="132" spans="1:10" ht="105" x14ac:dyDescent="0.25">
      <c r="A132" s="12"/>
      <c r="B132" s="12"/>
      <c r="C132" s="12" t="s">
        <v>210</v>
      </c>
      <c r="D132" s="12"/>
      <c r="E132" s="3" t="s">
        <v>7600</v>
      </c>
      <c r="F132" s="10"/>
      <c r="G132" s="10"/>
      <c r="H132" s="10"/>
      <c r="I132" s="11"/>
      <c r="J132" s="10"/>
    </row>
    <row r="133" spans="1:10" ht="30" x14ac:dyDescent="0.25">
      <c r="A133" s="148"/>
      <c r="B133" s="148" t="s">
        <v>282</v>
      </c>
      <c r="C133" s="148"/>
      <c r="D133" s="148"/>
      <c r="E133" s="3" t="s">
        <v>705</v>
      </c>
      <c r="F133" s="165"/>
      <c r="G133" s="165"/>
      <c r="H133" s="165"/>
      <c r="I133" s="246"/>
      <c r="J133" s="165"/>
    </row>
    <row r="134" spans="1:10" x14ac:dyDescent="0.25">
      <c r="A134" s="148"/>
      <c r="B134" s="148"/>
      <c r="C134" s="148"/>
      <c r="D134" s="148"/>
      <c r="E134" s="2" t="s">
        <v>6785</v>
      </c>
      <c r="F134" s="165"/>
      <c r="G134" s="165"/>
      <c r="H134" s="165"/>
      <c r="I134" s="246"/>
      <c r="J134" s="165"/>
    </row>
  </sheetData>
  <mergeCells count="251">
    <mergeCell ref="H126:H128"/>
    <mergeCell ref="I126:I128"/>
    <mergeCell ref="J126:J128"/>
    <mergeCell ref="A22:A23"/>
    <mergeCell ref="B22:B23"/>
    <mergeCell ref="C22:C23"/>
    <mergeCell ref="A28:A31"/>
    <mergeCell ref="B28:B31"/>
    <mergeCell ref="C28:C31"/>
    <mergeCell ref="D28:D31"/>
    <mergeCell ref="F28:F31"/>
    <mergeCell ref="G28:G31"/>
    <mergeCell ref="H28:H31"/>
    <mergeCell ref="I28:I31"/>
    <mergeCell ref="J28:J31"/>
    <mergeCell ref="J54:J56"/>
    <mergeCell ref="G57:G58"/>
    <mergeCell ref="H57:H58"/>
    <mergeCell ref="I57:I58"/>
    <mergeCell ref="J57:J58"/>
    <mergeCell ref="J73:J75"/>
    <mergeCell ref="I73:I75"/>
    <mergeCell ref="G73:G75"/>
    <mergeCell ref="F73:F75"/>
    <mergeCell ref="J40:J41"/>
    <mergeCell ref="I40:I41"/>
    <mergeCell ref="H40:H41"/>
    <mergeCell ref="F40:F41"/>
    <mergeCell ref="G22:G23"/>
    <mergeCell ref="H22:H23"/>
    <mergeCell ref="I22:I23"/>
    <mergeCell ref="J22:J23"/>
    <mergeCell ref="J36:J37"/>
    <mergeCell ref="F34:F35"/>
    <mergeCell ref="G34:G35"/>
    <mergeCell ref="H34:H35"/>
    <mergeCell ref="I34:I35"/>
    <mergeCell ref="J34:J35"/>
    <mergeCell ref="G38:G39"/>
    <mergeCell ref="H38:H39"/>
    <mergeCell ref="I38:I39"/>
    <mergeCell ref="J38:J39"/>
    <mergeCell ref="J18:J21"/>
    <mergeCell ref="I36:I37"/>
    <mergeCell ref="A3:J3"/>
    <mergeCell ref="A15:A17"/>
    <mergeCell ref="B15:B17"/>
    <mergeCell ref="C15:C17"/>
    <mergeCell ref="D15:D17"/>
    <mergeCell ref="F13:F17"/>
    <mergeCell ref="G13:G17"/>
    <mergeCell ref="H13:H17"/>
    <mergeCell ref="I13:I17"/>
    <mergeCell ref="J13:J17"/>
    <mergeCell ref="G6:G7"/>
    <mergeCell ref="H6:H7"/>
    <mergeCell ref="I6:I7"/>
    <mergeCell ref="J6:J7"/>
    <mergeCell ref="A6:A7"/>
    <mergeCell ref="B6:B7"/>
    <mergeCell ref="C6:C7"/>
    <mergeCell ref="D6:D7"/>
    <mergeCell ref="A18:A21"/>
    <mergeCell ref="B18:B21"/>
    <mergeCell ref="C18:C21"/>
    <mergeCell ref="F6:F7"/>
    <mergeCell ref="D18:D21"/>
    <mergeCell ref="F18:F21"/>
    <mergeCell ref="G18:G21"/>
    <mergeCell ref="H18:H21"/>
    <mergeCell ref="I18:I21"/>
    <mergeCell ref="D22:D23"/>
    <mergeCell ref="F22:F23"/>
    <mergeCell ref="F36:F37"/>
    <mergeCell ref="G36:G37"/>
    <mergeCell ref="H36:H37"/>
    <mergeCell ref="A43:A44"/>
    <mergeCell ref="B43:B44"/>
    <mergeCell ref="C43:C44"/>
    <mergeCell ref="D43:D44"/>
    <mergeCell ref="F43:F44"/>
    <mergeCell ref="G43:G44"/>
    <mergeCell ref="H43:H44"/>
    <mergeCell ref="A34:A35"/>
    <mergeCell ref="B34:B35"/>
    <mergeCell ref="C34:C35"/>
    <mergeCell ref="D34:D35"/>
    <mergeCell ref="A36:A37"/>
    <mergeCell ref="B36:B37"/>
    <mergeCell ref="C36:C37"/>
    <mergeCell ref="D36:D37"/>
    <mergeCell ref="G40:G41"/>
    <mergeCell ref="J51:J53"/>
    <mergeCell ref="B109:B110"/>
    <mergeCell ref="C109:C110"/>
    <mergeCell ref="D109:D110"/>
    <mergeCell ref="A102:A103"/>
    <mergeCell ref="B102:B103"/>
    <mergeCell ref="C102:C103"/>
    <mergeCell ref="D102:D103"/>
    <mergeCell ref="A57:A58"/>
    <mergeCell ref="B57:B58"/>
    <mergeCell ref="D57:D58"/>
    <mergeCell ref="C57:C58"/>
    <mergeCell ref="A67:A68"/>
    <mergeCell ref="B67:B68"/>
    <mergeCell ref="C67:C68"/>
    <mergeCell ref="D67:D68"/>
    <mergeCell ref="A62:A63"/>
    <mergeCell ref="B62:B63"/>
    <mergeCell ref="C62:C63"/>
    <mergeCell ref="G59:G60"/>
    <mergeCell ref="F59:F60"/>
    <mergeCell ref="J59:J60"/>
    <mergeCell ref="I59:I60"/>
    <mergeCell ref="H59:H60"/>
    <mergeCell ref="H73:H75"/>
    <mergeCell ref="H67:H68"/>
    <mergeCell ref="I67:I68"/>
    <mergeCell ref="J67:J68"/>
    <mergeCell ref="I43:I44"/>
    <mergeCell ref="J43:J44"/>
    <mergeCell ref="A38:A39"/>
    <mergeCell ref="B38:B39"/>
    <mergeCell ref="C38:C39"/>
    <mergeCell ref="D38:D39"/>
    <mergeCell ref="F38:F39"/>
    <mergeCell ref="H45:H47"/>
    <mergeCell ref="I45:I47"/>
    <mergeCell ref="J45:J47"/>
    <mergeCell ref="G45:G47"/>
    <mergeCell ref="B51:B52"/>
    <mergeCell ref="C51:C52"/>
    <mergeCell ref="D51:D52"/>
    <mergeCell ref="F57:F58"/>
    <mergeCell ref="F54:F56"/>
    <mergeCell ref="G62:G63"/>
    <mergeCell ref="H62:H63"/>
    <mergeCell ref="I62:I63"/>
    <mergeCell ref="A54:A56"/>
    <mergeCell ref="A45:A47"/>
    <mergeCell ref="B45:B47"/>
    <mergeCell ref="C45:C47"/>
    <mergeCell ref="D45:D47"/>
    <mergeCell ref="F45:F47"/>
    <mergeCell ref="F51:F53"/>
    <mergeCell ref="G51:G53"/>
    <mergeCell ref="H51:H53"/>
    <mergeCell ref="I51:I53"/>
    <mergeCell ref="A51:A52"/>
    <mergeCell ref="G54:G56"/>
    <mergeCell ref="H54:H56"/>
    <mergeCell ref="I54:I56"/>
    <mergeCell ref="J62:J63"/>
    <mergeCell ref="G69:G71"/>
    <mergeCell ref="H69:H71"/>
    <mergeCell ref="I69:I71"/>
    <mergeCell ref="J69:J71"/>
    <mergeCell ref="A69:A71"/>
    <mergeCell ref="B69:B71"/>
    <mergeCell ref="C69:C71"/>
    <mergeCell ref="D69:D71"/>
    <mergeCell ref="F69:F71"/>
    <mergeCell ref="F62:F63"/>
    <mergeCell ref="F67:F68"/>
    <mergeCell ref="G67:G68"/>
    <mergeCell ref="D62:D63"/>
    <mergeCell ref="B54:B56"/>
    <mergeCell ref="C54:C56"/>
    <mergeCell ref="D54:D56"/>
    <mergeCell ref="G80:G82"/>
    <mergeCell ref="H80:H82"/>
    <mergeCell ref="I80:I82"/>
    <mergeCell ref="J80:J82"/>
    <mergeCell ref="A80:A82"/>
    <mergeCell ref="B80:B82"/>
    <mergeCell ref="C80:C82"/>
    <mergeCell ref="D80:D82"/>
    <mergeCell ref="F80:F82"/>
    <mergeCell ref="A133:A134"/>
    <mergeCell ref="B133:B134"/>
    <mergeCell ref="C133:C134"/>
    <mergeCell ref="D133:D134"/>
    <mergeCell ref="J93:J98"/>
    <mergeCell ref="A99:A100"/>
    <mergeCell ref="B99:B100"/>
    <mergeCell ref="C99:C100"/>
    <mergeCell ref="D99:D100"/>
    <mergeCell ref="A93:A98"/>
    <mergeCell ref="B93:B98"/>
    <mergeCell ref="C93:C98"/>
    <mergeCell ref="D93:D98"/>
    <mergeCell ref="F93:F98"/>
    <mergeCell ref="J99:J101"/>
    <mergeCell ref="I99:I101"/>
    <mergeCell ref="H99:H101"/>
    <mergeCell ref="F109:F110"/>
    <mergeCell ref="G109:G110"/>
    <mergeCell ref="H109:H110"/>
    <mergeCell ref="I109:I110"/>
    <mergeCell ref="J109:J110"/>
    <mergeCell ref="F102:F103"/>
    <mergeCell ref="G102:G103"/>
    <mergeCell ref="F83:F85"/>
    <mergeCell ref="G83:G85"/>
    <mergeCell ref="H83:H85"/>
    <mergeCell ref="I83:I85"/>
    <mergeCell ref="J83:J85"/>
    <mergeCell ref="A90:A91"/>
    <mergeCell ref="B90:B91"/>
    <mergeCell ref="A112:A113"/>
    <mergeCell ref="B112:B113"/>
    <mergeCell ref="C112:C113"/>
    <mergeCell ref="D112:D113"/>
    <mergeCell ref="A86:A88"/>
    <mergeCell ref="B86:B88"/>
    <mergeCell ref="C86:C88"/>
    <mergeCell ref="D86:D88"/>
    <mergeCell ref="F86:F88"/>
    <mergeCell ref="G86:G88"/>
    <mergeCell ref="H86:H88"/>
    <mergeCell ref="I86:I88"/>
    <mergeCell ref="J86:J88"/>
    <mergeCell ref="H102:H103"/>
    <mergeCell ref="I102:I103"/>
    <mergeCell ref="J102:J103"/>
    <mergeCell ref="A109:A110"/>
    <mergeCell ref="G133:G134"/>
    <mergeCell ref="F133:F134"/>
    <mergeCell ref="H133:H134"/>
    <mergeCell ref="I133:I134"/>
    <mergeCell ref="J133:J134"/>
    <mergeCell ref="G93:G98"/>
    <mergeCell ref="H93:H98"/>
    <mergeCell ref="I93:I98"/>
    <mergeCell ref="C90:C91"/>
    <mergeCell ref="D90:D91"/>
    <mergeCell ref="F90:F91"/>
    <mergeCell ref="G90:G91"/>
    <mergeCell ref="H90:H91"/>
    <mergeCell ref="I90:I91"/>
    <mergeCell ref="J90:J91"/>
    <mergeCell ref="J112:J114"/>
    <mergeCell ref="I112:I114"/>
    <mergeCell ref="H112:H114"/>
    <mergeCell ref="G112:G114"/>
    <mergeCell ref="F112:F114"/>
    <mergeCell ref="G99:G101"/>
    <mergeCell ref="F99:F101"/>
    <mergeCell ref="F126:F128"/>
    <mergeCell ref="G126:G128"/>
  </mergeCells>
  <hyperlinks>
    <hyperlink ref="E19" location="worksheet15" display="Click here to go to Worksheet 15." xr:uid="{00000000-0004-0000-3300-000000000000}"/>
    <hyperlink ref="E103" location="worksheet09" display="Click here to go to Worksheet 9." xr:uid="{00000000-0004-0000-3300-000001000000}"/>
    <hyperlink ref="E110" location="worksheet09" display="Click here to go to Worksheet 9." xr:uid="{00000000-0004-0000-3300-000002000000}"/>
    <hyperlink ref="E16" location="mil06.23" display="Click here to go to MIL Item 6.23." xr:uid="{00000000-0004-0000-3300-000003000000}"/>
    <hyperlink ref="E17" location="sdl_18" display="Click here to go to SDL Item 18." xr:uid="{00000000-0004-0000-3300-000004000000}"/>
    <hyperlink ref="E23" location="sdl_20" display="Click here to go to SDL Item 20." xr:uid="{00000000-0004-0000-3300-000005000000}"/>
    <hyperlink ref="E30" location="sdl_24" display="Click here to go to SDL Item 24." xr:uid="{00000000-0004-0000-3300-000006000000}"/>
    <hyperlink ref="E31" location="cp_054" display="Click here to go to Checkplan Item 54." xr:uid="{00000000-0004-0000-3300-000007000000}"/>
    <hyperlink ref="E35" location="cp_019o" display="Click here to go to Item 19o." xr:uid="{00000000-0004-0000-3300-000008000000}"/>
    <hyperlink ref="E37" location="cp_019n" display="Click here to go to Item 19n." xr:uid="{00000000-0004-0000-3300-000009000000}"/>
    <hyperlink ref="E39" location="mil02.10" display="Click here to go to MIL Item 2.10." xr:uid="{00000000-0004-0000-3300-00000A000000}"/>
    <hyperlink ref="E44" location="cp_054" display="Click here to go to Item 54." xr:uid="{00000000-0004-0000-3300-00000B000000}"/>
    <hyperlink ref="E46" location="mil02.05" display="Click here to go to MIL Item 2.05." xr:uid="{00000000-0004-0000-3300-00000C000000}"/>
    <hyperlink ref="E47" location="mil02.160" display="Click here to go to MIL Item 2.160." xr:uid="{00000000-0004-0000-3300-00000D000000}"/>
    <hyperlink ref="E52" location="cp_054" display="Click here to go to Item 54." xr:uid="{00000000-0004-0000-3300-00000E000000}"/>
    <hyperlink ref="E55" location="mil02.20" display="Click here to go to MIL Item 2.20." xr:uid="{00000000-0004-0000-3300-00000F000000}"/>
    <hyperlink ref="E56" location="mil02.170" display="Click here to go to MIL Item 2.170." xr:uid="{00000000-0004-0000-3300-000010000000}"/>
    <hyperlink ref="E58" location="mil02.05" display="Click here to go to MIL Item 2.05." xr:uid="{00000000-0004-0000-3300-000011000000}"/>
    <hyperlink ref="E63" location="cp_054" display="Click here to go to Item 54." xr:uid="{00000000-0004-0000-3300-000012000000}"/>
    <hyperlink ref="E68" location="mil02.58" display="Click here to go to MIL Item 2.58." xr:uid="{00000000-0004-0000-3300-000013000000}"/>
    <hyperlink ref="E70" location="mil06.24" display="Click here to go to MIL Item 6.24." xr:uid="{00000000-0004-0000-3300-000014000000}"/>
    <hyperlink ref="E71" location="sdl_26" display="Click here to go to SDL Item 26." xr:uid="{00000000-0004-0000-3300-000015000000}"/>
    <hyperlink ref="E81" location="mil06.25" display="Click here to go to MIL Item 6.25." xr:uid="{00000000-0004-0000-3300-000016000000}"/>
    <hyperlink ref="E82" location="sdl_27" display="Click here to go to SDL Item 27." xr:uid="{00000000-0004-0000-3300-000017000000}"/>
    <hyperlink ref="E87" location="mil06.38" display="Click here to go to MIL Item 6.38." xr:uid="{00000000-0004-0000-3300-000018000000}"/>
    <hyperlink ref="E88" location="sdl_36" display="Click here to go to SDL Item 36." xr:uid="{00000000-0004-0000-3300-000019000000}"/>
    <hyperlink ref="E91" location="mil02.58" display="Click here to go to MIL Item 2.58." xr:uid="{00000000-0004-0000-3300-00001A000000}"/>
    <hyperlink ref="E94" location="mil06.38" display="Click here to go to MIL Item 6.38." xr:uid="{00000000-0004-0000-3300-00001B000000}"/>
    <hyperlink ref="E96" location="mil06.85" display="Click here to go to MIL Item 6.85." xr:uid="{00000000-0004-0000-3300-00001C000000}"/>
    <hyperlink ref="E97" location="mil07.35" display="Click here to go to MIL Item 7.35." xr:uid="{00000000-0004-0000-3300-00001D000000}"/>
    <hyperlink ref="E98" location="mil21.23" display="Click here to go to MIL Item 21.23." xr:uid="{00000000-0004-0000-3300-00001E000000}"/>
    <hyperlink ref="E100" location="sdl_31" display="Click here to go to SDL Item 31." xr:uid="{00000000-0004-0000-3300-00001F000000}"/>
    <hyperlink ref="E113" location="sdl_32" display="Click here to go to SDL Item 32." xr:uid="{00000000-0004-0000-3300-000020000000}"/>
    <hyperlink ref="E134" location="cp_055" display="Click here to go to Item 55." xr:uid="{00000000-0004-0000-3300-000021000000}"/>
    <hyperlink ref="E7" location="cp_022" display="Click here to go to Item 22." xr:uid="{00000000-0004-0000-3300-000022000000}"/>
    <hyperlink ref="E21" location="mil06.01" display="Click here to go to MIL Item 6.01." xr:uid="{00000000-0004-0000-3300-000023000000}"/>
    <hyperlink ref="E20" location="mil00coverdocket" display="Click here to go to number on MIL cover page." xr:uid="{00000000-0004-0000-3300-000024000000}"/>
    <hyperlink ref="E29" location="mil06.24" display="Click here to go to MIL Item 6.24." xr:uid="{00000000-0004-0000-3300-000025000000}"/>
    <hyperlink ref="E95" location="sdl_36" display="Click here to go to SDL Item 36." xr:uid="{00000000-0004-0000-3300-000026000000}"/>
    <hyperlink ref="E85" location="sdl_28" display="Click here to go to SDL Item 28." xr:uid="{00000000-0004-0000-3300-000027000000}"/>
    <hyperlink ref="E84" location="mil06.26" display="Click here to go to MIL Item 6.26." xr:uid="{00000000-0004-0000-3300-000028000000}"/>
  </hyperlinks>
  <pageMargins left="0.7" right="0.7" top="0.75" bottom="0.75" header="0.3" footer="0.3"/>
  <pageSetup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dimension ref="A3:J105"/>
  <sheetViews>
    <sheetView workbookViewId="0">
      <pane ySplit="5" topLeftCell="A6" activePane="bottomLeft" state="frozen"/>
      <selection pane="bottomLeft" activeCell="A6" sqref="A6:A7"/>
    </sheetView>
  </sheetViews>
  <sheetFormatPr defaultRowHeight="15" x14ac:dyDescent="0.25"/>
  <cols>
    <col min="1" max="1" width="4.7109375" customWidth="1"/>
    <col min="2" max="3" width="6.7109375" customWidth="1"/>
    <col min="4" max="4" width="5.7109375" customWidth="1"/>
    <col min="5" max="5" width="28.7109375" customWidth="1"/>
    <col min="6" max="6" width="4.7109375" customWidth="1"/>
    <col min="7" max="8" width="6.7109375" customWidth="1"/>
    <col min="9" max="9" width="10.7109375" customWidth="1"/>
    <col min="10" max="10" width="8.7109375" customWidth="1"/>
  </cols>
  <sheetData>
    <row r="3" spans="1:10" ht="15.75" thickBot="1" x14ac:dyDescent="0.3">
      <c r="A3" s="147" t="s">
        <v>776</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65" x14ac:dyDescent="0.25">
      <c r="A6" s="148" t="s">
        <v>775</v>
      </c>
      <c r="B6" s="148"/>
      <c r="C6" s="148"/>
      <c r="D6" s="148"/>
      <c r="E6" s="3" t="s">
        <v>774</v>
      </c>
      <c r="F6" s="239"/>
      <c r="G6" s="239"/>
      <c r="H6" s="239"/>
      <c r="I6" s="242"/>
      <c r="J6" s="239"/>
    </row>
    <row r="7" spans="1:10" x14ac:dyDescent="0.25">
      <c r="A7" s="148"/>
      <c r="B7" s="148"/>
      <c r="C7" s="148"/>
      <c r="D7" s="148"/>
      <c r="E7" s="2" t="s">
        <v>6790</v>
      </c>
      <c r="F7" s="241"/>
      <c r="G7" s="241"/>
      <c r="H7" s="241"/>
      <c r="I7" s="244"/>
      <c r="J7" s="241"/>
    </row>
    <row r="8" spans="1:10" ht="30" x14ac:dyDescent="0.25">
      <c r="A8" s="12"/>
      <c r="B8" s="12" t="s">
        <v>420</v>
      </c>
      <c r="C8" s="12"/>
      <c r="D8" s="12"/>
      <c r="E8" s="3" t="s">
        <v>773</v>
      </c>
      <c r="F8" s="10"/>
      <c r="G8" s="10"/>
      <c r="H8" s="10"/>
      <c r="I8" s="11"/>
      <c r="J8" s="10"/>
    </row>
    <row r="9" spans="1:10" x14ac:dyDescent="0.25">
      <c r="A9" s="148"/>
      <c r="B9" s="148" t="s">
        <v>346</v>
      </c>
      <c r="C9" s="148"/>
      <c r="D9" s="148"/>
      <c r="E9" s="3" t="s">
        <v>6886</v>
      </c>
      <c r="F9" s="239"/>
      <c r="G9" s="239"/>
      <c r="H9" s="239"/>
      <c r="I9" s="242"/>
      <c r="J9" s="239"/>
    </row>
    <row r="10" spans="1:10" ht="30" x14ac:dyDescent="0.25">
      <c r="A10" s="148"/>
      <c r="B10" s="148"/>
      <c r="C10" s="148"/>
      <c r="D10" s="148"/>
      <c r="E10" s="2" t="s">
        <v>6888</v>
      </c>
      <c r="F10" s="240"/>
      <c r="G10" s="240"/>
      <c r="H10" s="240"/>
      <c r="I10" s="243"/>
      <c r="J10" s="240"/>
    </row>
    <row r="11" spans="1:10" ht="30" x14ac:dyDescent="0.25">
      <c r="A11" s="148"/>
      <c r="B11" s="148"/>
      <c r="C11" s="148"/>
      <c r="D11" s="148"/>
      <c r="E11" s="3" t="s">
        <v>6887</v>
      </c>
      <c r="F11" s="241"/>
      <c r="G11" s="241"/>
      <c r="H11" s="241"/>
      <c r="I11" s="244"/>
      <c r="J11" s="241"/>
    </row>
    <row r="12" spans="1:10" ht="105" x14ac:dyDescent="0.25">
      <c r="A12" s="148"/>
      <c r="B12" s="148"/>
      <c r="C12" s="148" t="s">
        <v>214</v>
      </c>
      <c r="D12" s="148"/>
      <c r="E12" s="3" t="s">
        <v>7775</v>
      </c>
      <c r="F12" s="239"/>
      <c r="G12" s="239"/>
      <c r="H12" s="239"/>
      <c r="I12" s="242"/>
      <c r="J12" s="239"/>
    </row>
    <row r="13" spans="1:10" ht="60" x14ac:dyDescent="0.25">
      <c r="A13" s="148"/>
      <c r="B13" s="148"/>
      <c r="C13" s="148"/>
      <c r="D13" s="148"/>
      <c r="E13" s="2" t="s">
        <v>7040</v>
      </c>
      <c r="F13" s="241"/>
      <c r="G13" s="241"/>
      <c r="H13" s="241"/>
      <c r="I13" s="244"/>
      <c r="J13" s="241"/>
    </row>
    <row r="14" spans="1:10" ht="30" x14ac:dyDescent="0.25">
      <c r="A14" s="12"/>
      <c r="B14" s="12"/>
      <c r="C14" s="12" t="s">
        <v>212</v>
      </c>
      <c r="D14" s="12"/>
      <c r="E14" s="3" t="s">
        <v>771</v>
      </c>
      <c r="F14" s="13"/>
      <c r="G14" s="13"/>
      <c r="H14" s="13"/>
      <c r="I14" s="14"/>
      <c r="J14" s="13"/>
    </row>
    <row r="15" spans="1:10" ht="90" x14ac:dyDescent="0.25">
      <c r="A15" s="12"/>
      <c r="B15" s="12"/>
      <c r="C15" s="12" t="s">
        <v>210</v>
      </c>
      <c r="D15" s="12"/>
      <c r="E15" s="3" t="s">
        <v>770</v>
      </c>
      <c r="F15" s="13"/>
      <c r="G15" s="13"/>
      <c r="H15" s="13"/>
      <c r="I15" s="14"/>
      <c r="J15" s="13"/>
    </row>
    <row r="16" spans="1:10" ht="60" x14ac:dyDescent="0.25">
      <c r="A16" s="12"/>
      <c r="B16" s="12"/>
      <c r="C16" s="12" t="s">
        <v>208</v>
      </c>
      <c r="D16" s="12"/>
      <c r="E16" s="3" t="s">
        <v>769</v>
      </c>
      <c r="F16" s="13"/>
      <c r="G16" s="13"/>
      <c r="H16" s="13"/>
      <c r="I16" s="14"/>
      <c r="J16" s="13"/>
    </row>
    <row r="17" spans="1:10" ht="105" x14ac:dyDescent="0.25">
      <c r="A17" s="12"/>
      <c r="B17" s="12"/>
      <c r="C17" s="12" t="s">
        <v>206</v>
      </c>
      <c r="D17" s="12"/>
      <c r="E17" s="3" t="s">
        <v>768</v>
      </c>
      <c r="F17" s="13"/>
      <c r="G17" s="13"/>
      <c r="H17" s="13"/>
      <c r="I17" s="14"/>
      <c r="J17" s="13"/>
    </row>
    <row r="18" spans="1:10" ht="105" x14ac:dyDescent="0.25">
      <c r="A18" s="12"/>
      <c r="B18" s="12"/>
      <c r="C18" s="12" t="s">
        <v>204</v>
      </c>
      <c r="D18" s="12"/>
      <c r="E18" s="3" t="s">
        <v>767</v>
      </c>
      <c r="F18" s="13"/>
      <c r="G18" s="13"/>
      <c r="H18" s="13"/>
      <c r="I18" s="14"/>
      <c r="J18" s="13"/>
    </row>
    <row r="19" spans="1:10" x14ac:dyDescent="0.25">
      <c r="A19" s="148"/>
      <c r="B19" s="148"/>
      <c r="C19" s="148" t="s">
        <v>202</v>
      </c>
      <c r="D19" s="148"/>
      <c r="E19" s="3" t="s">
        <v>766</v>
      </c>
      <c r="F19" s="239"/>
      <c r="G19" s="239"/>
      <c r="H19" s="239"/>
      <c r="I19" s="242"/>
      <c r="J19" s="239"/>
    </row>
    <row r="20" spans="1:10" ht="30" x14ac:dyDescent="0.25">
      <c r="A20" s="148"/>
      <c r="B20" s="148"/>
      <c r="C20" s="148"/>
      <c r="D20" s="148"/>
      <c r="E20" s="2" t="s">
        <v>6889</v>
      </c>
      <c r="F20" s="241"/>
      <c r="G20" s="241"/>
      <c r="H20" s="241"/>
      <c r="I20" s="244"/>
      <c r="J20" s="241"/>
    </row>
    <row r="21" spans="1:10" ht="75" x14ac:dyDescent="0.25">
      <c r="A21" s="12"/>
      <c r="B21" s="12" t="s">
        <v>177</v>
      </c>
      <c r="C21" s="12"/>
      <c r="D21" s="12"/>
      <c r="E21" s="3" t="s">
        <v>7378</v>
      </c>
      <c r="F21" s="10"/>
      <c r="G21" s="10"/>
      <c r="H21" s="10"/>
      <c r="I21" s="11"/>
      <c r="J21" s="10"/>
    </row>
    <row r="22" spans="1:10" ht="45" x14ac:dyDescent="0.25">
      <c r="A22" s="12"/>
      <c r="B22" s="12" t="s">
        <v>175</v>
      </c>
      <c r="C22" s="12"/>
      <c r="D22" s="12"/>
      <c r="E22" s="3" t="s">
        <v>516</v>
      </c>
      <c r="F22" s="10"/>
      <c r="G22" s="10"/>
      <c r="H22" s="10"/>
      <c r="I22" s="11"/>
      <c r="J22" s="10"/>
    </row>
    <row r="23" spans="1:10" ht="90" x14ac:dyDescent="0.25">
      <c r="A23" s="12"/>
      <c r="B23" s="12" t="s">
        <v>340</v>
      </c>
      <c r="C23" s="12"/>
      <c r="D23" s="12"/>
      <c r="E23" s="3" t="s">
        <v>7601</v>
      </c>
      <c r="F23" s="239"/>
      <c r="G23" s="239"/>
      <c r="H23" s="239"/>
      <c r="I23" s="242"/>
      <c r="J23" s="239"/>
    </row>
    <row r="24" spans="1:10" ht="165" x14ac:dyDescent="0.25">
      <c r="A24" s="12"/>
      <c r="B24" s="12"/>
      <c r="C24" s="15" t="s">
        <v>437</v>
      </c>
      <c r="D24" s="12"/>
      <c r="E24" s="3" t="s">
        <v>7774</v>
      </c>
      <c r="F24" s="240"/>
      <c r="G24" s="240"/>
      <c r="H24" s="240"/>
      <c r="I24" s="243"/>
      <c r="J24" s="240"/>
    </row>
    <row r="25" spans="1:10" ht="240" x14ac:dyDescent="0.25">
      <c r="A25" s="148"/>
      <c r="B25" s="148"/>
      <c r="C25" s="148"/>
      <c r="D25" s="148"/>
      <c r="E25" s="3" t="s">
        <v>7105</v>
      </c>
      <c r="F25" s="240"/>
      <c r="G25" s="240"/>
      <c r="H25" s="240"/>
      <c r="I25" s="243"/>
      <c r="J25" s="240"/>
    </row>
    <row r="26" spans="1:10" ht="30" x14ac:dyDescent="0.25">
      <c r="A26" s="148"/>
      <c r="B26" s="148"/>
      <c r="C26" s="148"/>
      <c r="D26" s="148"/>
      <c r="E26" s="2" t="s">
        <v>6748</v>
      </c>
      <c r="F26" s="240"/>
      <c r="G26" s="240"/>
      <c r="H26" s="240"/>
      <c r="I26" s="243"/>
      <c r="J26" s="240"/>
    </row>
    <row r="27" spans="1:10" x14ac:dyDescent="0.25">
      <c r="A27" s="148"/>
      <c r="B27" s="148"/>
      <c r="C27" s="148"/>
      <c r="D27" s="148"/>
      <c r="E27" s="2" t="s">
        <v>7104</v>
      </c>
      <c r="F27" s="241"/>
      <c r="G27" s="241"/>
      <c r="H27" s="241"/>
      <c r="I27" s="244"/>
      <c r="J27" s="241"/>
    </row>
    <row r="28" spans="1:10" ht="180" x14ac:dyDescent="0.25">
      <c r="A28" s="148"/>
      <c r="B28" s="148" t="s">
        <v>171</v>
      </c>
      <c r="C28" s="148"/>
      <c r="D28" s="148"/>
      <c r="E28" s="3" t="s">
        <v>7110</v>
      </c>
      <c r="F28" s="239"/>
      <c r="G28" s="239"/>
      <c r="H28" s="239"/>
      <c r="I28" s="242"/>
      <c r="J28" s="239"/>
    </row>
    <row r="29" spans="1:10" ht="30" x14ac:dyDescent="0.25">
      <c r="A29" s="148"/>
      <c r="B29" s="148"/>
      <c r="C29" s="148"/>
      <c r="D29" s="148"/>
      <c r="E29" s="2" t="s">
        <v>6625</v>
      </c>
      <c r="F29" s="240"/>
      <c r="G29" s="240"/>
      <c r="H29" s="240"/>
      <c r="I29" s="243"/>
      <c r="J29" s="240"/>
    </row>
    <row r="30" spans="1:10" ht="30" x14ac:dyDescent="0.25">
      <c r="A30" s="148"/>
      <c r="B30" s="148"/>
      <c r="C30" s="148"/>
      <c r="D30" s="148"/>
      <c r="E30" s="2" t="s">
        <v>7089</v>
      </c>
      <c r="F30" s="240"/>
      <c r="G30" s="240"/>
      <c r="H30" s="240"/>
      <c r="I30" s="243"/>
      <c r="J30" s="240"/>
    </row>
    <row r="31" spans="1:10" ht="30" x14ac:dyDescent="0.25">
      <c r="A31" s="148"/>
      <c r="B31" s="148"/>
      <c r="C31" s="148"/>
      <c r="D31" s="148"/>
      <c r="E31" s="2" t="s">
        <v>6627</v>
      </c>
      <c r="F31" s="241"/>
      <c r="G31" s="241"/>
      <c r="H31" s="241"/>
      <c r="I31" s="244"/>
      <c r="J31" s="241"/>
    </row>
    <row r="32" spans="1:10" ht="75" x14ac:dyDescent="0.25">
      <c r="A32" s="148"/>
      <c r="B32" s="148" t="s">
        <v>169</v>
      </c>
      <c r="C32" s="148"/>
      <c r="D32" s="148"/>
      <c r="E32" s="3" t="s">
        <v>7559</v>
      </c>
      <c r="F32" s="239"/>
      <c r="G32" s="239"/>
      <c r="H32" s="239"/>
      <c r="I32" s="242"/>
      <c r="J32" s="239"/>
    </row>
    <row r="33" spans="1:10" x14ac:dyDescent="0.25">
      <c r="A33" s="148"/>
      <c r="B33" s="148"/>
      <c r="C33" s="148"/>
      <c r="D33" s="148"/>
      <c r="E33" s="2" t="s">
        <v>6768</v>
      </c>
      <c r="F33" s="240"/>
      <c r="G33" s="240"/>
      <c r="H33" s="240"/>
      <c r="I33" s="243"/>
      <c r="J33" s="240"/>
    </row>
    <row r="34" spans="1:10" ht="240" x14ac:dyDescent="0.25">
      <c r="A34" s="12"/>
      <c r="B34" s="12"/>
      <c r="C34" s="15" t="s">
        <v>437</v>
      </c>
      <c r="D34" s="12"/>
      <c r="E34" s="3" t="s">
        <v>765</v>
      </c>
      <c r="F34" s="241"/>
      <c r="G34" s="241"/>
      <c r="H34" s="241"/>
      <c r="I34" s="244"/>
      <c r="J34" s="241"/>
    </row>
    <row r="35" spans="1:10" ht="330" x14ac:dyDescent="0.25">
      <c r="A35" s="148"/>
      <c r="B35" s="148" t="s">
        <v>288</v>
      </c>
      <c r="C35" s="148"/>
      <c r="D35" s="148"/>
      <c r="E35" s="3" t="s">
        <v>7602</v>
      </c>
      <c r="F35" s="239"/>
      <c r="G35" s="239"/>
      <c r="H35" s="239"/>
      <c r="I35" s="242"/>
      <c r="J35" s="239"/>
    </row>
    <row r="36" spans="1:10" ht="30" x14ac:dyDescent="0.25">
      <c r="A36" s="148"/>
      <c r="B36" s="148"/>
      <c r="C36" s="148"/>
      <c r="D36" s="148"/>
      <c r="E36" s="2" t="s">
        <v>6749</v>
      </c>
      <c r="F36" s="240"/>
      <c r="G36" s="240"/>
      <c r="H36" s="240"/>
      <c r="I36" s="243"/>
      <c r="J36" s="240"/>
    </row>
    <row r="37" spans="1:10" x14ac:dyDescent="0.25">
      <c r="A37" s="148"/>
      <c r="B37" s="148"/>
      <c r="C37" s="148"/>
      <c r="D37" s="148"/>
      <c r="E37" s="2" t="s">
        <v>7106</v>
      </c>
      <c r="F37" s="240"/>
      <c r="G37" s="240"/>
      <c r="H37" s="240"/>
      <c r="I37" s="243"/>
      <c r="J37" s="240"/>
    </row>
    <row r="38" spans="1:10" ht="30" x14ac:dyDescent="0.25">
      <c r="A38" s="148"/>
      <c r="B38" s="148"/>
      <c r="C38" s="148"/>
      <c r="D38" s="148"/>
      <c r="E38" s="2" t="s">
        <v>6769</v>
      </c>
      <c r="F38" s="241"/>
      <c r="G38" s="241"/>
      <c r="H38" s="241"/>
      <c r="I38" s="244"/>
      <c r="J38" s="241"/>
    </row>
    <row r="39" spans="1:10" ht="60" x14ac:dyDescent="0.25">
      <c r="A39" s="12"/>
      <c r="B39" s="12"/>
      <c r="C39" s="12" t="s">
        <v>214</v>
      </c>
      <c r="D39" s="12"/>
      <c r="E39" s="3" t="s">
        <v>764</v>
      </c>
      <c r="F39" s="10"/>
      <c r="G39" s="10"/>
      <c r="H39" s="10"/>
      <c r="I39" s="11"/>
      <c r="J39" s="10"/>
    </row>
    <row r="40" spans="1:10" ht="165" x14ac:dyDescent="0.25">
      <c r="A40" s="12"/>
      <c r="B40" s="12"/>
      <c r="C40" s="12" t="s">
        <v>212</v>
      </c>
      <c r="D40" s="12"/>
      <c r="E40" s="3" t="s">
        <v>7603</v>
      </c>
      <c r="F40" s="10"/>
      <c r="G40" s="10"/>
      <c r="H40" s="10"/>
      <c r="I40" s="11"/>
      <c r="J40" s="10"/>
    </row>
    <row r="41" spans="1:10" ht="30" x14ac:dyDescent="0.25">
      <c r="A41" s="148"/>
      <c r="B41" s="148" t="s">
        <v>286</v>
      </c>
      <c r="C41" s="148"/>
      <c r="D41" s="148"/>
      <c r="E41" s="3" t="s">
        <v>763</v>
      </c>
      <c r="F41" s="239"/>
      <c r="G41" s="239"/>
      <c r="H41" s="239"/>
      <c r="I41" s="242"/>
      <c r="J41" s="239"/>
    </row>
    <row r="42" spans="1:10" x14ac:dyDescent="0.25">
      <c r="A42" s="148"/>
      <c r="B42" s="148"/>
      <c r="C42" s="148"/>
      <c r="D42" s="148"/>
      <c r="E42" s="2" t="s">
        <v>6890</v>
      </c>
      <c r="F42" s="241"/>
      <c r="G42" s="241"/>
      <c r="H42" s="241"/>
      <c r="I42" s="244"/>
      <c r="J42" s="241"/>
    </row>
    <row r="43" spans="1:10" ht="60" x14ac:dyDescent="0.25">
      <c r="A43" s="148"/>
      <c r="B43" s="148" t="s">
        <v>284</v>
      </c>
      <c r="C43" s="148"/>
      <c r="D43" s="148"/>
      <c r="E43" s="3" t="s">
        <v>762</v>
      </c>
      <c r="F43" s="239"/>
      <c r="G43" s="239"/>
      <c r="H43" s="239"/>
      <c r="I43" s="242"/>
      <c r="J43" s="239"/>
    </row>
    <row r="44" spans="1:10" x14ac:dyDescent="0.25">
      <c r="A44" s="148"/>
      <c r="B44" s="148"/>
      <c r="C44" s="148"/>
      <c r="D44" s="148"/>
      <c r="E44" s="2" t="s">
        <v>6891</v>
      </c>
      <c r="F44" s="241"/>
      <c r="G44" s="241"/>
      <c r="H44" s="241"/>
      <c r="I44" s="244"/>
      <c r="J44" s="241"/>
    </row>
    <row r="45" spans="1:10" ht="180" x14ac:dyDescent="0.25">
      <c r="A45" s="148"/>
      <c r="B45" s="148" t="s">
        <v>282</v>
      </c>
      <c r="C45" s="148"/>
      <c r="D45" s="148"/>
      <c r="E45" s="3" t="s">
        <v>7604</v>
      </c>
      <c r="F45" s="239"/>
      <c r="G45" s="239"/>
      <c r="H45" s="239"/>
      <c r="I45" s="242"/>
      <c r="J45" s="239"/>
    </row>
    <row r="46" spans="1:10" ht="30" x14ac:dyDescent="0.25">
      <c r="A46" s="148"/>
      <c r="B46" s="148"/>
      <c r="C46" s="148"/>
      <c r="D46" s="148"/>
      <c r="E46" s="2" t="s">
        <v>6772</v>
      </c>
      <c r="F46" s="241"/>
      <c r="G46" s="241"/>
      <c r="H46" s="241"/>
      <c r="I46" s="244"/>
      <c r="J46" s="241"/>
    </row>
    <row r="47" spans="1:10" ht="45" x14ac:dyDescent="0.25">
      <c r="A47" s="12"/>
      <c r="B47" s="12"/>
      <c r="C47" s="12" t="s">
        <v>214</v>
      </c>
      <c r="D47" s="12"/>
      <c r="E47" s="3" t="s">
        <v>7563</v>
      </c>
      <c r="F47" s="239"/>
      <c r="G47" s="239"/>
      <c r="H47" s="239"/>
      <c r="I47" s="242"/>
      <c r="J47" s="239"/>
    </row>
    <row r="48" spans="1:10" ht="60" x14ac:dyDescent="0.25">
      <c r="A48" s="12"/>
      <c r="B48" s="12"/>
      <c r="C48" s="12"/>
      <c r="D48" s="12" t="s">
        <v>435</v>
      </c>
      <c r="E48" s="3" t="s">
        <v>730</v>
      </c>
      <c r="F48" s="241"/>
      <c r="G48" s="241"/>
      <c r="H48" s="241"/>
      <c r="I48" s="244"/>
      <c r="J48" s="241"/>
    </row>
    <row r="49" spans="1:10" ht="135" x14ac:dyDescent="0.25">
      <c r="A49" s="12"/>
      <c r="B49" s="12"/>
      <c r="C49" s="12"/>
      <c r="D49" s="12" t="s">
        <v>433</v>
      </c>
      <c r="E49" s="3" t="s">
        <v>7564</v>
      </c>
      <c r="F49" s="10"/>
      <c r="G49" s="10"/>
      <c r="H49" s="10"/>
      <c r="I49" s="11"/>
      <c r="J49" s="10"/>
    </row>
    <row r="50" spans="1:10" ht="135" x14ac:dyDescent="0.25">
      <c r="A50" s="148"/>
      <c r="B50" s="148"/>
      <c r="C50" s="148" t="s">
        <v>212</v>
      </c>
      <c r="D50" s="148"/>
      <c r="E50" s="3" t="s">
        <v>7605</v>
      </c>
      <c r="F50" s="239"/>
      <c r="G50" s="239"/>
      <c r="H50" s="239"/>
      <c r="I50" s="242"/>
      <c r="J50" s="239"/>
    </row>
    <row r="51" spans="1:10" x14ac:dyDescent="0.25">
      <c r="A51" s="148"/>
      <c r="B51" s="148"/>
      <c r="C51" s="148"/>
      <c r="D51" s="148"/>
      <c r="E51" s="2" t="s">
        <v>6773</v>
      </c>
      <c r="F51" s="241"/>
      <c r="G51" s="241"/>
      <c r="H51" s="241"/>
      <c r="I51" s="244"/>
      <c r="J51" s="241"/>
    </row>
    <row r="52" spans="1:10" ht="195" x14ac:dyDescent="0.25">
      <c r="A52" s="148"/>
      <c r="B52" s="148"/>
      <c r="C52" s="148" t="s">
        <v>210</v>
      </c>
      <c r="D52" s="148"/>
      <c r="E52" s="3" t="s">
        <v>7566</v>
      </c>
      <c r="F52" s="239"/>
      <c r="G52" s="239"/>
      <c r="H52" s="239"/>
      <c r="I52" s="242"/>
      <c r="J52" s="239"/>
    </row>
    <row r="53" spans="1:10" ht="30" x14ac:dyDescent="0.25">
      <c r="A53" s="148"/>
      <c r="B53" s="148"/>
      <c r="C53" s="148"/>
      <c r="D53" s="148"/>
      <c r="E53" s="2" t="s">
        <v>6774</v>
      </c>
      <c r="F53" s="240"/>
      <c r="G53" s="240"/>
      <c r="H53" s="240"/>
      <c r="I53" s="243"/>
      <c r="J53" s="240"/>
    </row>
    <row r="54" spans="1:10" ht="30" x14ac:dyDescent="0.25">
      <c r="A54" s="148"/>
      <c r="B54" s="148"/>
      <c r="C54" s="148"/>
      <c r="D54" s="148"/>
      <c r="E54" s="2" t="s">
        <v>6775</v>
      </c>
      <c r="F54" s="241"/>
      <c r="G54" s="241"/>
      <c r="H54" s="241"/>
      <c r="I54" s="244"/>
      <c r="J54" s="241"/>
    </row>
    <row r="55" spans="1:10" ht="90" x14ac:dyDescent="0.25">
      <c r="A55" s="12"/>
      <c r="B55" s="12"/>
      <c r="C55" s="12"/>
      <c r="D55" s="12" t="s">
        <v>435</v>
      </c>
      <c r="E55" s="3" t="s">
        <v>7567</v>
      </c>
      <c r="F55" s="10"/>
      <c r="G55" s="10"/>
      <c r="H55" s="10"/>
      <c r="I55" s="11"/>
      <c r="J55" s="10"/>
    </row>
    <row r="56" spans="1:10" ht="120" x14ac:dyDescent="0.25">
      <c r="A56" s="12"/>
      <c r="B56" s="12"/>
      <c r="C56" s="12"/>
      <c r="D56" s="12" t="s">
        <v>433</v>
      </c>
      <c r="E56" s="3" t="s">
        <v>7568</v>
      </c>
      <c r="F56" s="10"/>
      <c r="G56" s="10"/>
      <c r="H56" s="10"/>
      <c r="I56" s="11"/>
      <c r="J56" s="10"/>
    </row>
    <row r="57" spans="1:10" ht="180" x14ac:dyDescent="0.25">
      <c r="A57" s="12"/>
      <c r="B57" s="12"/>
      <c r="C57" s="12"/>
      <c r="D57" s="12" t="s">
        <v>300</v>
      </c>
      <c r="E57" s="3" t="s">
        <v>7569</v>
      </c>
      <c r="F57" s="10"/>
      <c r="G57" s="10"/>
      <c r="H57" s="10"/>
      <c r="I57" s="11"/>
      <c r="J57" s="10"/>
    </row>
    <row r="58" spans="1:10" ht="165" x14ac:dyDescent="0.25">
      <c r="A58" s="12"/>
      <c r="B58" s="12"/>
      <c r="C58" s="12" t="s">
        <v>208</v>
      </c>
      <c r="D58" s="12"/>
      <c r="E58" s="3" t="s">
        <v>7570</v>
      </c>
      <c r="F58" s="239"/>
      <c r="G58" s="239"/>
      <c r="H58" s="239"/>
      <c r="I58" s="242"/>
      <c r="J58" s="239"/>
    </row>
    <row r="59" spans="1:10" ht="90" x14ac:dyDescent="0.25">
      <c r="A59" s="148"/>
      <c r="B59" s="148"/>
      <c r="C59" s="251" t="s">
        <v>257</v>
      </c>
      <c r="D59" s="148"/>
      <c r="E59" s="3" t="s">
        <v>729</v>
      </c>
      <c r="F59" s="240"/>
      <c r="G59" s="240"/>
      <c r="H59" s="240"/>
      <c r="I59" s="243"/>
      <c r="J59" s="240"/>
    </row>
    <row r="60" spans="1:10" x14ac:dyDescent="0.25">
      <c r="A60" s="148"/>
      <c r="B60" s="148"/>
      <c r="C60" s="251"/>
      <c r="D60" s="148"/>
      <c r="E60" s="2" t="s">
        <v>6773</v>
      </c>
      <c r="F60" s="241"/>
      <c r="G60" s="241"/>
      <c r="H60" s="241"/>
      <c r="I60" s="244"/>
      <c r="J60" s="241"/>
    </row>
    <row r="61" spans="1:10" ht="75" x14ac:dyDescent="0.25">
      <c r="A61" s="148"/>
      <c r="B61" s="148"/>
      <c r="C61" s="148" t="s">
        <v>206</v>
      </c>
      <c r="D61" s="148"/>
      <c r="E61" s="3" t="s">
        <v>761</v>
      </c>
      <c r="F61" s="239"/>
      <c r="G61" s="239"/>
      <c r="H61" s="239"/>
      <c r="I61" s="242"/>
      <c r="J61" s="239"/>
    </row>
    <row r="62" spans="1:10" ht="30" x14ac:dyDescent="0.25">
      <c r="A62" s="148"/>
      <c r="B62" s="148"/>
      <c r="C62" s="148"/>
      <c r="D62" s="148"/>
      <c r="E62" s="2" t="s">
        <v>6776</v>
      </c>
      <c r="F62" s="240"/>
      <c r="G62" s="240"/>
      <c r="H62" s="240"/>
      <c r="I62" s="243"/>
      <c r="J62" s="240"/>
    </row>
    <row r="63" spans="1:10" ht="30" x14ac:dyDescent="0.25">
      <c r="A63" s="148"/>
      <c r="B63" s="148"/>
      <c r="C63" s="148"/>
      <c r="D63" s="148"/>
      <c r="E63" s="2" t="s">
        <v>6777</v>
      </c>
      <c r="F63" s="241"/>
      <c r="G63" s="241"/>
      <c r="H63" s="241"/>
      <c r="I63" s="244"/>
      <c r="J63" s="241"/>
    </row>
    <row r="64" spans="1:10" ht="135" x14ac:dyDescent="0.25">
      <c r="A64" s="148"/>
      <c r="B64" s="148" t="s">
        <v>279</v>
      </c>
      <c r="C64" s="148"/>
      <c r="D64" s="148"/>
      <c r="E64" s="3" t="s">
        <v>7571</v>
      </c>
      <c r="F64" s="239"/>
      <c r="G64" s="239"/>
      <c r="H64" s="239"/>
      <c r="I64" s="242"/>
      <c r="J64" s="239"/>
    </row>
    <row r="65" spans="1:10" ht="30" x14ac:dyDescent="0.25">
      <c r="A65" s="148"/>
      <c r="B65" s="148"/>
      <c r="C65" s="148"/>
      <c r="D65" s="148"/>
      <c r="E65" s="2" t="s">
        <v>6774</v>
      </c>
      <c r="F65" s="241"/>
      <c r="G65" s="241"/>
      <c r="H65" s="241"/>
      <c r="I65" s="244"/>
      <c r="J65" s="241"/>
    </row>
    <row r="66" spans="1:10" ht="45" x14ac:dyDescent="0.25">
      <c r="A66" s="12"/>
      <c r="B66" s="12"/>
      <c r="C66" s="12" t="s">
        <v>214</v>
      </c>
      <c r="D66" s="12"/>
      <c r="E66" s="3" t="s">
        <v>7572</v>
      </c>
      <c r="F66" s="10"/>
      <c r="G66" s="10"/>
      <c r="H66" s="10"/>
      <c r="I66" s="11"/>
      <c r="J66" s="10"/>
    </row>
    <row r="67" spans="1:10" ht="75" x14ac:dyDescent="0.25">
      <c r="A67" s="12"/>
      <c r="B67" s="12"/>
      <c r="C67" s="12"/>
      <c r="D67" s="12" t="s">
        <v>435</v>
      </c>
      <c r="E67" s="3" t="s">
        <v>726</v>
      </c>
      <c r="F67" s="10"/>
      <c r="G67" s="10"/>
      <c r="H67" s="10"/>
      <c r="I67" s="11"/>
      <c r="J67" s="10"/>
    </row>
    <row r="68" spans="1:10" ht="165" x14ac:dyDescent="0.25">
      <c r="A68" s="12"/>
      <c r="B68" s="12"/>
      <c r="C68" s="12"/>
      <c r="D68" s="12" t="s">
        <v>433</v>
      </c>
      <c r="E68" s="3" t="s">
        <v>7573</v>
      </c>
      <c r="F68" s="10"/>
      <c r="G68" s="10"/>
      <c r="H68" s="10"/>
      <c r="I68" s="11"/>
      <c r="J68" s="10"/>
    </row>
    <row r="69" spans="1:10" ht="135" x14ac:dyDescent="0.25">
      <c r="A69" s="148"/>
      <c r="B69" s="148"/>
      <c r="C69" s="148" t="s">
        <v>212</v>
      </c>
      <c r="D69" s="148"/>
      <c r="E69" s="3" t="s">
        <v>7606</v>
      </c>
      <c r="F69" s="239"/>
      <c r="G69" s="239"/>
      <c r="H69" s="239"/>
      <c r="I69" s="242"/>
      <c r="J69" s="239"/>
    </row>
    <row r="70" spans="1:10" x14ac:dyDescent="0.25">
      <c r="A70" s="148"/>
      <c r="B70" s="148"/>
      <c r="C70" s="148"/>
      <c r="D70" s="148"/>
      <c r="E70" s="2" t="s">
        <v>6773</v>
      </c>
      <c r="F70" s="241"/>
      <c r="G70" s="241"/>
      <c r="H70" s="241"/>
      <c r="I70" s="244"/>
      <c r="J70" s="241"/>
    </row>
    <row r="71" spans="1:10" ht="45" x14ac:dyDescent="0.25">
      <c r="A71" s="12"/>
      <c r="B71" s="12"/>
      <c r="C71" s="12" t="s">
        <v>210</v>
      </c>
      <c r="D71" s="12"/>
      <c r="E71" s="3" t="s">
        <v>760</v>
      </c>
      <c r="F71" s="10"/>
      <c r="G71" s="10"/>
      <c r="H71" s="10"/>
      <c r="I71" s="11"/>
      <c r="J71" s="10"/>
    </row>
    <row r="72" spans="1:10" ht="120" x14ac:dyDescent="0.25">
      <c r="A72" s="12"/>
      <c r="B72" s="12" t="s">
        <v>277</v>
      </c>
      <c r="C72" s="12"/>
      <c r="D72" s="12"/>
      <c r="E72" s="3" t="s">
        <v>7607</v>
      </c>
      <c r="F72" s="10"/>
      <c r="G72" s="10"/>
      <c r="H72" s="10"/>
      <c r="I72" s="11"/>
      <c r="J72" s="10"/>
    </row>
    <row r="73" spans="1:10" ht="75" x14ac:dyDescent="0.25">
      <c r="A73" s="12"/>
      <c r="B73" s="12" t="s">
        <v>275</v>
      </c>
      <c r="C73" s="12"/>
      <c r="D73" s="12"/>
      <c r="E73" s="3" t="s">
        <v>759</v>
      </c>
      <c r="F73" s="10"/>
      <c r="G73" s="10"/>
      <c r="H73" s="10"/>
      <c r="I73" s="11"/>
      <c r="J73" s="10"/>
    </row>
    <row r="74" spans="1:10" ht="165" x14ac:dyDescent="0.25">
      <c r="A74" s="148"/>
      <c r="B74" s="148" t="s">
        <v>273</v>
      </c>
      <c r="C74" s="148"/>
      <c r="D74" s="148"/>
      <c r="E74" s="3" t="s">
        <v>7608</v>
      </c>
      <c r="F74" s="239"/>
      <c r="G74" s="239"/>
      <c r="H74" s="239"/>
      <c r="I74" s="242"/>
      <c r="J74" s="239"/>
    </row>
    <row r="75" spans="1:10" ht="30" x14ac:dyDescent="0.25">
      <c r="A75" s="148"/>
      <c r="B75" s="148"/>
      <c r="C75" s="148"/>
      <c r="D75" s="148"/>
      <c r="E75" s="2" t="s">
        <v>6749</v>
      </c>
      <c r="F75" s="240"/>
      <c r="G75" s="240"/>
      <c r="H75" s="240"/>
      <c r="I75" s="243"/>
      <c r="J75" s="240"/>
    </row>
    <row r="76" spans="1:10" x14ac:dyDescent="0.25">
      <c r="A76" s="148"/>
      <c r="B76" s="148"/>
      <c r="C76" s="148"/>
      <c r="D76" s="148"/>
      <c r="E76" s="2" t="s">
        <v>6779</v>
      </c>
      <c r="F76" s="241"/>
      <c r="G76" s="241"/>
      <c r="H76" s="241"/>
      <c r="I76" s="244"/>
      <c r="J76" s="241"/>
    </row>
    <row r="77" spans="1:10" ht="90" x14ac:dyDescent="0.25">
      <c r="A77" s="12"/>
      <c r="B77" s="12" t="s">
        <v>271</v>
      </c>
      <c r="C77" s="12"/>
      <c r="D77" s="12"/>
      <c r="E77" s="3" t="s">
        <v>7609</v>
      </c>
      <c r="F77" s="10"/>
      <c r="G77" s="10"/>
      <c r="H77" s="10"/>
      <c r="I77" s="11"/>
      <c r="J77" s="10"/>
    </row>
    <row r="78" spans="1:10" ht="30" x14ac:dyDescent="0.25">
      <c r="A78" s="12" t="s">
        <v>758</v>
      </c>
      <c r="B78" s="12"/>
      <c r="C78" s="12"/>
      <c r="D78" s="12"/>
      <c r="E78" s="3" t="s">
        <v>721</v>
      </c>
      <c r="F78" s="239"/>
      <c r="G78" s="239"/>
      <c r="H78" s="239"/>
      <c r="I78" s="242"/>
      <c r="J78" s="239"/>
    </row>
    <row r="79" spans="1:10" ht="45" x14ac:dyDescent="0.25">
      <c r="A79" s="12"/>
      <c r="B79" s="12" t="s">
        <v>420</v>
      </c>
      <c r="C79" s="12"/>
      <c r="D79" s="12"/>
      <c r="E79" s="3" t="s">
        <v>7578</v>
      </c>
      <c r="F79" s="240"/>
      <c r="G79" s="240"/>
      <c r="H79" s="240"/>
      <c r="I79" s="243"/>
      <c r="J79" s="240"/>
    </row>
    <row r="80" spans="1:10" ht="60" x14ac:dyDescent="0.25">
      <c r="A80" s="12"/>
      <c r="B80" s="12"/>
      <c r="C80" s="12" t="s">
        <v>214</v>
      </c>
      <c r="D80" s="12"/>
      <c r="E80" s="3" t="s">
        <v>757</v>
      </c>
      <c r="F80" s="241"/>
      <c r="G80" s="241"/>
      <c r="H80" s="241"/>
      <c r="I80" s="244"/>
      <c r="J80" s="241"/>
    </row>
    <row r="81" spans="1:10" ht="105" x14ac:dyDescent="0.25">
      <c r="A81" s="12"/>
      <c r="B81" s="12"/>
      <c r="C81" s="12" t="s">
        <v>212</v>
      </c>
      <c r="D81" s="12"/>
      <c r="E81" s="3" t="s">
        <v>7579</v>
      </c>
      <c r="F81" s="10"/>
      <c r="G81" s="10"/>
      <c r="H81" s="10"/>
      <c r="I81" s="11"/>
      <c r="J81" s="10"/>
    </row>
    <row r="82" spans="1:10" ht="45" x14ac:dyDescent="0.25">
      <c r="A82" s="12"/>
      <c r="B82" s="12"/>
      <c r="C82" s="12" t="s">
        <v>210</v>
      </c>
      <c r="D82" s="12"/>
      <c r="E82" s="3" t="s">
        <v>756</v>
      </c>
      <c r="F82" s="10"/>
      <c r="G82" s="10"/>
      <c r="H82" s="10"/>
      <c r="I82" s="11"/>
      <c r="J82" s="10"/>
    </row>
    <row r="83" spans="1:10" ht="45" x14ac:dyDescent="0.25">
      <c r="A83" s="12"/>
      <c r="B83" s="12"/>
      <c r="C83" s="12" t="s">
        <v>208</v>
      </c>
      <c r="D83" s="12"/>
      <c r="E83" s="3" t="s">
        <v>755</v>
      </c>
      <c r="F83" s="10"/>
      <c r="G83" s="10"/>
      <c r="H83" s="10"/>
      <c r="I83" s="11"/>
      <c r="J83" s="10"/>
    </row>
    <row r="84" spans="1:10" ht="75" x14ac:dyDescent="0.25">
      <c r="A84" s="12"/>
      <c r="B84" s="12" t="s">
        <v>179</v>
      </c>
      <c r="C84" s="12"/>
      <c r="D84" s="12"/>
      <c r="E84" s="3" t="s">
        <v>686</v>
      </c>
      <c r="F84" s="10"/>
      <c r="G84" s="10"/>
      <c r="H84" s="10"/>
      <c r="I84" s="11"/>
      <c r="J84" s="10"/>
    </row>
    <row r="85" spans="1:10" ht="105" x14ac:dyDescent="0.25">
      <c r="A85" s="148"/>
      <c r="B85" s="148" t="s">
        <v>177</v>
      </c>
      <c r="C85" s="148"/>
      <c r="D85" s="148"/>
      <c r="E85" s="3" t="s">
        <v>7108</v>
      </c>
      <c r="F85" s="239"/>
      <c r="G85" s="239"/>
      <c r="H85" s="239"/>
      <c r="I85" s="242"/>
      <c r="J85" s="239"/>
    </row>
    <row r="86" spans="1:10" ht="30" x14ac:dyDescent="0.25">
      <c r="A86" s="148"/>
      <c r="B86" s="148"/>
      <c r="C86" s="148"/>
      <c r="D86" s="148"/>
      <c r="E86" s="2" t="s">
        <v>6750</v>
      </c>
      <c r="F86" s="240"/>
      <c r="G86" s="240"/>
      <c r="H86" s="240"/>
      <c r="I86" s="243"/>
      <c r="J86" s="240"/>
    </row>
    <row r="87" spans="1:10" x14ac:dyDescent="0.25">
      <c r="A87" s="148"/>
      <c r="B87" s="148"/>
      <c r="C87" s="148"/>
      <c r="D87" s="148"/>
      <c r="E87" s="2" t="s">
        <v>7107</v>
      </c>
      <c r="F87" s="241"/>
      <c r="G87" s="241"/>
      <c r="H87" s="241"/>
      <c r="I87" s="244"/>
      <c r="J87" s="241"/>
    </row>
    <row r="88" spans="1:10" ht="120" x14ac:dyDescent="0.25">
      <c r="A88" s="148"/>
      <c r="B88" s="148" t="s">
        <v>175</v>
      </c>
      <c r="C88" s="148"/>
      <c r="D88" s="148"/>
      <c r="E88" s="3" t="s">
        <v>7112</v>
      </c>
      <c r="F88" s="239"/>
      <c r="G88" s="239"/>
      <c r="H88" s="239"/>
      <c r="I88" s="242"/>
      <c r="J88" s="239"/>
    </row>
    <row r="89" spans="1:10" ht="30" x14ac:dyDescent="0.25">
      <c r="A89" s="148"/>
      <c r="B89" s="148"/>
      <c r="C89" s="148"/>
      <c r="D89" s="148"/>
      <c r="E89" s="2" t="s">
        <v>6892</v>
      </c>
      <c r="F89" s="240"/>
      <c r="G89" s="240"/>
      <c r="H89" s="240"/>
      <c r="I89" s="243"/>
      <c r="J89" s="240"/>
    </row>
    <row r="90" spans="1:10" x14ac:dyDescent="0.25">
      <c r="A90" s="148"/>
      <c r="B90" s="148"/>
      <c r="C90" s="148"/>
      <c r="D90" s="148"/>
      <c r="E90" s="2" t="s">
        <v>7111</v>
      </c>
      <c r="F90" s="241"/>
      <c r="G90" s="241"/>
      <c r="H90" s="241"/>
      <c r="I90" s="244"/>
      <c r="J90" s="241"/>
    </row>
    <row r="91" spans="1:10" ht="210" x14ac:dyDescent="0.25">
      <c r="A91" s="12"/>
      <c r="B91" s="12" t="s">
        <v>173</v>
      </c>
      <c r="C91" s="12"/>
      <c r="D91" s="12"/>
      <c r="E91" s="3" t="s">
        <v>754</v>
      </c>
      <c r="F91" s="10"/>
      <c r="G91" s="10"/>
      <c r="H91" s="10"/>
      <c r="I91" s="11"/>
      <c r="J91" s="10"/>
    </row>
    <row r="92" spans="1:10" x14ac:dyDescent="0.25">
      <c r="A92" s="12" t="s">
        <v>753</v>
      </c>
      <c r="B92" s="12"/>
      <c r="C92" s="12"/>
      <c r="D92" s="12"/>
      <c r="E92" s="3" t="s">
        <v>752</v>
      </c>
      <c r="F92" s="239"/>
      <c r="G92" s="239"/>
      <c r="H92" s="239"/>
      <c r="I92" s="242"/>
      <c r="J92" s="239"/>
    </row>
    <row r="93" spans="1:10" ht="60" x14ac:dyDescent="0.25">
      <c r="A93" s="12"/>
      <c r="B93" s="12" t="s">
        <v>420</v>
      </c>
      <c r="C93" s="12"/>
      <c r="D93" s="12"/>
      <c r="E93" s="3" t="s">
        <v>7610</v>
      </c>
      <c r="F93" s="241"/>
      <c r="G93" s="241"/>
      <c r="H93" s="241"/>
      <c r="I93" s="244"/>
      <c r="J93" s="241"/>
    </row>
    <row r="94" spans="1:10" ht="60" x14ac:dyDescent="0.25">
      <c r="A94" s="12"/>
      <c r="B94" s="12" t="s">
        <v>179</v>
      </c>
      <c r="C94" s="12"/>
      <c r="D94" s="12"/>
      <c r="E94" s="3" t="s">
        <v>751</v>
      </c>
      <c r="F94" s="10"/>
      <c r="G94" s="10"/>
      <c r="H94" s="10"/>
      <c r="I94" s="11"/>
      <c r="J94" s="10"/>
    </row>
    <row r="95" spans="1:10" ht="60" x14ac:dyDescent="0.25">
      <c r="A95" s="148"/>
      <c r="B95" s="148" t="s">
        <v>177</v>
      </c>
      <c r="C95" s="148"/>
      <c r="D95" s="148"/>
      <c r="E95" s="3" t="s">
        <v>750</v>
      </c>
      <c r="F95" s="239"/>
      <c r="G95" s="239"/>
      <c r="H95" s="239"/>
      <c r="I95" s="242"/>
      <c r="J95" s="239"/>
    </row>
    <row r="96" spans="1:10" x14ac:dyDescent="0.25">
      <c r="A96" s="148"/>
      <c r="B96" s="148"/>
      <c r="C96" s="148"/>
      <c r="D96" s="148"/>
      <c r="E96" s="2" t="s">
        <v>6893</v>
      </c>
      <c r="F96" s="241"/>
      <c r="G96" s="241"/>
      <c r="H96" s="241"/>
      <c r="I96" s="244"/>
      <c r="J96" s="241"/>
    </row>
    <row r="97" spans="1:10" ht="45" x14ac:dyDescent="0.25">
      <c r="A97" s="12"/>
      <c r="B97" s="12"/>
      <c r="C97" s="12" t="s">
        <v>214</v>
      </c>
      <c r="D97" s="12"/>
      <c r="E97" s="3" t="s">
        <v>749</v>
      </c>
      <c r="F97" s="10"/>
      <c r="G97" s="10"/>
      <c r="H97" s="10"/>
      <c r="I97" s="11"/>
      <c r="J97" s="10"/>
    </row>
    <row r="98" spans="1:10" ht="60" x14ac:dyDescent="0.25">
      <c r="A98" s="12"/>
      <c r="B98" s="12"/>
      <c r="C98" s="12" t="s">
        <v>212</v>
      </c>
      <c r="D98" s="12"/>
      <c r="E98" s="3" t="s">
        <v>748</v>
      </c>
      <c r="F98" s="10"/>
      <c r="G98" s="10"/>
      <c r="H98" s="10"/>
      <c r="I98" s="11"/>
      <c r="J98" s="10"/>
    </row>
    <row r="99" spans="1:10" ht="180" x14ac:dyDescent="0.25">
      <c r="A99" s="12"/>
      <c r="B99" s="12"/>
      <c r="C99" s="12" t="s">
        <v>210</v>
      </c>
      <c r="D99" s="12"/>
      <c r="E99" s="3" t="s">
        <v>747</v>
      </c>
      <c r="F99" s="10"/>
      <c r="G99" s="10"/>
      <c r="H99" s="10"/>
      <c r="I99" s="11"/>
      <c r="J99" s="10"/>
    </row>
    <row r="100" spans="1:10" ht="105" x14ac:dyDescent="0.25">
      <c r="A100" s="12"/>
      <c r="B100" s="12"/>
      <c r="C100" s="12" t="s">
        <v>208</v>
      </c>
      <c r="D100" s="12"/>
      <c r="E100" s="3" t="s">
        <v>746</v>
      </c>
      <c r="F100" s="10"/>
      <c r="G100" s="10"/>
      <c r="H100" s="10"/>
      <c r="I100" s="11"/>
      <c r="J100" s="10"/>
    </row>
    <row r="101" spans="1:10" ht="45" x14ac:dyDescent="0.25">
      <c r="A101" s="12"/>
      <c r="B101" s="12" t="s">
        <v>175</v>
      </c>
      <c r="C101" s="12"/>
      <c r="D101" s="12"/>
      <c r="E101" s="3" t="s">
        <v>617</v>
      </c>
      <c r="F101" s="10"/>
      <c r="G101" s="10"/>
      <c r="H101" s="10"/>
      <c r="I101" s="11"/>
      <c r="J101" s="10"/>
    </row>
    <row r="102" spans="1:10" ht="75" x14ac:dyDescent="0.25">
      <c r="A102" s="12"/>
      <c r="B102" s="12" t="s">
        <v>173</v>
      </c>
      <c r="C102" s="12"/>
      <c r="D102" s="12"/>
      <c r="E102" s="3" t="s">
        <v>7611</v>
      </c>
      <c r="F102" s="10"/>
      <c r="G102" s="10"/>
      <c r="H102" s="10"/>
      <c r="I102" s="11"/>
      <c r="J102" s="10"/>
    </row>
    <row r="103" spans="1:10" ht="30" x14ac:dyDescent="0.25">
      <c r="A103" s="148"/>
      <c r="B103" s="148" t="s">
        <v>171</v>
      </c>
      <c r="C103" s="148"/>
      <c r="D103" s="148"/>
      <c r="E103" s="3" t="s">
        <v>745</v>
      </c>
      <c r="F103" s="165"/>
      <c r="G103" s="165"/>
      <c r="H103" s="165"/>
      <c r="I103" s="246"/>
      <c r="J103" s="165"/>
    </row>
    <row r="104" spans="1:10" x14ac:dyDescent="0.25">
      <c r="A104" s="148"/>
      <c r="B104" s="148"/>
      <c r="C104" s="148"/>
      <c r="D104" s="148"/>
      <c r="E104" s="2" t="s">
        <v>6894</v>
      </c>
      <c r="F104" s="165"/>
      <c r="G104" s="165"/>
      <c r="H104" s="165"/>
      <c r="I104" s="246"/>
      <c r="J104" s="165"/>
    </row>
    <row r="105" spans="1:10" ht="135" x14ac:dyDescent="0.25">
      <c r="A105" s="45"/>
      <c r="B105" s="125" t="s">
        <v>257</v>
      </c>
      <c r="C105" s="45"/>
      <c r="D105" s="45"/>
      <c r="E105" s="3" t="s">
        <v>7377</v>
      </c>
      <c r="F105" s="8"/>
      <c r="G105" s="8"/>
      <c r="H105" s="8"/>
      <c r="I105" s="20"/>
      <c r="J105" s="8"/>
    </row>
  </sheetData>
  <mergeCells count="214">
    <mergeCell ref="H103:H104"/>
    <mergeCell ref="I103:I104"/>
    <mergeCell ref="J103:J104"/>
    <mergeCell ref="G95:G96"/>
    <mergeCell ref="H95:H96"/>
    <mergeCell ref="I95:I96"/>
    <mergeCell ref="J95:J96"/>
    <mergeCell ref="A95:A96"/>
    <mergeCell ref="B95:B96"/>
    <mergeCell ref="C95:C96"/>
    <mergeCell ref="D95:D96"/>
    <mergeCell ref="F95:F96"/>
    <mergeCell ref="A103:A104"/>
    <mergeCell ref="B103:B104"/>
    <mergeCell ref="C103:C104"/>
    <mergeCell ref="D103:D104"/>
    <mergeCell ref="F103:F104"/>
    <mergeCell ref="G103:G104"/>
    <mergeCell ref="G85:G87"/>
    <mergeCell ref="H85:H87"/>
    <mergeCell ref="I85:I87"/>
    <mergeCell ref="J85:J87"/>
    <mergeCell ref="A88:A90"/>
    <mergeCell ref="B88:B90"/>
    <mergeCell ref="C88:C90"/>
    <mergeCell ref="D88:D90"/>
    <mergeCell ref="F88:F90"/>
    <mergeCell ref="G88:G90"/>
    <mergeCell ref="H88:H90"/>
    <mergeCell ref="I88:I90"/>
    <mergeCell ref="J88:J90"/>
    <mergeCell ref="A85:A87"/>
    <mergeCell ref="B85:B87"/>
    <mergeCell ref="C85:C87"/>
    <mergeCell ref="D85:D87"/>
    <mergeCell ref="F85:F87"/>
    <mergeCell ref="G69:G70"/>
    <mergeCell ref="H69:H70"/>
    <mergeCell ref="I69:I70"/>
    <mergeCell ref="J69:J70"/>
    <mergeCell ref="A74:A76"/>
    <mergeCell ref="B74:B76"/>
    <mergeCell ref="C74:C76"/>
    <mergeCell ref="D74:D76"/>
    <mergeCell ref="F74:F76"/>
    <mergeCell ref="G74:G76"/>
    <mergeCell ref="H74:H76"/>
    <mergeCell ref="I74:I76"/>
    <mergeCell ref="J74:J76"/>
    <mergeCell ref="A69:A70"/>
    <mergeCell ref="B69:B70"/>
    <mergeCell ref="C69:C70"/>
    <mergeCell ref="D69:D70"/>
    <mergeCell ref="F69:F70"/>
    <mergeCell ref="G61:G63"/>
    <mergeCell ref="H61:H63"/>
    <mergeCell ref="I61:I63"/>
    <mergeCell ref="J61:J63"/>
    <mergeCell ref="A64:A65"/>
    <mergeCell ref="B64:B65"/>
    <mergeCell ref="C64:C65"/>
    <mergeCell ref="D64:D65"/>
    <mergeCell ref="F64:F65"/>
    <mergeCell ref="G64:G65"/>
    <mergeCell ref="H64:H65"/>
    <mergeCell ref="I64:I65"/>
    <mergeCell ref="J64:J65"/>
    <mergeCell ref="A61:A63"/>
    <mergeCell ref="B61:B63"/>
    <mergeCell ref="C61:C63"/>
    <mergeCell ref="D61:D63"/>
    <mergeCell ref="F61:F63"/>
    <mergeCell ref="H52:H54"/>
    <mergeCell ref="I52:I54"/>
    <mergeCell ref="J52:J54"/>
    <mergeCell ref="A59:A60"/>
    <mergeCell ref="B59:B60"/>
    <mergeCell ref="C59:C60"/>
    <mergeCell ref="D59:D60"/>
    <mergeCell ref="F58:F60"/>
    <mergeCell ref="G58:G60"/>
    <mergeCell ref="H58:H60"/>
    <mergeCell ref="I58:I60"/>
    <mergeCell ref="J58:J60"/>
    <mergeCell ref="A52:A54"/>
    <mergeCell ref="B52:B54"/>
    <mergeCell ref="C52:C54"/>
    <mergeCell ref="D52:D54"/>
    <mergeCell ref="F52:F54"/>
    <mergeCell ref="G52:G54"/>
    <mergeCell ref="G45:G46"/>
    <mergeCell ref="H45:H46"/>
    <mergeCell ref="I45:I46"/>
    <mergeCell ref="J45:J46"/>
    <mergeCell ref="A50:A51"/>
    <mergeCell ref="B50:B51"/>
    <mergeCell ref="C50:C51"/>
    <mergeCell ref="D50:D51"/>
    <mergeCell ref="F50:F51"/>
    <mergeCell ref="G50:G51"/>
    <mergeCell ref="H50:H51"/>
    <mergeCell ref="I50:I51"/>
    <mergeCell ref="J50:J51"/>
    <mergeCell ref="A45:A46"/>
    <mergeCell ref="B45:B46"/>
    <mergeCell ref="C45:C46"/>
    <mergeCell ref="D45:D46"/>
    <mergeCell ref="F45:F46"/>
    <mergeCell ref="F43:F44"/>
    <mergeCell ref="G43:G44"/>
    <mergeCell ref="H43:H44"/>
    <mergeCell ref="J43:J44"/>
    <mergeCell ref="I43:I44"/>
    <mergeCell ref="F41:F42"/>
    <mergeCell ref="G41:G42"/>
    <mergeCell ref="H41:H42"/>
    <mergeCell ref="I41:I42"/>
    <mergeCell ref="J41:J42"/>
    <mergeCell ref="A41:A42"/>
    <mergeCell ref="B41:B42"/>
    <mergeCell ref="C41:C42"/>
    <mergeCell ref="D41:D42"/>
    <mergeCell ref="A43:A44"/>
    <mergeCell ref="B43:B44"/>
    <mergeCell ref="C43:C44"/>
    <mergeCell ref="D43:D44"/>
    <mergeCell ref="A35:A38"/>
    <mergeCell ref="B35:B38"/>
    <mergeCell ref="C35:C38"/>
    <mergeCell ref="D35:D38"/>
    <mergeCell ref="F35:F38"/>
    <mergeCell ref="G35:G38"/>
    <mergeCell ref="H35:H38"/>
    <mergeCell ref="I35:I38"/>
    <mergeCell ref="J35:J38"/>
    <mergeCell ref="G23:G27"/>
    <mergeCell ref="H23:H27"/>
    <mergeCell ref="I23:I27"/>
    <mergeCell ref="J23:J27"/>
    <mergeCell ref="I28:I31"/>
    <mergeCell ref="J28:J31"/>
    <mergeCell ref="G28:G31"/>
    <mergeCell ref="H28:H31"/>
    <mergeCell ref="A32:A33"/>
    <mergeCell ref="B32:B33"/>
    <mergeCell ref="C32:C33"/>
    <mergeCell ref="D32:D33"/>
    <mergeCell ref="A25:A27"/>
    <mergeCell ref="B25:B27"/>
    <mergeCell ref="C25:C27"/>
    <mergeCell ref="D25:D27"/>
    <mergeCell ref="F23:F27"/>
    <mergeCell ref="A28:A31"/>
    <mergeCell ref="B28:B31"/>
    <mergeCell ref="C28:C31"/>
    <mergeCell ref="D28:D31"/>
    <mergeCell ref="F28:F31"/>
    <mergeCell ref="J19:J20"/>
    <mergeCell ref="A9:A11"/>
    <mergeCell ref="B9:B11"/>
    <mergeCell ref="C9:C11"/>
    <mergeCell ref="D9:D11"/>
    <mergeCell ref="F9:F11"/>
    <mergeCell ref="A12:A13"/>
    <mergeCell ref="B12:B13"/>
    <mergeCell ref="C12:C13"/>
    <mergeCell ref="D12:D13"/>
    <mergeCell ref="F12:F13"/>
    <mergeCell ref="G12:G13"/>
    <mergeCell ref="G9:G11"/>
    <mergeCell ref="H9:H11"/>
    <mergeCell ref="I9:I11"/>
    <mergeCell ref="J9:J11"/>
    <mergeCell ref="A19:A20"/>
    <mergeCell ref="B19:B20"/>
    <mergeCell ref="C19:C20"/>
    <mergeCell ref="D19:D20"/>
    <mergeCell ref="F19:F20"/>
    <mergeCell ref="G19:G20"/>
    <mergeCell ref="H19:H20"/>
    <mergeCell ref="I19:I20"/>
    <mergeCell ref="G6:G7"/>
    <mergeCell ref="H6:H7"/>
    <mergeCell ref="I6:I7"/>
    <mergeCell ref="J6:J7"/>
    <mergeCell ref="A6:A7"/>
    <mergeCell ref="B6:B7"/>
    <mergeCell ref="C6:C7"/>
    <mergeCell ref="D6:D7"/>
    <mergeCell ref="F6:F7"/>
    <mergeCell ref="H12:H13"/>
    <mergeCell ref="I12:I13"/>
    <mergeCell ref="J12:J13"/>
    <mergeCell ref="J92:J93"/>
    <mergeCell ref="I92:I93"/>
    <mergeCell ref="H92:H93"/>
    <mergeCell ref="G92:G93"/>
    <mergeCell ref="A3:J3"/>
    <mergeCell ref="G32:G34"/>
    <mergeCell ref="F32:F34"/>
    <mergeCell ref="H32:H34"/>
    <mergeCell ref="J32:J34"/>
    <mergeCell ref="I32:I34"/>
    <mergeCell ref="F92:F93"/>
    <mergeCell ref="I47:I48"/>
    <mergeCell ref="G78:G80"/>
    <mergeCell ref="H78:H80"/>
    <mergeCell ref="F47:F48"/>
    <mergeCell ref="J47:J48"/>
    <mergeCell ref="F78:F80"/>
    <mergeCell ref="J78:J80"/>
    <mergeCell ref="I78:I80"/>
    <mergeCell ref="G47:G48"/>
    <mergeCell ref="H47:H48"/>
  </mergeCells>
  <hyperlinks>
    <hyperlink ref="E29" location="worksheet15" display="Click here to go to Worksheet 15." xr:uid="{00000000-0004-0000-3400-000000000000}"/>
    <hyperlink ref="E31" location="mil06.01" display="Click here to go to MIL Item 6.01." xr:uid="{00000000-0004-0000-3400-000001000000}"/>
    <hyperlink ref="E30" location="mil00coverdocket" display="Click here to go to number on MIL cover page." xr:uid="{00000000-0004-0000-3400-000002000000}"/>
    <hyperlink ref="E7" location="cp_025" display="Click here to go to Item 25." xr:uid="{00000000-0004-0000-3400-000003000000}"/>
    <hyperlink ref="E10" location="mil21.34" display="Click here to go to MIL Item 21.34." xr:uid="{00000000-0004-0000-3400-000004000000}"/>
    <hyperlink ref="E20" location="mil21.35" display="Click here to go to MIL Item 21.35." xr:uid="{00000000-0004-0000-3400-000005000000}"/>
    <hyperlink ref="E26" location="mil06.23" display="Click here to go to MIL Item 6.23." xr:uid="{00000000-0004-0000-3400-000006000000}"/>
    <hyperlink ref="E27" location="sdl_18" display="Click here to go to SDL Item 18." xr:uid="{00000000-0004-0000-3400-000007000000}"/>
    <hyperlink ref="E33" location="sdl_20" display="Click here to go to SDL Item 20." xr:uid="{00000000-0004-0000-3400-000008000000}"/>
    <hyperlink ref="E37" location="sdl_24" display="Click here to go to SDL Item 24." xr:uid="{00000000-0004-0000-3400-000009000000}"/>
    <hyperlink ref="E38" location="cp_054" display="Click here to go to Checkplan Item 54." xr:uid="{00000000-0004-0000-3400-00000A000000}"/>
    <hyperlink ref="E42" location="cp_022m" display="Click here to go to Item 22m." xr:uid="{00000000-0004-0000-3400-00000B000000}"/>
    <hyperlink ref="E44" location="cp_022l" display="Click here to go to Item 22l." xr:uid="{00000000-0004-0000-3400-00000C000000}"/>
    <hyperlink ref="E46" location="mil02.10" display="Click here to go to MIL Item 2.10." xr:uid="{00000000-0004-0000-3400-00000D000000}"/>
    <hyperlink ref="E51" location="cp_054" display="Click here to go to Item 54." xr:uid="{00000000-0004-0000-3400-00000E000000}"/>
    <hyperlink ref="E53" location="mil02.05" display="Click here to go to MIL Item 2.05." xr:uid="{00000000-0004-0000-3400-00000F000000}"/>
    <hyperlink ref="E54" location="mil02.160" display="Click here to go to MIL Item 2.160." xr:uid="{00000000-0004-0000-3400-000010000000}"/>
    <hyperlink ref="E60" location="cp_054" display="Click here to go to Item 54." xr:uid="{00000000-0004-0000-3400-000011000000}"/>
    <hyperlink ref="E62" location="mil02.20" display="Click here to go to MIL Item 2.20." xr:uid="{00000000-0004-0000-3400-000012000000}"/>
    <hyperlink ref="E63" location="mil02.170" display="Click here to go to MIL Item 2.170." xr:uid="{00000000-0004-0000-3400-000013000000}"/>
    <hyperlink ref="E65" location="mil02.05" display="Click here to go to MIL Item 2.05." xr:uid="{00000000-0004-0000-3400-000014000000}"/>
    <hyperlink ref="E70" location="cp_054" display="Click here to go to Item 54." xr:uid="{00000000-0004-0000-3400-000015000000}"/>
    <hyperlink ref="E75" location="mil06.24" display="Click here to go to MIL Item 6.24." xr:uid="{00000000-0004-0000-3400-000016000000}"/>
    <hyperlink ref="E76" location="sdl_26" display="Click here to go to SDL Item 26." xr:uid="{00000000-0004-0000-3400-000017000000}"/>
    <hyperlink ref="E86" location="mil06.25" display="Click here to go to MIL Item 6.25." xr:uid="{00000000-0004-0000-3400-000018000000}"/>
    <hyperlink ref="E87" location="sdl_27" display="Click here to go to SDL Item 27." xr:uid="{00000000-0004-0000-3400-000019000000}"/>
    <hyperlink ref="E90" location="sdl_28" display="Click here to go to SDL Item 28." xr:uid="{00000000-0004-0000-3400-00001A000000}"/>
    <hyperlink ref="E89" location="mil06.26" display="Click here to go to MIL Item 6.26." xr:uid="{00000000-0004-0000-3400-00001B000000}"/>
    <hyperlink ref="E96" location="sdl_33" display="Click here to go to SDL Item 33." xr:uid="{00000000-0004-0000-3400-00001C000000}"/>
    <hyperlink ref="E13" r:id="rId1" xr:uid="{00000000-0004-0000-3400-00001D000000}"/>
    <hyperlink ref="E36" location="mil06.24" display="Click here to go to MIL Item 6.24." xr:uid="{00000000-0004-0000-3400-00001E000000}"/>
    <hyperlink ref="E104" location="cp_062" display="Click here to go to Item 62." xr:uid="{00000000-0004-0000-3400-00001F000000}"/>
  </hyperlinks>
  <pageMargins left="0.7" right="0.7" top="0.75" bottom="0.75" header="0.3" footer="0.3"/>
  <pageSetup orientation="portrait" r:id="rId2"/>
  <drawing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dimension ref="A3:J68"/>
  <sheetViews>
    <sheetView workbookViewId="0">
      <pane ySplit="5" topLeftCell="A6" activePane="bottomLeft" state="frozen"/>
      <selection pane="bottomLeft" activeCell="A6" sqref="A6:A7"/>
    </sheetView>
  </sheetViews>
  <sheetFormatPr defaultRowHeight="15" x14ac:dyDescent="0.25"/>
  <cols>
    <col min="1" max="2" width="4.7109375" customWidth="1"/>
    <col min="3" max="3" width="6.7109375" customWidth="1"/>
    <col min="4" max="4" width="5.7109375" customWidth="1"/>
    <col min="5" max="5" width="30.7109375" customWidth="1"/>
    <col min="6" max="6" width="4.7109375" customWidth="1"/>
    <col min="7" max="8" width="6.7109375" customWidth="1"/>
    <col min="9" max="9" width="10.7109375" customWidth="1"/>
    <col min="10" max="10" width="8.7109375" customWidth="1"/>
  </cols>
  <sheetData>
    <row r="3" spans="1:10" ht="15.75" thickBot="1" x14ac:dyDescent="0.3">
      <c r="A3" s="147" t="s">
        <v>801</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50" x14ac:dyDescent="0.25">
      <c r="A6" s="148" t="s">
        <v>800</v>
      </c>
      <c r="B6" s="148"/>
      <c r="C6" s="148"/>
      <c r="D6" s="148"/>
      <c r="E6" s="3" t="s">
        <v>799</v>
      </c>
      <c r="F6" s="239"/>
      <c r="G6" s="239"/>
      <c r="H6" s="239"/>
      <c r="I6" s="242"/>
      <c r="J6" s="239"/>
    </row>
    <row r="7" spans="1:10" x14ac:dyDescent="0.25">
      <c r="A7" s="148"/>
      <c r="B7" s="148"/>
      <c r="C7" s="148"/>
      <c r="D7" s="148"/>
      <c r="E7" s="2" t="s">
        <v>6895</v>
      </c>
      <c r="F7" s="241"/>
      <c r="G7" s="241"/>
      <c r="H7" s="241"/>
      <c r="I7" s="244"/>
      <c r="J7" s="241"/>
    </row>
    <row r="8" spans="1:10" ht="45" x14ac:dyDescent="0.25">
      <c r="A8" s="12"/>
      <c r="B8" s="12" t="s">
        <v>420</v>
      </c>
      <c r="C8" s="12"/>
      <c r="D8" s="12"/>
      <c r="E8" s="3" t="s">
        <v>798</v>
      </c>
      <c r="F8" s="10"/>
      <c r="G8" s="10"/>
      <c r="H8" s="10"/>
      <c r="I8" s="11"/>
      <c r="J8" s="10"/>
    </row>
    <row r="9" spans="1:10" ht="75" x14ac:dyDescent="0.25">
      <c r="A9" s="12"/>
      <c r="B9" s="12" t="s">
        <v>179</v>
      </c>
      <c r="C9" s="12"/>
      <c r="D9" s="12"/>
      <c r="E9" s="3" t="s">
        <v>797</v>
      </c>
      <c r="F9" s="10"/>
      <c r="G9" s="10"/>
      <c r="H9" s="10"/>
      <c r="I9" s="11"/>
      <c r="J9" s="10"/>
    </row>
    <row r="10" spans="1:10" ht="75" x14ac:dyDescent="0.25">
      <c r="A10" s="12"/>
      <c r="B10" s="12" t="s">
        <v>177</v>
      </c>
      <c r="C10" s="12"/>
      <c r="D10" s="12"/>
      <c r="E10" s="3" t="s">
        <v>7193</v>
      </c>
      <c r="F10" s="10"/>
      <c r="G10" s="10"/>
      <c r="H10" s="10"/>
      <c r="I10" s="11"/>
      <c r="J10" s="10"/>
    </row>
    <row r="11" spans="1:10" ht="105" x14ac:dyDescent="0.25">
      <c r="A11" s="12"/>
      <c r="B11" s="12" t="s">
        <v>175</v>
      </c>
      <c r="C11" s="12"/>
      <c r="D11" s="12"/>
      <c r="E11" s="3" t="s">
        <v>796</v>
      </c>
      <c r="F11" s="10"/>
      <c r="G11" s="10"/>
      <c r="H11" s="10"/>
      <c r="I11" s="11"/>
      <c r="J11" s="10"/>
    </row>
    <row r="12" spans="1:10" ht="60" x14ac:dyDescent="0.25">
      <c r="A12" s="12"/>
      <c r="B12" s="12" t="s">
        <v>173</v>
      </c>
      <c r="C12" s="12"/>
      <c r="D12" s="12"/>
      <c r="E12" s="3" t="s">
        <v>795</v>
      </c>
      <c r="F12" s="10"/>
      <c r="G12" s="10"/>
      <c r="H12" s="10"/>
      <c r="I12" s="11"/>
      <c r="J12" s="10"/>
    </row>
    <row r="13" spans="1:10" ht="105" x14ac:dyDescent="0.25">
      <c r="A13" s="12"/>
      <c r="B13" s="12" t="s">
        <v>171</v>
      </c>
      <c r="C13" s="12"/>
      <c r="D13" s="12"/>
      <c r="E13" s="3" t="s">
        <v>7480</v>
      </c>
      <c r="F13" s="10"/>
      <c r="G13" s="10"/>
      <c r="H13" s="10"/>
      <c r="I13" s="11"/>
      <c r="J13" s="10"/>
    </row>
    <row r="14" spans="1:10" ht="195" x14ac:dyDescent="0.25">
      <c r="A14" s="148"/>
      <c r="B14" s="148" t="s">
        <v>169</v>
      </c>
      <c r="C14" s="148"/>
      <c r="D14" s="148"/>
      <c r="E14" s="3" t="s">
        <v>7481</v>
      </c>
      <c r="F14" s="239"/>
      <c r="G14" s="239"/>
      <c r="H14" s="239"/>
      <c r="I14" s="242"/>
      <c r="J14" s="239"/>
    </row>
    <row r="15" spans="1:10" x14ac:dyDescent="0.25">
      <c r="A15" s="148"/>
      <c r="B15" s="148"/>
      <c r="C15" s="148"/>
      <c r="D15" s="148"/>
      <c r="E15" s="2" t="s">
        <v>6748</v>
      </c>
      <c r="F15" s="240"/>
      <c r="G15" s="240"/>
      <c r="H15" s="240"/>
      <c r="I15" s="243"/>
      <c r="J15" s="240"/>
    </row>
    <row r="16" spans="1:10" x14ac:dyDescent="0.25">
      <c r="A16" s="148"/>
      <c r="B16" s="148"/>
      <c r="C16" s="148"/>
      <c r="D16" s="148"/>
      <c r="E16" s="2" t="s">
        <v>7104</v>
      </c>
      <c r="F16" s="241"/>
      <c r="G16" s="241"/>
      <c r="H16" s="241"/>
      <c r="I16" s="244"/>
      <c r="J16" s="241"/>
    </row>
    <row r="17" spans="1:10" ht="135" x14ac:dyDescent="0.25">
      <c r="A17" s="148"/>
      <c r="B17" s="148" t="s">
        <v>167</v>
      </c>
      <c r="C17" s="148"/>
      <c r="D17" s="148"/>
      <c r="E17" s="3" t="s">
        <v>7114</v>
      </c>
      <c r="F17" s="239"/>
      <c r="G17" s="239"/>
      <c r="H17" s="239"/>
      <c r="I17" s="242"/>
      <c r="J17" s="239"/>
    </row>
    <row r="18" spans="1:10" x14ac:dyDescent="0.25">
      <c r="A18" s="148"/>
      <c r="B18" s="148"/>
      <c r="C18" s="148"/>
      <c r="D18" s="148"/>
      <c r="E18" s="2" t="s">
        <v>6625</v>
      </c>
      <c r="F18" s="240"/>
      <c r="G18" s="240"/>
      <c r="H18" s="240"/>
      <c r="I18" s="243"/>
      <c r="J18" s="240"/>
    </row>
    <row r="19" spans="1:10" ht="30" x14ac:dyDescent="0.25">
      <c r="A19" s="148"/>
      <c r="B19" s="148"/>
      <c r="C19" s="148"/>
      <c r="D19" s="148"/>
      <c r="E19" s="2" t="s">
        <v>7089</v>
      </c>
      <c r="F19" s="240"/>
      <c r="G19" s="240"/>
      <c r="H19" s="240"/>
      <c r="I19" s="243"/>
      <c r="J19" s="240"/>
    </row>
    <row r="20" spans="1:10" x14ac:dyDescent="0.25">
      <c r="A20" s="148"/>
      <c r="B20" s="148"/>
      <c r="C20" s="148"/>
      <c r="D20" s="148"/>
      <c r="E20" s="2" t="s">
        <v>6627</v>
      </c>
      <c r="F20" s="241"/>
      <c r="G20" s="241"/>
      <c r="H20" s="241"/>
      <c r="I20" s="244"/>
      <c r="J20" s="241"/>
    </row>
    <row r="21" spans="1:10" ht="120" x14ac:dyDescent="0.25">
      <c r="A21" s="12"/>
      <c r="B21" s="12" t="s">
        <v>165</v>
      </c>
      <c r="C21" s="12"/>
      <c r="D21" s="12"/>
      <c r="E21" s="3" t="s">
        <v>7612</v>
      </c>
      <c r="F21" s="10"/>
      <c r="G21" s="10"/>
      <c r="H21" s="10"/>
      <c r="I21" s="11"/>
      <c r="J21" s="10"/>
    </row>
    <row r="22" spans="1:10" ht="30" x14ac:dyDescent="0.25">
      <c r="A22" s="12"/>
      <c r="B22" s="12"/>
      <c r="C22" s="12" t="s">
        <v>214</v>
      </c>
      <c r="D22" s="12"/>
      <c r="E22" s="3" t="s">
        <v>794</v>
      </c>
      <c r="F22" s="13"/>
      <c r="G22" s="13"/>
      <c r="H22" s="13"/>
      <c r="I22" s="14"/>
      <c r="J22" s="13"/>
    </row>
    <row r="23" spans="1:10" ht="60" x14ac:dyDescent="0.25">
      <c r="A23" s="12"/>
      <c r="B23" s="12"/>
      <c r="C23" s="12" t="s">
        <v>212</v>
      </c>
      <c r="D23" s="12"/>
      <c r="E23" s="3" t="s">
        <v>793</v>
      </c>
      <c r="F23" s="10"/>
      <c r="G23" s="10"/>
      <c r="H23" s="10"/>
      <c r="I23" s="11"/>
      <c r="J23" s="10"/>
    </row>
    <row r="24" spans="1:10" ht="60" x14ac:dyDescent="0.25">
      <c r="A24" s="12"/>
      <c r="B24" s="12"/>
      <c r="C24" s="12" t="s">
        <v>210</v>
      </c>
      <c r="D24" s="12"/>
      <c r="E24" s="3" t="s">
        <v>792</v>
      </c>
      <c r="F24" s="10"/>
      <c r="G24" s="10"/>
      <c r="H24" s="10"/>
      <c r="I24" s="11"/>
      <c r="J24" s="10"/>
    </row>
    <row r="25" spans="1:10" ht="60" x14ac:dyDescent="0.25">
      <c r="A25" s="12"/>
      <c r="B25" s="12"/>
      <c r="C25" s="12" t="s">
        <v>208</v>
      </c>
      <c r="D25" s="12"/>
      <c r="E25" s="3" t="s">
        <v>791</v>
      </c>
      <c r="F25" s="10"/>
      <c r="G25" s="10"/>
      <c r="H25" s="10"/>
      <c r="I25" s="11"/>
      <c r="J25" s="10"/>
    </row>
    <row r="26" spans="1:10" ht="75" x14ac:dyDescent="0.25">
      <c r="A26" s="148"/>
      <c r="B26" s="148" t="s">
        <v>426</v>
      </c>
      <c r="C26" s="148"/>
      <c r="D26" s="148"/>
      <c r="E26" s="3" t="s">
        <v>7613</v>
      </c>
      <c r="F26" s="239"/>
      <c r="G26" s="239"/>
      <c r="H26" s="239"/>
      <c r="I26" s="242"/>
      <c r="J26" s="239"/>
    </row>
    <row r="27" spans="1:10" x14ac:dyDescent="0.25">
      <c r="A27" s="148"/>
      <c r="B27" s="148"/>
      <c r="C27" s="148"/>
      <c r="D27" s="148"/>
      <c r="E27" s="2" t="s">
        <v>6768</v>
      </c>
      <c r="F27" s="241"/>
      <c r="G27" s="241"/>
      <c r="H27" s="241"/>
      <c r="I27" s="244"/>
      <c r="J27" s="241"/>
    </row>
    <row r="28" spans="1:10" ht="255" x14ac:dyDescent="0.25">
      <c r="A28" s="12"/>
      <c r="B28" s="12" t="s">
        <v>537</v>
      </c>
      <c r="C28" s="12"/>
      <c r="D28" s="12"/>
      <c r="E28" s="3" t="s">
        <v>790</v>
      </c>
      <c r="F28" s="10"/>
      <c r="G28" s="10"/>
      <c r="H28" s="10"/>
      <c r="I28" s="11"/>
      <c r="J28" s="10"/>
    </row>
    <row r="29" spans="1:10" ht="105" x14ac:dyDescent="0.25">
      <c r="A29" s="12"/>
      <c r="B29" s="12" t="s">
        <v>535</v>
      </c>
      <c r="C29" s="12"/>
      <c r="D29" s="12"/>
      <c r="E29" s="3" t="s">
        <v>789</v>
      </c>
      <c r="F29" s="10"/>
      <c r="G29" s="10"/>
      <c r="H29" s="10"/>
      <c r="I29" s="11"/>
      <c r="J29" s="10"/>
    </row>
    <row r="30" spans="1:10" ht="150" x14ac:dyDescent="0.25">
      <c r="A30" s="148"/>
      <c r="B30" s="148" t="s">
        <v>620</v>
      </c>
      <c r="C30" s="148"/>
      <c r="D30" s="148"/>
      <c r="E30" s="3" t="s">
        <v>7379</v>
      </c>
      <c r="F30" s="239"/>
      <c r="G30" s="239"/>
      <c r="H30" s="239"/>
      <c r="I30" s="242"/>
      <c r="J30" s="239"/>
    </row>
    <row r="31" spans="1:10" x14ac:dyDescent="0.25">
      <c r="A31" s="148"/>
      <c r="B31" s="148"/>
      <c r="C31" s="148"/>
      <c r="D31" s="148"/>
      <c r="E31" s="2" t="s">
        <v>6896</v>
      </c>
      <c r="F31" s="241"/>
      <c r="G31" s="241"/>
      <c r="H31" s="241"/>
      <c r="I31" s="244"/>
      <c r="J31" s="241"/>
    </row>
    <row r="32" spans="1:10" ht="105" x14ac:dyDescent="0.25">
      <c r="A32" s="12"/>
      <c r="B32" s="12" t="s">
        <v>618</v>
      </c>
      <c r="C32" s="12"/>
      <c r="D32" s="12"/>
      <c r="E32" s="3" t="s">
        <v>788</v>
      </c>
      <c r="F32" s="10"/>
      <c r="G32" s="10"/>
      <c r="H32" s="10"/>
      <c r="I32" s="11"/>
      <c r="J32" s="10"/>
    </row>
    <row r="33" spans="1:10" ht="75" x14ac:dyDescent="0.25">
      <c r="A33" s="12"/>
      <c r="B33" s="12"/>
      <c r="C33" s="12" t="s">
        <v>214</v>
      </c>
      <c r="D33" s="12"/>
      <c r="E33" s="3" t="s">
        <v>787</v>
      </c>
      <c r="F33" s="10"/>
      <c r="G33" s="10"/>
      <c r="H33" s="10"/>
      <c r="I33" s="11"/>
      <c r="J33" s="10"/>
    </row>
    <row r="34" spans="1:10" ht="60" x14ac:dyDescent="0.25">
      <c r="A34" s="12"/>
      <c r="B34" s="12"/>
      <c r="C34" s="12"/>
      <c r="D34" s="12" t="s">
        <v>435</v>
      </c>
      <c r="E34" s="3" t="s">
        <v>7614</v>
      </c>
      <c r="F34" s="10"/>
      <c r="G34" s="10"/>
      <c r="H34" s="10"/>
      <c r="I34" s="11"/>
      <c r="J34" s="10"/>
    </row>
    <row r="35" spans="1:10" ht="45" x14ac:dyDescent="0.25">
      <c r="A35" s="12"/>
      <c r="B35" s="12"/>
      <c r="C35" s="12"/>
      <c r="D35" s="12" t="s">
        <v>433</v>
      </c>
      <c r="E35" s="3" t="s">
        <v>786</v>
      </c>
      <c r="F35" s="10"/>
      <c r="G35" s="10"/>
      <c r="H35" s="10"/>
      <c r="I35" s="11"/>
      <c r="J35" s="10"/>
    </row>
    <row r="36" spans="1:10" ht="60" x14ac:dyDescent="0.25">
      <c r="A36" s="12"/>
      <c r="B36" s="12"/>
      <c r="C36" s="12" t="s">
        <v>212</v>
      </c>
      <c r="D36" s="12"/>
      <c r="E36" s="3" t="s">
        <v>785</v>
      </c>
      <c r="F36" s="10"/>
      <c r="G36" s="10"/>
      <c r="H36" s="10"/>
      <c r="I36" s="11"/>
      <c r="J36" s="10"/>
    </row>
    <row r="37" spans="1:10" ht="240" x14ac:dyDescent="0.25">
      <c r="A37" s="148"/>
      <c r="B37" s="148" t="s">
        <v>616</v>
      </c>
      <c r="C37" s="148"/>
      <c r="D37" s="148"/>
      <c r="E37" s="3" t="s">
        <v>7615</v>
      </c>
      <c r="F37" s="239"/>
      <c r="G37" s="239"/>
      <c r="H37" s="239"/>
      <c r="I37" s="242"/>
      <c r="J37" s="239"/>
    </row>
    <row r="38" spans="1:10" x14ac:dyDescent="0.25">
      <c r="A38" s="148"/>
      <c r="B38" s="148"/>
      <c r="C38" s="148"/>
      <c r="D38" s="148"/>
      <c r="E38" s="2" t="s">
        <v>6749</v>
      </c>
      <c r="F38" s="240"/>
      <c r="G38" s="240"/>
      <c r="H38" s="240"/>
      <c r="I38" s="243"/>
      <c r="J38" s="240"/>
    </row>
    <row r="39" spans="1:10" x14ac:dyDescent="0.25">
      <c r="A39" s="148"/>
      <c r="B39" s="148"/>
      <c r="C39" s="148"/>
      <c r="D39" s="148"/>
      <c r="E39" s="2" t="s">
        <v>7106</v>
      </c>
      <c r="F39" s="240"/>
      <c r="G39" s="240"/>
      <c r="H39" s="240"/>
      <c r="I39" s="243"/>
      <c r="J39" s="240"/>
    </row>
    <row r="40" spans="1:10" ht="105" x14ac:dyDescent="0.25">
      <c r="A40" s="12"/>
      <c r="B40" s="12" t="s">
        <v>614</v>
      </c>
      <c r="C40" s="12"/>
      <c r="D40" s="12"/>
      <c r="E40" s="3" t="s">
        <v>7616</v>
      </c>
      <c r="F40" s="239"/>
      <c r="G40" s="239"/>
      <c r="H40" s="239"/>
      <c r="I40" s="242"/>
      <c r="J40" s="239"/>
    </row>
    <row r="41" spans="1:10" ht="60" x14ac:dyDescent="0.25">
      <c r="A41" s="12"/>
      <c r="B41" s="12"/>
      <c r="C41" s="15" t="s">
        <v>257</v>
      </c>
      <c r="D41" s="12"/>
      <c r="E41" s="3" t="s">
        <v>7381</v>
      </c>
      <c r="F41" s="241"/>
      <c r="G41" s="241"/>
      <c r="H41" s="241"/>
      <c r="I41" s="244"/>
      <c r="J41" s="241"/>
    </row>
    <row r="42" spans="1:10" ht="45" x14ac:dyDescent="0.25">
      <c r="A42" s="12"/>
      <c r="B42" s="12"/>
      <c r="C42" s="12" t="s">
        <v>214</v>
      </c>
      <c r="D42" s="12"/>
      <c r="E42" s="3" t="s">
        <v>7572</v>
      </c>
      <c r="F42" s="239"/>
      <c r="G42" s="239"/>
      <c r="H42" s="239"/>
      <c r="I42" s="242"/>
      <c r="J42" s="239"/>
    </row>
    <row r="43" spans="1:10" ht="60" x14ac:dyDescent="0.25">
      <c r="A43" s="12"/>
      <c r="B43" s="12"/>
      <c r="C43" s="12"/>
      <c r="D43" s="12" t="s">
        <v>435</v>
      </c>
      <c r="E43" s="3" t="s">
        <v>784</v>
      </c>
      <c r="F43" s="241"/>
      <c r="G43" s="241"/>
      <c r="H43" s="241"/>
      <c r="I43" s="244"/>
      <c r="J43" s="241"/>
    </row>
    <row r="44" spans="1:10" ht="135" x14ac:dyDescent="0.25">
      <c r="A44" s="12"/>
      <c r="B44" s="12"/>
      <c r="C44" s="12"/>
      <c r="D44" s="12" t="s">
        <v>433</v>
      </c>
      <c r="E44" s="3" t="s">
        <v>7617</v>
      </c>
      <c r="F44" s="10"/>
      <c r="G44" s="10"/>
      <c r="H44" s="10"/>
      <c r="I44" s="11"/>
      <c r="J44" s="10"/>
    </row>
    <row r="45" spans="1:10" ht="105" x14ac:dyDescent="0.25">
      <c r="A45" s="12"/>
      <c r="B45" s="12"/>
      <c r="C45" s="12" t="s">
        <v>212</v>
      </c>
      <c r="D45" s="12"/>
      <c r="E45" s="3" t="s">
        <v>7618</v>
      </c>
      <c r="F45" s="10"/>
      <c r="G45" s="10"/>
      <c r="H45" s="10"/>
      <c r="I45" s="11"/>
      <c r="J45" s="10"/>
    </row>
    <row r="46" spans="1:10" ht="60" x14ac:dyDescent="0.25">
      <c r="A46" s="12"/>
      <c r="B46" s="12" t="s">
        <v>612</v>
      </c>
      <c r="C46" s="12"/>
      <c r="D46" s="12"/>
      <c r="E46" s="3" t="s">
        <v>783</v>
      </c>
      <c r="F46" s="10"/>
      <c r="G46" s="10"/>
      <c r="H46" s="10"/>
      <c r="I46" s="11"/>
      <c r="J46" s="10"/>
    </row>
    <row r="47" spans="1:10" ht="150" x14ac:dyDescent="0.25">
      <c r="A47" s="12"/>
      <c r="B47" s="12" t="s">
        <v>610</v>
      </c>
      <c r="C47" s="12"/>
      <c r="D47" s="12"/>
      <c r="E47" s="3" t="s">
        <v>7482</v>
      </c>
      <c r="F47" s="10"/>
      <c r="G47" s="10"/>
      <c r="H47" s="10"/>
      <c r="I47" s="11"/>
      <c r="J47" s="10"/>
    </row>
    <row r="48" spans="1:10" ht="165" x14ac:dyDescent="0.25">
      <c r="A48" s="148"/>
      <c r="B48" s="148" t="s">
        <v>723</v>
      </c>
      <c r="C48" s="148"/>
      <c r="D48" s="148"/>
      <c r="E48" s="3" t="s">
        <v>7619</v>
      </c>
      <c r="F48" s="239"/>
      <c r="G48" s="239"/>
      <c r="H48" s="239"/>
      <c r="I48" s="242"/>
      <c r="J48" s="239"/>
    </row>
    <row r="49" spans="1:10" x14ac:dyDescent="0.25">
      <c r="A49" s="148"/>
      <c r="B49" s="148"/>
      <c r="C49" s="148"/>
      <c r="D49" s="148"/>
      <c r="E49" s="2" t="s">
        <v>6749</v>
      </c>
      <c r="F49" s="240"/>
      <c r="G49" s="240"/>
      <c r="H49" s="240"/>
      <c r="I49" s="243"/>
      <c r="J49" s="240"/>
    </row>
    <row r="50" spans="1:10" x14ac:dyDescent="0.25">
      <c r="A50" s="148"/>
      <c r="B50" s="148"/>
      <c r="C50" s="148"/>
      <c r="D50" s="148"/>
      <c r="E50" s="2" t="s">
        <v>6779</v>
      </c>
      <c r="F50" s="241"/>
      <c r="G50" s="241"/>
      <c r="H50" s="241"/>
      <c r="I50" s="244"/>
      <c r="J50" s="241"/>
    </row>
    <row r="51" spans="1:10" ht="90" x14ac:dyDescent="0.25">
      <c r="A51" s="12"/>
      <c r="B51" s="12" t="s">
        <v>782</v>
      </c>
      <c r="C51" s="12"/>
      <c r="D51" s="12"/>
      <c r="E51" s="3" t="s">
        <v>7620</v>
      </c>
      <c r="F51" s="10"/>
      <c r="G51" s="10"/>
      <c r="H51" s="10"/>
      <c r="I51" s="11"/>
      <c r="J51" s="10"/>
    </row>
    <row r="52" spans="1:10" ht="30" x14ac:dyDescent="0.25">
      <c r="A52" s="12" t="s">
        <v>781</v>
      </c>
      <c r="B52" s="12"/>
      <c r="C52" s="12"/>
      <c r="D52" s="12"/>
      <c r="E52" s="3" t="s">
        <v>780</v>
      </c>
      <c r="F52" s="239"/>
      <c r="G52" s="239"/>
      <c r="H52" s="239"/>
      <c r="I52" s="242"/>
      <c r="J52" s="239"/>
    </row>
    <row r="53" spans="1:10" ht="45" x14ac:dyDescent="0.25">
      <c r="A53" s="12"/>
      <c r="B53" s="12" t="s">
        <v>420</v>
      </c>
      <c r="C53" s="12"/>
      <c r="D53" s="12"/>
      <c r="E53" s="3" t="s">
        <v>7578</v>
      </c>
      <c r="F53" s="241"/>
      <c r="G53" s="241"/>
      <c r="H53" s="241"/>
      <c r="I53" s="244"/>
      <c r="J53" s="241"/>
    </row>
    <row r="54" spans="1:10" ht="45" x14ac:dyDescent="0.25">
      <c r="A54" s="12"/>
      <c r="B54" s="12"/>
      <c r="C54" s="12" t="s">
        <v>214</v>
      </c>
      <c r="D54" s="12"/>
      <c r="E54" s="3" t="s">
        <v>779</v>
      </c>
      <c r="F54" s="10"/>
      <c r="G54" s="10"/>
      <c r="H54" s="10"/>
      <c r="I54" s="11"/>
      <c r="J54" s="10"/>
    </row>
    <row r="55" spans="1:10" ht="30" x14ac:dyDescent="0.25">
      <c r="A55" s="12"/>
      <c r="B55" s="12"/>
      <c r="C55" s="12" t="s">
        <v>212</v>
      </c>
      <c r="D55" s="12"/>
      <c r="E55" s="3" t="s">
        <v>778</v>
      </c>
      <c r="F55" s="10"/>
      <c r="G55" s="10"/>
      <c r="H55" s="10"/>
      <c r="I55" s="11"/>
      <c r="J55" s="10"/>
    </row>
    <row r="56" spans="1:10" ht="60" x14ac:dyDescent="0.25">
      <c r="A56" s="12"/>
      <c r="B56" s="12" t="s">
        <v>179</v>
      </c>
      <c r="C56" s="12"/>
      <c r="D56" s="12"/>
      <c r="E56" s="3" t="s">
        <v>686</v>
      </c>
      <c r="F56" s="10"/>
      <c r="G56" s="10"/>
      <c r="H56" s="10"/>
      <c r="I56" s="11"/>
      <c r="J56" s="10"/>
    </row>
    <row r="57" spans="1:10" ht="105" x14ac:dyDescent="0.25">
      <c r="A57" s="148"/>
      <c r="B57" s="148" t="s">
        <v>177</v>
      </c>
      <c r="C57" s="148"/>
      <c r="D57" s="148"/>
      <c r="E57" s="3" t="s">
        <v>7108</v>
      </c>
      <c r="F57" s="239"/>
      <c r="G57" s="239"/>
      <c r="H57" s="239"/>
      <c r="I57" s="242"/>
      <c r="J57" s="239"/>
    </row>
    <row r="58" spans="1:10" x14ac:dyDescent="0.25">
      <c r="A58" s="148"/>
      <c r="B58" s="148"/>
      <c r="C58" s="148"/>
      <c r="D58" s="148"/>
      <c r="E58" s="2" t="s">
        <v>6750</v>
      </c>
      <c r="F58" s="240"/>
      <c r="G58" s="240"/>
      <c r="H58" s="240"/>
      <c r="I58" s="243"/>
      <c r="J58" s="240"/>
    </row>
    <row r="59" spans="1:10" x14ac:dyDescent="0.25">
      <c r="A59" s="148"/>
      <c r="B59" s="148"/>
      <c r="C59" s="148"/>
      <c r="D59" s="148"/>
      <c r="E59" s="2" t="s">
        <v>7107</v>
      </c>
      <c r="F59" s="241"/>
      <c r="G59" s="241"/>
      <c r="H59" s="241"/>
      <c r="I59" s="244"/>
      <c r="J59" s="241"/>
    </row>
    <row r="60" spans="1:10" ht="90" x14ac:dyDescent="0.25">
      <c r="A60" s="148"/>
      <c r="B60" s="148" t="s">
        <v>175</v>
      </c>
      <c r="C60" s="148"/>
      <c r="D60" s="148"/>
      <c r="E60" s="3" t="s">
        <v>7115</v>
      </c>
      <c r="F60" s="239"/>
      <c r="G60" s="239"/>
      <c r="H60" s="239"/>
      <c r="I60" s="242"/>
      <c r="J60" s="239"/>
    </row>
    <row r="61" spans="1:10" x14ac:dyDescent="0.25">
      <c r="A61" s="148"/>
      <c r="B61" s="148"/>
      <c r="C61" s="148"/>
      <c r="D61" s="148"/>
      <c r="E61" s="2" t="s">
        <v>6892</v>
      </c>
      <c r="F61" s="240"/>
      <c r="G61" s="240"/>
      <c r="H61" s="240"/>
      <c r="I61" s="243"/>
      <c r="J61" s="240"/>
    </row>
    <row r="62" spans="1:10" x14ac:dyDescent="0.25">
      <c r="A62" s="148"/>
      <c r="B62" s="148"/>
      <c r="C62" s="148"/>
      <c r="D62" s="148"/>
      <c r="E62" s="2" t="s">
        <v>7111</v>
      </c>
      <c r="F62" s="241"/>
      <c r="G62" s="241"/>
      <c r="H62" s="241"/>
      <c r="I62" s="244"/>
      <c r="J62" s="241"/>
    </row>
    <row r="63" spans="1:10" ht="180" x14ac:dyDescent="0.25">
      <c r="A63" s="12"/>
      <c r="B63" s="12" t="s">
        <v>173</v>
      </c>
      <c r="C63" s="12"/>
      <c r="D63" s="12"/>
      <c r="E63" s="3" t="s">
        <v>777</v>
      </c>
      <c r="F63" s="10"/>
      <c r="G63" s="10"/>
      <c r="H63" s="10"/>
      <c r="I63" s="11"/>
      <c r="J63" s="10"/>
    </row>
    <row r="64" spans="1:10" ht="60" x14ac:dyDescent="0.25">
      <c r="A64" s="12"/>
      <c r="B64" s="12" t="s">
        <v>171</v>
      </c>
      <c r="C64" s="12"/>
      <c r="D64" s="12"/>
      <c r="E64" s="3" t="s">
        <v>7610</v>
      </c>
      <c r="F64" s="10"/>
      <c r="G64" s="10"/>
      <c r="H64" s="10"/>
      <c r="I64" s="11"/>
      <c r="J64" s="10"/>
    </row>
    <row r="65" spans="1:10" ht="45" x14ac:dyDescent="0.25">
      <c r="A65" s="12"/>
      <c r="B65" s="12" t="s">
        <v>169</v>
      </c>
      <c r="C65" s="12"/>
      <c r="D65" s="12"/>
      <c r="E65" s="3" t="s">
        <v>617</v>
      </c>
      <c r="F65" s="10"/>
      <c r="G65" s="10"/>
      <c r="H65" s="10"/>
      <c r="I65" s="11"/>
      <c r="J65" s="10"/>
    </row>
    <row r="66" spans="1:10" ht="75" x14ac:dyDescent="0.25">
      <c r="A66" s="12"/>
      <c r="B66" s="12" t="s">
        <v>167</v>
      </c>
      <c r="C66" s="12"/>
      <c r="D66" s="12"/>
      <c r="E66" s="3" t="s">
        <v>7611</v>
      </c>
      <c r="F66" s="10"/>
      <c r="G66" s="10"/>
      <c r="H66" s="10"/>
      <c r="I66" s="11"/>
      <c r="J66" s="10"/>
    </row>
    <row r="67" spans="1:10" ht="30" x14ac:dyDescent="0.25">
      <c r="A67" s="148"/>
      <c r="B67" s="148" t="s">
        <v>165</v>
      </c>
      <c r="C67" s="148"/>
      <c r="D67" s="148"/>
      <c r="E67" s="3" t="s">
        <v>745</v>
      </c>
      <c r="F67" s="165"/>
      <c r="G67" s="165"/>
      <c r="H67" s="165"/>
      <c r="I67" s="246"/>
      <c r="J67" s="165"/>
    </row>
    <row r="68" spans="1:10" x14ac:dyDescent="0.25">
      <c r="A68" s="148"/>
      <c r="B68" s="148"/>
      <c r="C68" s="148"/>
      <c r="D68" s="148"/>
      <c r="E68" s="2" t="s">
        <v>6894</v>
      </c>
      <c r="F68" s="165"/>
      <c r="G68" s="165"/>
      <c r="H68" s="165"/>
      <c r="I68" s="246"/>
      <c r="J68" s="165"/>
    </row>
  </sheetData>
  <mergeCells count="106">
    <mergeCell ref="J40:J41"/>
    <mergeCell ref="J48:J50"/>
    <mergeCell ref="A3:J3"/>
    <mergeCell ref="G42:G43"/>
    <mergeCell ref="F42:F43"/>
    <mergeCell ref="A17:A20"/>
    <mergeCell ref="B17:B20"/>
    <mergeCell ref="C17:C20"/>
    <mergeCell ref="D17:D20"/>
    <mergeCell ref="G17:G20"/>
    <mergeCell ref="H17:H20"/>
    <mergeCell ref="I17:I20"/>
    <mergeCell ref="J17:J20"/>
    <mergeCell ref="G6:G7"/>
    <mergeCell ref="H6:H7"/>
    <mergeCell ref="I6:I7"/>
    <mergeCell ref="J6:J7"/>
    <mergeCell ref="J42:J43"/>
    <mergeCell ref="I42:I43"/>
    <mergeCell ref="A6:A7"/>
    <mergeCell ref="B6:B7"/>
    <mergeCell ref="C6:C7"/>
    <mergeCell ref="D6:D7"/>
    <mergeCell ref="F6:F7"/>
    <mergeCell ref="J26:J27"/>
    <mergeCell ref="G30:G31"/>
    <mergeCell ref="H30:H31"/>
    <mergeCell ref="I30:I31"/>
    <mergeCell ref="A14:A16"/>
    <mergeCell ref="B14:B16"/>
    <mergeCell ref="C14:C16"/>
    <mergeCell ref="D14:D16"/>
    <mergeCell ref="F14:F16"/>
    <mergeCell ref="G14:G16"/>
    <mergeCell ref="H14:H16"/>
    <mergeCell ref="I14:I16"/>
    <mergeCell ref="J14:J16"/>
    <mergeCell ref="J57:J59"/>
    <mergeCell ref="F17:F20"/>
    <mergeCell ref="J30:J31"/>
    <mergeCell ref="A37:A39"/>
    <mergeCell ref="B37:B39"/>
    <mergeCell ref="C37:C39"/>
    <mergeCell ref="D37:D39"/>
    <mergeCell ref="F37:F39"/>
    <mergeCell ref="G37:G39"/>
    <mergeCell ref="H37:H39"/>
    <mergeCell ref="I37:I39"/>
    <mergeCell ref="J37:J39"/>
    <mergeCell ref="A30:A31"/>
    <mergeCell ref="B30:B31"/>
    <mergeCell ref="C30:C31"/>
    <mergeCell ref="D30:D31"/>
    <mergeCell ref="F30:F31"/>
    <mergeCell ref="J52:J53"/>
    <mergeCell ref="I52:I53"/>
    <mergeCell ref="G26:G27"/>
    <mergeCell ref="H26:H27"/>
    <mergeCell ref="I26:I27"/>
    <mergeCell ref="A48:A50"/>
    <mergeCell ref="B48:B50"/>
    <mergeCell ref="C48:C50"/>
    <mergeCell ref="D48:D50"/>
    <mergeCell ref="F48:F50"/>
    <mergeCell ref="F52:F53"/>
    <mergeCell ref="G48:G50"/>
    <mergeCell ref="H48:H50"/>
    <mergeCell ref="I48:I50"/>
    <mergeCell ref="A26:A27"/>
    <mergeCell ref="B26:B27"/>
    <mergeCell ref="C26:C27"/>
    <mergeCell ref="D26:D27"/>
    <mergeCell ref="F26:F27"/>
    <mergeCell ref="F40:F41"/>
    <mergeCell ref="G40:G41"/>
    <mergeCell ref="H40:H41"/>
    <mergeCell ref="I40:I41"/>
    <mergeCell ref="H42:H43"/>
    <mergeCell ref="A57:A59"/>
    <mergeCell ref="B57:B59"/>
    <mergeCell ref="C57:C59"/>
    <mergeCell ref="D57:D59"/>
    <mergeCell ref="F57:F59"/>
    <mergeCell ref="G57:G59"/>
    <mergeCell ref="H57:H59"/>
    <mergeCell ref="I57:I59"/>
    <mergeCell ref="H52:H53"/>
    <mergeCell ref="G52:G53"/>
    <mergeCell ref="J60:J62"/>
    <mergeCell ref="A67:A68"/>
    <mergeCell ref="B67:B68"/>
    <mergeCell ref="C67:C68"/>
    <mergeCell ref="D67:D68"/>
    <mergeCell ref="F67:F68"/>
    <mergeCell ref="G67:G68"/>
    <mergeCell ref="H67:H68"/>
    <mergeCell ref="I67:I68"/>
    <mergeCell ref="J67:J68"/>
    <mergeCell ref="A60:A62"/>
    <mergeCell ref="B60:B62"/>
    <mergeCell ref="C60:C62"/>
    <mergeCell ref="D60:D62"/>
    <mergeCell ref="F60:F62"/>
    <mergeCell ref="G60:G62"/>
    <mergeCell ref="H60:H62"/>
    <mergeCell ref="I60:I62"/>
  </mergeCells>
  <hyperlinks>
    <hyperlink ref="E18" location="worksheet15" display="Click here to go to Worksheet 15." xr:uid="{00000000-0004-0000-3500-000000000000}"/>
    <hyperlink ref="E20" location="mil06.01" display="Click here to go to MIL Item 6.01." xr:uid="{00000000-0004-0000-3500-000001000000}"/>
    <hyperlink ref="E19" location="mil00coverdocket" display="Click here to go to number on MIL cover page." xr:uid="{00000000-0004-0000-3500-000002000000}"/>
    <hyperlink ref="E7" location="cp_027" display="Click here to go to Item 27." xr:uid="{00000000-0004-0000-3500-000003000000}"/>
    <hyperlink ref="E15" location="mil06.23" display="Click here to go to MIL Item 6.23." xr:uid="{00000000-0004-0000-3500-000004000000}"/>
    <hyperlink ref="E16" location="sdl_18" display="Click here to go to SDL Item 18." xr:uid="{00000000-0004-0000-3500-000005000000}"/>
    <hyperlink ref="E27" location="sdl_20" display="Click here to go to SDL Item 20." xr:uid="{00000000-0004-0000-3500-000006000000}"/>
    <hyperlink ref="E31" location="sdl_21" display="Click here to go to SDL Item 21." xr:uid="{00000000-0004-0000-3500-000007000000}"/>
    <hyperlink ref="E39" location="sdl_24" display="Click here to go to SDL Item 24." xr:uid="{00000000-0004-0000-3500-000008000000}"/>
    <hyperlink ref="E49" location="mil06.24" display="Click here to go to MIL Item 6.24." xr:uid="{00000000-0004-0000-3500-000009000000}"/>
    <hyperlink ref="E50" location="sdl_26" display="Click here to go to SDL Item 26." xr:uid="{00000000-0004-0000-3500-00000A000000}"/>
    <hyperlink ref="E58" location="mil06.25" display="Click here to go to MIL Item 6.25." xr:uid="{00000000-0004-0000-3500-00000B000000}"/>
    <hyperlink ref="E59" location="sdl_27" display="Click here to go to SDL Item 27." xr:uid="{00000000-0004-0000-3500-00000C000000}"/>
    <hyperlink ref="E61" location="mil06.26" display="Click here to go to MIL Item 6.26." xr:uid="{00000000-0004-0000-3500-00000D000000}"/>
    <hyperlink ref="E62" location="sdl_28" display="Click here to go to SDL Item 28." xr:uid="{00000000-0004-0000-3500-00000E000000}"/>
    <hyperlink ref="E68" location="cp_062" display="Click here to go to Item 62." xr:uid="{00000000-0004-0000-3500-00000F000000}"/>
    <hyperlink ref="E38" location="mil06.24" display="Click here to go to MIL Item 6.24." xr:uid="{00000000-0004-0000-3500-000010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dimension ref="A3:I34"/>
  <sheetViews>
    <sheetView workbookViewId="0">
      <pane ySplit="5" topLeftCell="A6" activePane="bottomLeft" state="frozen"/>
      <selection pane="bottomLeft" activeCell="A6" sqref="A6:A7"/>
    </sheetView>
  </sheetViews>
  <sheetFormatPr defaultRowHeight="15" x14ac:dyDescent="0.25"/>
  <cols>
    <col min="1" max="2" width="4.7109375" customWidth="1"/>
    <col min="3" max="3" width="5.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816</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35" x14ac:dyDescent="0.25">
      <c r="A6" s="148" t="s">
        <v>815</v>
      </c>
      <c r="B6" s="148"/>
      <c r="C6" s="148"/>
      <c r="D6" s="3" t="s">
        <v>814</v>
      </c>
      <c r="E6" s="239"/>
      <c r="F6" s="239"/>
      <c r="G6" s="239"/>
      <c r="H6" s="242"/>
      <c r="I6" s="239"/>
    </row>
    <row r="7" spans="1:9" x14ac:dyDescent="0.25">
      <c r="A7" s="148"/>
      <c r="B7" s="148"/>
      <c r="C7" s="148"/>
      <c r="D7" s="2" t="s">
        <v>6897</v>
      </c>
      <c r="E7" s="241"/>
      <c r="F7" s="241"/>
      <c r="G7" s="241"/>
      <c r="H7" s="244"/>
      <c r="I7" s="241"/>
    </row>
    <row r="8" spans="1:9" ht="30" x14ac:dyDescent="0.25">
      <c r="A8" s="12"/>
      <c r="B8" s="12" t="s">
        <v>420</v>
      </c>
      <c r="C8" s="12"/>
      <c r="D8" s="3" t="s">
        <v>813</v>
      </c>
      <c r="E8" s="10"/>
      <c r="F8" s="10"/>
      <c r="G8" s="10"/>
      <c r="H8" s="11"/>
      <c r="I8" s="10"/>
    </row>
    <row r="9" spans="1:9" ht="120" x14ac:dyDescent="0.25">
      <c r="A9" s="12"/>
      <c r="B9" s="12" t="s">
        <v>179</v>
      </c>
      <c r="C9" s="12"/>
      <c r="D9" s="3" t="s">
        <v>812</v>
      </c>
      <c r="E9" s="10"/>
      <c r="F9" s="10"/>
      <c r="G9" s="10"/>
      <c r="H9" s="11"/>
      <c r="I9" s="10"/>
    </row>
    <row r="10" spans="1:9" ht="60" x14ac:dyDescent="0.25">
      <c r="A10" s="12"/>
      <c r="B10" s="12" t="s">
        <v>177</v>
      </c>
      <c r="C10" s="12"/>
      <c r="D10" s="3" t="s">
        <v>7194</v>
      </c>
      <c r="E10" s="10"/>
      <c r="F10" s="10"/>
      <c r="G10" s="10"/>
      <c r="H10" s="11"/>
      <c r="I10" s="10"/>
    </row>
    <row r="11" spans="1:9" ht="150" x14ac:dyDescent="0.25">
      <c r="A11" s="12"/>
      <c r="B11" s="12" t="s">
        <v>175</v>
      </c>
      <c r="C11" s="12"/>
      <c r="D11" s="3" t="s">
        <v>811</v>
      </c>
      <c r="E11" s="10"/>
      <c r="F11" s="10"/>
      <c r="G11" s="10"/>
      <c r="H11" s="11"/>
      <c r="I11" s="10"/>
    </row>
    <row r="12" spans="1:9" ht="180" x14ac:dyDescent="0.25">
      <c r="A12" s="12"/>
      <c r="B12" s="12" t="s">
        <v>173</v>
      </c>
      <c r="C12" s="12"/>
      <c r="D12" s="3" t="s">
        <v>810</v>
      </c>
      <c r="E12" s="10"/>
      <c r="F12" s="10"/>
      <c r="G12" s="10"/>
      <c r="H12" s="11"/>
      <c r="I12" s="10"/>
    </row>
    <row r="13" spans="1:9" ht="60" x14ac:dyDescent="0.25">
      <c r="A13" s="12"/>
      <c r="B13" s="12" t="s">
        <v>171</v>
      </c>
      <c r="C13" s="12"/>
      <c r="D13" s="3" t="s">
        <v>686</v>
      </c>
      <c r="E13" s="10"/>
      <c r="F13" s="10"/>
      <c r="G13" s="10"/>
      <c r="H13" s="11"/>
      <c r="I13" s="10"/>
    </row>
    <row r="14" spans="1:9" ht="120" x14ac:dyDescent="0.25">
      <c r="A14" s="148"/>
      <c r="B14" s="148" t="s">
        <v>169</v>
      </c>
      <c r="C14" s="148"/>
      <c r="D14" s="3" t="s">
        <v>7195</v>
      </c>
      <c r="E14" s="239"/>
      <c r="F14" s="239"/>
      <c r="G14" s="239"/>
      <c r="H14" s="242"/>
      <c r="I14" s="239"/>
    </row>
    <row r="15" spans="1:9" x14ac:dyDescent="0.25">
      <c r="A15" s="148"/>
      <c r="B15" s="148"/>
      <c r="C15" s="148"/>
      <c r="D15" s="2" t="s">
        <v>6748</v>
      </c>
      <c r="E15" s="240"/>
      <c r="F15" s="240"/>
      <c r="G15" s="240"/>
      <c r="H15" s="243"/>
      <c r="I15" s="240"/>
    </row>
    <row r="16" spans="1:9" x14ac:dyDescent="0.25">
      <c r="A16" s="148"/>
      <c r="B16" s="148"/>
      <c r="C16" s="148"/>
      <c r="D16" s="2" t="s">
        <v>7104</v>
      </c>
      <c r="E16" s="241"/>
      <c r="F16" s="241"/>
      <c r="G16" s="241"/>
      <c r="H16" s="244"/>
      <c r="I16" s="241"/>
    </row>
    <row r="17" spans="1:9" ht="135" x14ac:dyDescent="0.25">
      <c r="A17" s="148"/>
      <c r="B17" s="148" t="s">
        <v>167</v>
      </c>
      <c r="C17" s="148"/>
      <c r="D17" s="3" t="s">
        <v>7114</v>
      </c>
      <c r="E17" s="165"/>
      <c r="F17" s="165"/>
      <c r="G17" s="165"/>
      <c r="H17" s="246"/>
      <c r="I17" s="165"/>
    </row>
    <row r="18" spans="1:9" x14ac:dyDescent="0.25">
      <c r="A18" s="148"/>
      <c r="B18" s="148"/>
      <c r="C18" s="148"/>
      <c r="D18" s="2" t="s">
        <v>6625</v>
      </c>
      <c r="E18" s="165"/>
      <c r="F18" s="165"/>
      <c r="G18" s="165"/>
      <c r="H18" s="246"/>
      <c r="I18" s="165"/>
    </row>
    <row r="19" spans="1:9" ht="30" x14ac:dyDescent="0.25">
      <c r="A19" s="148"/>
      <c r="B19" s="148"/>
      <c r="C19" s="148"/>
      <c r="D19" s="2" t="s">
        <v>7089</v>
      </c>
      <c r="E19" s="165"/>
      <c r="F19" s="165"/>
      <c r="G19" s="165"/>
      <c r="H19" s="246"/>
      <c r="I19" s="165"/>
    </row>
    <row r="20" spans="1:9" x14ac:dyDescent="0.25">
      <c r="A20" s="148"/>
      <c r="B20" s="148"/>
      <c r="C20" s="148"/>
      <c r="D20" s="2" t="s">
        <v>6627</v>
      </c>
      <c r="E20" s="165"/>
      <c r="F20" s="165"/>
      <c r="G20" s="165"/>
      <c r="H20" s="246"/>
      <c r="I20" s="165"/>
    </row>
    <row r="21" spans="1:9" ht="150" x14ac:dyDescent="0.25">
      <c r="A21" s="12" t="s">
        <v>809</v>
      </c>
      <c r="B21" s="12"/>
      <c r="C21" s="12"/>
      <c r="D21" s="3" t="s">
        <v>7621</v>
      </c>
      <c r="E21" s="10"/>
      <c r="F21" s="10"/>
      <c r="G21" s="10"/>
      <c r="H21" s="11"/>
      <c r="I21" s="10"/>
    </row>
    <row r="22" spans="1:9" x14ac:dyDescent="0.25">
      <c r="A22" s="12"/>
      <c r="B22" s="12" t="s">
        <v>420</v>
      </c>
      <c r="C22" s="12"/>
      <c r="D22" s="3" t="s">
        <v>808</v>
      </c>
      <c r="E22" s="10"/>
      <c r="F22" s="10"/>
      <c r="G22" s="10"/>
      <c r="H22" s="11"/>
      <c r="I22" s="10"/>
    </row>
    <row r="23" spans="1:9" ht="75" x14ac:dyDescent="0.25">
      <c r="A23" s="148"/>
      <c r="B23" s="148" t="s">
        <v>179</v>
      </c>
      <c r="C23" s="148"/>
      <c r="D23" s="3" t="s">
        <v>7116</v>
      </c>
      <c r="E23" s="239"/>
      <c r="F23" s="239"/>
      <c r="G23" s="239"/>
      <c r="H23" s="242"/>
      <c r="I23" s="239"/>
    </row>
    <row r="24" spans="1:9" x14ac:dyDescent="0.25">
      <c r="A24" s="148"/>
      <c r="B24" s="148"/>
      <c r="C24" s="148"/>
      <c r="D24" s="2" t="s">
        <v>6892</v>
      </c>
      <c r="E24" s="240"/>
      <c r="F24" s="240"/>
      <c r="G24" s="240"/>
      <c r="H24" s="243"/>
      <c r="I24" s="240"/>
    </row>
    <row r="25" spans="1:9" x14ac:dyDescent="0.25">
      <c r="A25" s="148"/>
      <c r="B25" s="148"/>
      <c r="C25" s="148"/>
      <c r="D25" s="2" t="s">
        <v>7111</v>
      </c>
      <c r="E25" s="241"/>
      <c r="F25" s="241"/>
      <c r="G25" s="241"/>
      <c r="H25" s="244"/>
      <c r="I25" s="241"/>
    </row>
    <row r="26" spans="1:9" ht="180" x14ac:dyDescent="0.25">
      <c r="A26" s="12"/>
      <c r="B26" s="12" t="s">
        <v>177</v>
      </c>
      <c r="C26" s="12"/>
      <c r="D26" s="3" t="s">
        <v>807</v>
      </c>
      <c r="E26" s="10"/>
      <c r="F26" s="10"/>
      <c r="G26" s="10"/>
      <c r="H26" s="11"/>
      <c r="I26" s="10"/>
    </row>
    <row r="27" spans="1:9" ht="75" x14ac:dyDescent="0.25">
      <c r="A27" s="12"/>
      <c r="B27" s="12" t="s">
        <v>175</v>
      </c>
      <c r="C27" s="12"/>
      <c r="D27" s="3" t="s">
        <v>806</v>
      </c>
      <c r="E27" s="10"/>
      <c r="F27" s="10"/>
      <c r="G27" s="10"/>
      <c r="H27" s="11"/>
      <c r="I27" s="10"/>
    </row>
    <row r="28" spans="1:9" ht="150" x14ac:dyDescent="0.25">
      <c r="A28" s="12"/>
      <c r="B28" s="12" t="s">
        <v>173</v>
      </c>
      <c r="C28" s="12"/>
      <c r="D28" s="3" t="s">
        <v>805</v>
      </c>
      <c r="E28" s="10"/>
      <c r="F28" s="10"/>
      <c r="G28" s="10"/>
      <c r="H28" s="11"/>
      <c r="I28" s="10"/>
    </row>
    <row r="29" spans="1:9" ht="75" x14ac:dyDescent="0.25">
      <c r="A29" s="148"/>
      <c r="B29" s="148"/>
      <c r="C29" s="148" t="s">
        <v>214</v>
      </c>
      <c r="D29" s="3" t="s">
        <v>804</v>
      </c>
      <c r="E29" s="239"/>
      <c r="F29" s="239"/>
      <c r="G29" s="239"/>
      <c r="H29" s="242"/>
      <c r="I29" s="239"/>
    </row>
    <row r="30" spans="1:9" ht="30" x14ac:dyDescent="0.25">
      <c r="A30" s="148"/>
      <c r="B30" s="148"/>
      <c r="C30" s="148"/>
      <c r="D30" s="2" t="s">
        <v>6898</v>
      </c>
      <c r="E30" s="241"/>
      <c r="F30" s="241"/>
      <c r="G30" s="241"/>
      <c r="H30" s="244"/>
      <c r="I30" s="241"/>
    </row>
    <row r="31" spans="1:9" ht="135" x14ac:dyDescent="0.25">
      <c r="A31" s="12"/>
      <c r="B31" s="12"/>
      <c r="C31" s="12" t="s">
        <v>212</v>
      </c>
      <c r="D31" s="3" t="s">
        <v>803</v>
      </c>
      <c r="E31" s="10"/>
      <c r="F31" s="10"/>
      <c r="G31" s="10"/>
      <c r="H31" s="11"/>
      <c r="I31" s="10"/>
    </row>
    <row r="32" spans="1:9" ht="90" x14ac:dyDescent="0.25">
      <c r="A32" s="12"/>
      <c r="B32" s="12"/>
      <c r="C32" s="12" t="s">
        <v>210</v>
      </c>
      <c r="D32" s="3" t="s">
        <v>802</v>
      </c>
      <c r="E32" s="10"/>
      <c r="F32" s="10"/>
      <c r="G32" s="10"/>
      <c r="H32" s="11"/>
      <c r="I32" s="10"/>
    </row>
    <row r="33" spans="1:9" ht="30" x14ac:dyDescent="0.25">
      <c r="A33" s="148"/>
      <c r="B33" s="148" t="s">
        <v>171</v>
      </c>
      <c r="C33" s="148"/>
      <c r="D33" s="3" t="s">
        <v>745</v>
      </c>
      <c r="E33" s="165"/>
      <c r="F33" s="165"/>
      <c r="G33" s="165"/>
      <c r="H33" s="246"/>
      <c r="I33" s="165"/>
    </row>
    <row r="34" spans="1:9" x14ac:dyDescent="0.25">
      <c r="A34" s="148"/>
      <c r="B34" s="148"/>
      <c r="C34" s="148"/>
      <c r="D34" s="2" t="s">
        <v>6894</v>
      </c>
      <c r="E34" s="165"/>
      <c r="F34" s="165"/>
      <c r="G34" s="165"/>
      <c r="H34" s="246"/>
      <c r="I34" s="165"/>
    </row>
  </sheetData>
  <mergeCells count="49">
    <mergeCell ref="A33:A34"/>
    <mergeCell ref="B33:B34"/>
    <mergeCell ref="C33:C34"/>
    <mergeCell ref="E33:E34"/>
    <mergeCell ref="F33:F34"/>
    <mergeCell ref="G33:G34"/>
    <mergeCell ref="H33:H34"/>
    <mergeCell ref="I33:I34"/>
    <mergeCell ref="G23:G25"/>
    <mergeCell ref="H23:H25"/>
    <mergeCell ref="I23:I25"/>
    <mergeCell ref="G29:G30"/>
    <mergeCell ref="H29:H30"/>
    <mergeCell ref="I29:I30"/>
    <mergeCell ref="A29:A30"/>
    <mergeCell ref="B29:B30"/>
    <mergeCell ref="C29:C30"/>
    <mergeCell ref="E29:E30"/>
    <mergeCell ref="F29:F30"/>
    <mergeCell ref="A23:A25"/>
    <mergeCell ref="B23:B25"/>
    <mergeCell ref="C23:C25"/>
    <mergeCell ref="E23:E25"/>
    <mergeCell ref="F23:F25"/>
    <mergeCell ref="I6:I7"/>
    <mergeCell ref="A14:A16"/>
    <mergeCell ref="B14:B16"/>
    <mergeCell ref="C14:C16"/>
    <mergeCell ref="E14:E16"/>
    <mergeCell ref="F14:F16"/>
    <mergeCell ref="G14:G16"/>
    <mergeCell ref="H14:H16"/>
    <mergeCell ref="I14:I16"/>
    <mergeCell ref="A3:I3"/>
    <mergeCell ref="A17:A20"/>
    <mergeCell ref="B17:B20"/>
    <mergeCell ref="C17:C20"/>
    <mergeCell ref="E17:E20"/>
    <mergeCell ref="F17:F20"/>
    <mergeCell ref="G17:G20"/>
    <mergeCell ref="H17:H20"/>
    <mergeCell ref="I17:I20"/>
    <mergeCell ref="A6:A7"/>
    <mergeCell ref="B6:B7"/>
    <mergeCell ref="C6:C7"/>
    <mergeCell ref="E6:E7"/>
    <mergeCell ref="F6:F7"/>
    <mergeCell ref="G6:G7"/>
    <mergeCell ref="H6:H7"/>
  </mergeCells>
  <hyperlinks>
    <hyperlink ref="D18" location="worksheet15" display="Click here to go to Worksheet 15." xr:uid="{00000000-0004-0000-3600-000000000000}"/>
    <hyperlink ref="D20" location="mil06.01" display="Click here to go to MIL Item 6.01." xr:uid="{00000000-0004-0000-3600-000001000000}"/>
    <hyperlink ref="D19" location="mil00coverdocket" display="Click here to go to number on MIL cover page." xr:uid="{00000000-0004-0000-3600-000002000000}"/>
    <hyperlink ref="D7" location="cp_029" display="Click here to go to Item 29." xr:uid="{00000000-0004-0000-3600-000003000000}"/>
    <hyperlink ref="D15" location="mil06.23" display="Click here to go to MIL Item 6.23." xr:uid="{00000000-0004-0000-3600-000004000000}"/>
    <hyperlink ref="D16" location="sdl_18" display="Click here to go to SDL Item 18." xr:uid="{00000000-0004-0000-3600-000005000000}"/>
    <hyperlink ref="D24" location="mil06.26" display="Click here to go to MIL Item 6.26." xr:uid="{00000000-0004-0000-3600-000006000000}"/>
    <hyperlink ref="D25" location="sdl_28" display="Click here to go to SDL Item 28." xr:uid="{00000000-0004-0000-3600-000007000000}"/>
    <hyperlink ref="D30" location="mil25.08" display="Click here to go to MIL Item 25.08." xr:uid="{00000000-0004-0000-3600-000008000000}"/>
    <hyperlink ref="D34" location="cp_062" display="Click here to go to Item 62." xr:uid="{00000000-0004-0000-3600-000009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6"/>
  <dimension ref="A3:J151"/>
  <sheetViews>
    <sheetView workbookViewId="0">
      <pane ySplit="5" topLeftCell="A6" activePane="bottomLeft" state="frozen"/>
      <selection pane="bottomLeft" activeCell="A6" sqref="A6:A7"/>
    </sheetView>
  </sheetViews>
  <sheetFormatPr defaultRowHeight="15" x14ac:dyDescent="0.25"/>
  <cols>
    <col min="1" max="1" width="4.7109375" customWidth="1"/>
    <col min="2" max="3" width="6.7109375" customWidth="1"/>
    <col min="4" max="4" width="5.7109375" customWidth="1"/>
    <col min="5" max="5" width="28.7109375" customWidth="1"/>
    <col min="6" max="6" width="4.7109375" customWidth="1"/>
    <col min="7" max="8" width="6.7109375" customWidth="1"/>
    <col min="9" max="9" width="10.7109375" customWidth="1"/>
    <col min="10" max="10" width="8.7109375" customWidth="1"/>
  </cols>
  <sheetData>
    <row r="3" spans="1:10" ht="15.75" thickBot="1" x14ac:dyDescent="0.3">
      <c r="A3" s="147" t="s">
        <v>839</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80" x14ac:dyDescent="0.25">
      <c r="A6" s="148" t="s">
        <v>838</v>
      </c>
      <c r="B6" s="148"/>
      <c r="C6" s="148"/>
      <c r="D6" s="148"/>
      <c r="E6" s="3" t="s">
        <v>837</v>
      </c>
      <c r="F6" s="239"/>
      <c r="G6" s="239"/>
      <c r="H6" s="239"/>
      <c r="I6" s="242"/>
      <c r="J6" s="239"/>
    </row>
    <row r="7" spans="1:10" x14ac:dyDescent="0.25">
      <c r="A7" s="148"/>
      <c r="B7" s="148"/>
      <c r="C7" s="148"/>
      <c r="D7" s="148"/>
      <c r="E7" s="2" t="s">
        <v>6899</v>
      </c>
      <c r="F7" s="241"/>
      <c r="G7" s="241"/>
      <c r="H7" s="241"/>
      <c r="I7" s="244"/>
      <c r="J7" s="241"/>
    </row>
    <row r="8" spans="1:10" ht="45" x14ac:dyDescent="0.25">
      <c r="A8" s="12"/>
      <c r="B8" s="12" t="s">
        <v>420</v>
      </c>
      <c r="C8" s="12"/>
      <c r="D8" s="12"/>
      <c r="E8" s="3" t="s">
        <v>836</v>
      </c>
      <c r="F8" s="10"/>
      <c r="G8" s="10"/>
      <c r="H8" s="10"/>
      <c r="I8" s="11"/>
      <c r="J8" s="10"/>
    </row>
    <row r="9" spans="1:10" ht="105" x14ac:dyDescent="0.25">
      <c r="A9" s="12"/>
      <c r="B9" s="12" t="s">
        <v>179</v>
      </c>
      <c r="C9" s="12"/>
      <c r="D9" s="12"/>
      <c r="E9" s="3" t="s">
        <v>835</v>
      </c>
      <c r="F9" s="10"/>
      <c r="G9" s="10"/>
      <c r="H9" s="10"/>
      <c r="I9" s="11"/>
      <c r="J9" s="10"/>
    </row>
    <row r="10" spans="1:10" ht="90" x14ac:dyDescent="0.25">
      <c r="A10" s="12"/>
      <c r="B10" s="12" t="s">
        <v>177</v>
      </c>
      <c r="C10" s="12"/>
      <c r="D10" s="12"/>
      <c r="E10" s="3" t="s">
        <v>7196</v>
      </c>
      <c r="F10" s="10"/>
      <c r="G10" s="10"/>
      <c r="H10" s="10"/>
      <c r="I10" s="11"/>
      <c r="J10" s="10"/>
    </row>
    <row r="11" spans="1:10" ht="120" x14ac:dyDescent="0.25">
      <c r="A11" s="12"/>
      <c r="B11" s="12" t="s">
        <v>175</v>
      </c>
      <c r="C11" s="12"/>
      <c r="D11" s="12"/>
      <c r="E11" s="3" t="s">
        <v>739</v>
      </c>
      <c r="F11" s="10"/>
      <c r="G11" s="10"/>
      <c r="H11" s="10"/>
      <c r="I11" s="11"/>
      <c r="J11" s="10"/>
    </row>
    <row r="12" spans="1:10" ht="45" x14ac:dyDescent="0.25">
      <c r="A12" s="12"/>
      <c r="B12" s="12" t="s">
        <v>173</v>
      </c>
      <c r="C12" s="12"/>
      <c r="D12" s="12"/>
      <c r="E12" s="3" t="s">
        <v>516</v>
      </c>
      <c r="F12" s="10"/>
      <c r="G12" s="10"/>
      <c r="H12" s="10"/>
      <c r="I12" s="11"/>
      <c r="J12" s="10"/>
    </row>
    <row r="13" spans="1:10" ht="180" x14ac:dyDescent="0.25">
      <c r="A13" s="12"/>
      <c r="B13" s="12" t="s">
        <v>171</v>
      </c>
      <c r="C13" s="12"/>
      <c r="D13" s="12"/>
      <c r="E13" s="3" t="s">
        <v>7622</v>
      </c>
      <c r="F13" s="239"/>
      <c r="G13" s="239"/>
      <c r="H13" s="239"/>
      <c r="I13" s="242"/>
      <c r="J13" s="239"/>
    </row>
    <row r="14" spans="1:10" ht="165" x14ac:dyDescent="0.25">
      <c r="A14" s="12"/>
      <c r="B14" s="12"/>
      <c r="C14" s="15" t="s">
        <v>437</v>
      </c>
      <c r="D14" s="12"/>
      <c r="E14" s="3" t="s">
        <v>7774</v>
      </c>
      <c r="F14" s="240"/>
      <c r="G14" s="240"/>
      <c r="H14" s="240"/>
      <c r="I14" s="243"/>
      <c r="J14" s="240"/>
    </row>
    <row r="15" spans="1:10" ht="240" x14ac:dyDescent="0.25">
      <c r="A15" s="148"/>
      <c r="B15" s="148"/>
      <c r="C15" s="148"/>
      <c r="D15" s="148"/>
      <c r="E15" s="3" t="s">
        <v>7105</v>
      </c>
      <c r="F15" s="240"/>
      <c r="G15" s="240"/>
      <c r="H15" s="240"/>
      <c r="I15" s="243"/>
      <c r="J15" s="240"/>
    </row>
    <row r="16" spans="1:10" ht="30" customHeight="1" x14ac:dyDescent="0.25">
      <c r="A16" s="148"/>
      <c r="B16" s="148"/>
      <c r="C16" s="148"/>
      <c r="D16" s="148"/>
      <c r="E16" s="2" t="s">
        <v>6748</v>
      </c>
      <c r="F16" s="240"/>
      <c r="G16" s="240"/>
      <c r="H16" s="240"/>
      <c r="I16" s="243"/>
      <c r="J16" s="240"/>
    </row>
    <row r="17" spans="1:10" x14ac:dyDescent="0.25">
      <c r="A17" s="148"/>
      <c r="B17" s="148"/>
      <c r="C17" s="148"/>
      <c r="D17" s="148"/>
      <c r="E17" s="2" t="s">
        <v>7117</v>
      </c>
      <c r="F17" s="241"/>
      <c r="G17" s="241"/>
      <c r="H17" s="241"/>
      <c r="I17" s="244"/>
      <c r="J17" s="241"/>
    </row>
    <row r="18" spans="1:10" ht="180" x14ac:dyDescent="0.25">
      <c r="A18" s="148"/>
      <c r="B18" s="148" t="s">
        <v>169</v>
      </c>
      <c r="C18" s="148"/>
      <c r="D18" s="148"/>
      <c r="E18" s="3" t="s">
        <v>7110</v>
      </c>
      <c r="F18" s="239"/>
      <c r="G18" s="239"/>
      <c r="H18" s="239"/>
      <c r="I18" s="242"/>
      <c r="J18" s="239"/>
    </row>
    <row r="19" spans="1:10" ht="30" customHeight="1" x14ac:dyDescent="0.25">
      <c r="A19" s="148"/>
      <c r="B19" s="148"/>
      <c r="C19" s="148"/>
      <c r="D19" s="148"/>
      <c r="E19" s="2" t="s">
        <v>6625</v>
      </c>
      <c r="F19" s="240"/>
      <c r="G19" s="240"/>
      <c r="H19" s="240"/>
      <c r="I19" s="243"/>
      <c r="J19" s="240"/>
    </row>
    <row r="20" spans="1:10" ht="30" x14ac:dyDescent="0.25">
      <c r="A20" s="148"/>
      <c r="B20" s="148"/>
      <c r="C20" s="148"/>
      <c r="D20" s="148"/>
      <c r="E20" s="2" t="s">
        <v>7089</v>
      </c>
      <c r="F20" s="240"/>
      <c r="G20" s="240"/>
      <c r="H20" s="240"/>
      <c r="I20" s="243"/>
      <c r="J20" s="240"/>
    </row>
    <row r="21" spans="1:10" ht="30" customHeight="1" x14ac:dyDescent="0.25">
      <c r="A21" s="148"/>
      <c r="B21" s="148"/>
      <c r="C21" s="148"/>
      <c r="D21" s="148"/>
      <c r="E21" s="2" t="s">
        <v>6627</v>
      </c>
      <c r="F21" s="241"/>
      <c r="G21" s="241"/>
      <c r="H21" s="241"/>
      <c r="I21" s="244"/>
      <c r="J21" s="241"/>
    </row>
    <row r="22" spans="1:10" ht="75" x14ac:dyDescent="0.25">
      <c r="A22" s="148"/>
      <c r="B22" s="148" t="s">
        <v>167</v>
      </c>
      <c r="C22" s="148"/>
      <c r="D22" s="148"/>
      <c r="E22" s="3" t="s">
        <v>7559</v>
      </c>
      <c r="F22" s="239"/>
      <c r="G22" s="239"/>
      <c r="H22" s="239"/>
      <c r="I22" s="242"/>
      <c r="J22" s="239"/>
    </row>
    <row r="23" spans="1:10" x14ac:dyDescent="0.25">
      <c r="A23" s="148"/>
      <c r="B23" s="148"/>
      <c r="C23" s="148"/>
      <c r="D23" s="148"/>
      <c r="E23" s="2" t="s">
        <v>6768</v>
      </c>
      <c r="F23" s="241"/>
      <c r="G23" s="241"/>
      <c r="H23" s="241"/>
      <c r="I23" s="244"/>
      <c r="J23" s="241"/>
    </row>
    <row r="24" spans="1:10" ht="45" x14ac:dyDescent="0.25">
      <c r="A24" s="12"/>
      <c r="B24" s="12" t="s">
        <v>165</v>
      </c>
      <c r="C24" s="12"/>
      <c r="D24" s="12"/>
      <c r="E24" s="3" t="s">
        <v>737</v>
      </c>
      <c r="F24" s="10"/>
      <c r="G24" s="10"/>
      <c r="H24" s="10"/>
      <c r="I24" s="11"/>
      <c r="J24" s="10"/>
    </row>
    <row r="25" spans="1:10" ht="120" x14ac:dyDescent="0.25">
      <c r="A25" s="12"/>
      <c r="B25" s="12"/>
      <c r="C25" s="12" t="s">
        <v>214</v>
      </c>
      <c r="D25" s="12"/>
      <c r="E25" s="3" t="s">
        <v>736</v>
      </c>
      <c r="F25" s="10"/>
      <c r="G25" s="10"/>
      <c r="H25" s="10"/>
      <c r="I25" s="11"/>
      <c r="J25" s="10"/>
    </row>
    <row r="26" spans="1:10" ht="90" x14ac:dyDescent="0.25">
      <c r="A26" s="12"/>
      <c r="B26" s="12"/>
      <c r="C26" s="12" t="s">
        <v>212</v>
      </c>
      <c r="D26" s="12"/>
      <c r="E26" s="3" t="s">
        <v>735</v>
      </c>
      <c r="F26" s="10"/>
      <c r="G26" s="10"/>
      <c r="H26" s="10"/>
      <c r="I26" s="11"/>
      <c r="J26" s="10"/>
    </row>
    <row r="27" spans="1:10" ht="60" x14ac:dyDescent="0.25">
      <c r="A27" s="12"/>
      <c r="B27" s="12"/>
      <c r="C27" s="12" t="s">
        <v>210</v>
      </c>
      <c r="D27" s="12"/>
      <c r="E27" s="3" t="s">
        <v>834</v>
      </c>
      <c r="F27" s="10"/>
      <c r="G27" s="10"/>
      <c r="H27" s="10"/>
      <c r="I27" s="11"/>
      <c r="J27" s="10"/>
    </row>
    <row r="28" spans="1:10" ht="330" x14ac:dyDescent="0.25">
      <c r="A28" s="148"/>
      <c r="B28" s="148" t="s">
        <v>426</v>
      </c>
      <c r="C28" s="148"/>
      <c r="D28" s="148"/>
      <c r="E28" s="3" t="s">
        <v>7623</v>
      </c>
      <c r="F28" s="239"/>
      <c r="G28" s="239"/>
      <c r="H28" s="239"/>
      <c r="I28" s="242"/>
      <c r="J28" s="239"/>
    </row>
    <row r="29" spans="1:10" ht="30" customHeight="1" x14ac:dyDescent="0.25">
      <c r="A29" s="148"/>
      <c r="B29" s="148"/>
      <c r="C29" s="148"/>
      <c r="D29" s="148"/>
      <c r="E29" s="2" t="s">
        <v>6749</v>
      </c>
      <c r="F29" s="240"/>
      <c r="G29" s="240"/>
      <c r="H29" s="240"/>
      <c r="I29" s="243"/>
      <c r="J29" s="240"/>
    </row>
    <row r="30" spans="1:10" x14ac:dyDescent="0.25">
      <c r="A30" s="148"/>
      <c r="B30" s="148"/>
      <c r="C30" s="148"/>
      <c r="D30" s="148"/>
      <c r="E30" s="2" t="s">
        <v>7106</v>
      </c>
      <c r="F30" s="240"/>
      <c r="G30" s="240"/>
      <c r="H30" s="240"/>
      <c r="I30" s="243"/>
      <c r="J30" s="240"/>
    </row>
    <row r="31" spans="1:10" ht="30" x14ac:dyDescent="0.25">
      <c r="A31" s="148"/>
      <c r="B31" s="148"/>
      <c r="C31" s="148"/>
      <c r="D31" s="148"/>
      <c r="E31" s="2" t="s">
        <v>6769</v>
      </c>
      <c r="F31" s="241"/>
      <c r="G31" s="241"/>
      <c r="H31" s="241"/>
      <c r="I31" s="244"/>
      <c r="J31" s="241"/>
    </row>
    <row r="32" spans="1:10" ht="60" x14ac:dyDescent="0.25">
      <c r="A32" s="12"/>
      <c r="B32" s="12"/>
      <c r="C32" s="12" t="s">
        <v>214</v>
      </c>
      <c r="D32" s="12"/>
      <c r="E32" s="3" t="s">
        <v>833</v>
      </c>
      <c r="F32" s="10"/>
      <c r="G32" s="10"/>
      <c r="H32" s="10"/>
      <c r="I32" s="11"/>
      <c r="J32" s="10"/>
    </row>
    <row r="33" spans="1:10" ht="180" x14ac:dyDescent="0.25">
      <c r="A33" s="12"/>
      <c r="B33" s="12"/>
      <c r="C33" s="12" t="s">
        <v>212</v>
      </c>
      <c r="D33" s="12"/>
      <c r="E33" s="3" t="s">
        <v>7624</v>
      </c>
      <c r="F33" s="10"/>
      <c r="G33" s="10"/>
      <c r="H33" s="10"/>
      <c r="I33" s="11"/>
      <c r="J33" s="10"/>
    </row>
    <row r="34" spans="1:10" ht="30" x14ac:dyDescent="0.25">
      <c r="A34" s="148"/>
      <c r="B34" s="148" t="s">
        <v>537</v>
      </c>
      <c r="C34" s="148"/>
      <c r="D34" s="148"/>
      <c r="E34" s="3" t="s">
        <v>832</v>
      </c>
      <c r="F34" s="239"/>
      <c r="G34" s="239"/>
      <c r="H34" s="239"/>
      <c r="I34" s="242"/>
      <c r="J34" s="239"/>
    </row>
    <row r="35" spans="1:10" x14ac:dyDescent="0.25">
      <c r="A35" s="148"/>
      <c r="B35" s="148"/>
      <c r="C35" s="148"/>
      <c r="D35" s="148"/>
      <c r="E35" s="2" t="s">
        <v>6900</v>
      </c>
      <c r="F35" s="241"/>
      <c r="G35" s="241"/>
      <c r="H35" s="241"/>
      <c r="I35" s="244"/>
      <c r="J35" s="241"/>
    </row>
    <row r="36" spans="1:10" ht="60" x14ac:dyDescent="0.25">
      <c r="A36" s="148"/>
      <c r="B36" s="148" t="s">
        <v>535</v>
      </c>
      <c r="C36" s="148"/>
      <c r="D36" s="148"/>
      <c r="E36" s="3" t="s">
        <v>831</v>
      </c>
      <c r="F36" s="239"/>
      <c r="G36" s="239"/>
      <c r="H36" s="239"/>
      <c r="I36" s="242"/>
      <c r="J36" s="239"/>
    </row>
    <row r="37" spans="1:10" x14ac:dyDescent="0.25">
      <c r="A37" s="148"/>
      <c r="B37" s="148"/>
      <c r="C37" s="148"/>
      <c r="D37" s="148"/>
      <c r="E37" s="2" t="s">
        <v>6901</v>
      </c>
      <c r="F37" s="241"/>
      <c r="G37" s="241"/>
      <c r="H37" s="241"/>
      <c r="I37" s="244"/>
      <c r="J37" s="241"/>
    </row>
    <row r="38" spans="1:10" ht="180" x14ac:dyDescent="0.25">
      <c r="A38" s="148"/>
      <c r="B38" s="148" t="s">
        <v>620</v>
      </c>
      <c r="C38" s="148"/>
      <c r="D38" s="148"/>
      <c r="E38" s="3" t="s">
        <v>7625</v>
      </c>
      <c r="F38" s="239"/>
      <c r="G38" s="239"/>
      <c r="H38" s="239"/>
      <c r="I38" s="242"/>
      <c r="J38" s="239"/>
    </row>
    <row r="39" spans="1:10" ht="30" customHeight="1" x14ac:dyDescent="0.25">
      <c r="A39" s="148"/>
      <c r="B39" s="148"/>
      <c r="C39" s="148"/>
      <c r="D39" s="148"/>
      <c r="E39" s="2" t="s">
        <v>6772</v>
      </c>
      <c r="F39" s="241"/>
      <c r="G39" s="241"/>
      <c r="H39" s="241"/>
      <c r="I39" s="244"/>
      <c r="J39" s="241"/>
    </row>
    <row r="40" spans="1:10" ht="45" x14ac:dyDescent="0.25">
      <c r="A40" s="12"/>
      <c r="B40" s="12"/>
      <c r="C40" s="12" t="s">
        <v>214</v>
      </c>
      <c r="D40" s="12"/>
      <c r="E40" s="3" t="s">
        <v>7563</v>
      </c>
      <c r="F40" s="239"/>
      <c r="G40" s="239"/>
      <c r="H40" s="239"/>
      <c r="I40" s="242"/>
      <c r="J40" s="239"/>
    </row>
    <row r="41" spans="1:10" ht="60" x14ac:dyDescent="0.25">
      <c r="A41" s="12"/>
      <c r="B41" s="12"/>
      <c r="C41" s="12"/>
      <c r="D41" s="12" t="s">
        <v>435</v>
      </c>
      <c r="E41" s="3" t="s">
        <v>730</v>
      </c>
      <c r="F41" s="241"/>
      <c r="G41" s="241"/>
      <c r="H41" s="241"/>
      <c r="I41" s="244"/>
      <c r="J41" s="241"/>
    </row>
    <row r="42" spans="1:10" ht="135" x14ac:dyDescent="0.25">
      <c r="A42" s="12"/>
      <c r="B42" s="12"/>
      <c r="C42" s="12"/>
      <c r="D42" s="12" t="s">
        <v>433</v>
      </c>
      <c r="E42" s="3" t="s">
        <v>7626</v>
      </c>
      <c r="F42" s="10"/>
      <c r="G42" s="10"/>
      <c r="H42" s="10"/>
      <c r="I42" s="11"/>
      <c r="J42" s="10"/>
    </row>
    <row r="43" spans="1:10" ht="135" x14ac:dyDescent="0.25">
      <c r="A43" s="148"/>
      <c r="B43" s="148"/>
      <c r="C43" s="148" t="s">
        <v>212</v>
      </c>
      <c r="D43" s="148"/>
      <c r="E43" s="3" t="s">
        <v>7605</v>
      </c>
      <c r="F43" s="239"/>
      <c r="G43" s="239"/>
      <c r="H43" s="239"/>
      <c r="I43" s="242"/>
      <c r="J43" s="239"/>
    </row>
    <row r="44" spans="1:10" x14ac:dyDescent="0.25">
      <c r="A44" s="148"/>
      <c r="B44" s="148"/>
      <c r="C44" s="148"/>
      <c r="D44" s="148"/>
      <c r="E44" s="2" t="s">
        <v>6773</v>
      </c>
      <c r="F44" s="241"/>
      <c r="G44" s="241"/>
      <c r="H44" s="241"/>
      <c r="I44" s="244"/>
      <c r="J44" s="241"/>
    </row>
    <row r="45" spans="1:10" ht="195" x14ac:dyDescent="0.25">
      <c r="A45" s="245"/>
      <c r="B45" s="245"/>
      <c r="C45" s="245" t="s">
        <v>210</v>
      </c>
      <c r="D45" s="245"/>
      <c r="E45" s="3" t="s">
        <v>7566</v>
      </c>
      <c r="F45" s="239"/>
      <c r="G45" s="239"/>
      <c r="H45" s="239"/>
      <c r="I45" s="242"/>
      <c r="J45" s="239"/>
    </row>
    <row r="46" spans="1:10" ht="30" customHeight="1" x14ac:dyDescent="0.25">
      <c r="A46" s="245"/>
      <c r="B46" s="245"/>
      <c r="C46" s="245"/>
      <c r="D46" s="245"/>
      <c r="E46" s="2" t="s">
        <v>6774</v>
      </c>
      <c r="F46" s="240"/>
      <c r="G46" s="240"/>
      <c r="H46" s="240"/>
      <c r="I46" s="243"/>
      <c r="J46" s="240"/>
    </row>
    <row r="47" spans="1:10" ht="30" x14ac:dyDescent="0.25">
      <c r="A47" s="245"/>
      <c r="B47" s="245"/>
      <c r="C47" s="245"/>
      <c r="D47" s="245"/>
      <c r="E47" s="2" t="s">
        <v>6775</v>
      </c>
      <c r="F47" s="241"/>
      <c r="G47" s="241"/>
      <c r="H47" s="241"/>
      <c r="I47" s="244"/>
      <c r="J47" s="241"/>
    </row>
    <row r="48" spans="1:10" ht="90" x14ac:dyDescent="0.25">
      <c r="A48" s="12"/>
      <c r="B48" s="12"/>
      <c r="C48" s="12"/>
      <c r="D48" s="12" t="s">
        <v>435</v>
      </c>
      <c r="E48" s="3" t="s">
        <v>7567</v>
      </c>
      <c r="F48" s="10"/>
      <c r="G48" s="10"/>
      <c r="H48" s="10"/>
      <c r="I48" s="11"/>
      <c r="J48" s="10"/>
    </row>
    <row r="49" spans="1:10" ht="120" x14ac:dyDescent="0.25">
      <c r="A49" s="12"/>
      <c r="B49" s="12"/>
      <c r="C49" s="12"/>
      <c r="D49" s="12" t="s">
        <v>433</v>
      </c>
      <c r="E49" s="3" t="s">
        <v>7568</v>
      </c>
      <c r="F49" s="10"/>
      <c r="G49" s="10"/>
      <c r="H49" s="10"/>
      <c r="I49" s="11"/>
      <c r="J49" s="10"/>
    </row>
    <row r="50" spans="1:10" ht="180" x14ac:dyDescent="0.25">
      <c r="A50" s="12"/>
      <c r="B50" s="12"/>
      <c r="C50" s="12"/>
      <c r="D50" s="12" t="s">
        <v>300</v>
      </c>
      <c r="E50" s="3" t="s">
        <v>7569</v>
      </c>
      <c r="F50" s="10"/>
      <c r="G50" s="10"/>
      <c r="H50" s="10"/>
      <c r="I50" s="11"/>
      <c r="J50" s="10"/>
    </row>
    <row r="51" spans="1:10" ht="165" x14ac:dyDescent="0.25">
      <c r="A51" s="12"/>
      <c r="B51" s="12"/>
      <c r="C51" s="12" t="s">
        <v>208</v>
      </c>
      <c r="D51" s="12"/>
      <c r="E51" s="3" t="s">
        <v>7570</v>
      </c>
      <c r="F51" s="239"/>
      <c r="G51" s="239"/>
      <c r="H51" s="239"/>
      <c r="I51" s="242"/>
      <c r="J51" s="239"/>
    </row>
    <row r="52" spans="1:10" ht="90" x14ac:dyDescent="0.25">
      <c r="A52" s="12"/>
      <c r="B52" s="12"/>
      <c r="C52" s="15" t="s">
        <v>437</v>
      </c>
      <c r="D52" s="12"/>
      <c r="E52" s="3" t="s">
        <v>729</v>
      </c>
      <c r="F52" s="240"/>
      <c r="G52" s="240"/>
      <c r="H52" s="240"/>
      <c r="I52" s="243"/>
      <c r="J52" s="240"/>
    </row>
    <row r="53" spans="1:10" x14ac:dyDescent="0.25">
      <c r="A53" s="12"/>
      <c r="B53" s="12"/>
      <c r="C53" s="15"/>
      <c r="D53" s="12"/>
      <c r="E53" s="2" t="s">
        <v>6773</v>
      </c>
      <c r="F53" s="241"/>
      <c r="G53" s="241"/>
      <c r="H53" s="241"/>
      <c r="I53" s="244"/>
      <c r="J53" s="241"/>
    </row>
    <row r="54" spans="1:10" ht="75" x14ac:dyDescent="0.25">
      <c r="A54" s="148"/>
      <c r="B54" s="148"/>
      <c r="C54" s="148" t="s">
        <v>206</v>
      </c>
      <c r="D54" s="148"/>
      <c r="E54" s="3" t="s">
        <v>830</v>
      </c>
      <c r="F54" s="239"/>
      <c r="G54" s="239"/>
      <c r="H54" s="239"/>
      <c r="I54" s="242"/>
      <c r="J54" s="239"/>
    </row>
    <row r="55" spans="1:10" ht="30" customHeight="1" x14ac:dyDescent="0.25">
      <c r="A55" s="148"/>
      <c r="B55" s="148"/>
      <c r="C55" s="148"/>
      <c r="D55" s="148"/>
      <c r="E55" s="2" t="s">
        <v>6776</v>
      </c>
      <c r="F55" s="240"/>
      <c r="G55" s="240"/>
      <c r="H55" s="240"/>
      <c r="I55" s="243"/>
      <c r="J55" s="240"/>
    </row>
    <row r="56" spans="1:10" ht="30" x14ac:dyDescent="0.25">
      <c r="A56" s="148"/>
      <c r="B56" s="148"/>
      <c r="C56" s="148"/>
      <c r="D56" s="148"/>
      <c r="E56" s="2" t="s">
        <v>6777</v>
      </c>
      <c r="F56" s="241"/>
      <c r="G56" s="241"/>
      <c r="H56" s="241"/>
      <c r="I56" s="244"/>
      <c r="J56" s="241"/>
    </row>
    <row r="57" spans="1:10" ht="135" x14ac:dyDescent="0.25">
      <c r="A57" s="148"/>
      <c r="B57" s="148" t="s">
        <v>618</v>
      </c>
      <c r="C57" s="148"/>
      <c r="D57" s="148"/>
      <c r="E57" s="3" t="s">
        <v>7571</v>
      </c>
      <c r="F57" s="239"/>
      <c r="G57" s="239"/>
      <c r="H57" s="239"/>
      <c r="I57" s="242"/>
      <c r="J57" s="239"/>
    </row>
    <row r="58" spans="1:10" ht="30" customHeight="1" x14ac:dyDescent="0.25">
      <c r="A58" s="148"/>
      <c r="B58" s="148"/>
      <c r="C58" s="148"/>
      <c r="D58" s="148"/>
      <c r="E58" s="2" t="s">
        <v>6774</v>
      </c>
      <c r="F58" s="241"/>
      <c r="G58" s="241"/>
      <c r="H58" s="241"/>
      <c r="I58" s="244"/>
      <c r="J58" s="241"/>
    </row>
    <row r="59" spans="1:10" ht="45" x14ac:dyDescent="0.25">
      <c r="A59" s="12"/>
      <c r="B59" s="12"/>
      <c r="C59" s="12" t="s">
        <v>214</v>
      </c>
      <c r="D59" s="12"/>
      <c r="E59" s="3" t="s">
        <v>7572</v>
      </c>
      <c r="F59" s="239"/>
      <c r="G59" s="239"/>
      <c r="H59" s="239"/>
      <c r="I59" s="242"/>
      <c r="J59" s="239"/>
    </row>
    <row r="60" spans="1:10" ht="75" x14ac:dyDescent="0.25">
      <c r="A60" s="12"/>
      <c r="B60" s="12"/>
      <c r="C60" s="12"/>
      <c r="D60" s="12" t="s">
        <v>435</v>
      </c>
      <c r="E60" s="3" t="s">
        <v>726</v>
      </c>
      <c r="F60" s="241"/>
      <c r="G60" s="241"/>
      <c r="H60" s="241"/>
      <c r="I60" s="244"/>
      <c r="J60" s="241"/>
    </row>
    <row r="61" spans="1:10" ht="165" x14ac:dyDescent="0.25">
      <c r="A61" s="12"/>
      <c r="B61" s="12"/>
      <c r="C61" s="12"/>
      <c r="D61" s="12" t="s">
        <v>433</v>
      </c>
      <c r="E61" s="3" t="s">
        <v>7573</v>
      </c>
      <c r="F61" s="10"/>
      <c r="G61" s="10"/>
      <c r="H61" s="10"/>
      <c r="I61" s="11"/>
      <c r="J61" s="10"/>
    </row>
    <row r="62" spans="1:10" ht="135" x14ac:dyDescent="0.25">
      <c r="A62" s="148"/>
      <c r="B62" s="148"/>
      <c r="C62" s="148" t="s">
        <v>212</v>
      </c>
      <c r="D62" s="148"/>
      <c r="E62" s="3" t="s">
        <v>7606</v>
      </c>
      <c r="F62" s="239"/>
      <c r="G62" s="239"/>
      <c r="H62" s="239"/>
      <c r="I62" s="242"/>
      <c r="J62" s="239"/>
    </row>
    <row r="63" spans="1:10" x14ac:dyDescent="0.25">
      <c r="A63" s="148"/>
      <c r="B63" s="148"/>
      <c r="C63" s="148"/>
      <c r="D63" s="148"/>
      <c r="E63" s="2" t="s">
        <v>6773</v>
      </c>
      <c r="F63" s="241"/>
      <c r="G63" s="241"/>
      <c r="H63" s="241"/>
      <c r="I63" s="244"/>
      <c r="J63" s="241"/>
    </row>
    <row r="64" spans="1:10" ht="45" x14ac:dyDescent="0.25">
      <c r="A64" s="12"/>
      <c r="B64" s="12"/>
      <c r="C64" s="12" t="s">
        <v>210</v>
      </c>
      <c r="D64" s="12"/>
      <c r="E64" s="3" t="s">
        <v>829</v>
      </c>
      <c r="F64" s="10"/>
      <c r="G64" s="10"/>
      <c r="H64" s="10"/>
      <c r="I64" s="11"/>
      <c r="J64" s="10"/>
    </row>
    <row r="65" spans="1:10" ht="135" x14ac:dyDescent="0.25">
      <c r="A65" s="12"/>
      <c r="B65" s="12" t="s">
        <v>616</v>
      </c>
      <c r="C65" s="12"/>
      <c r="D65" s="12"/>
      <c r="E65" s="3" t="s">
        <v>7627</v>
      </c>
      <c r="F65" s="10"/>
      <c r="G65" s="10"/>
      <c r="H65" s="10"/>
      <c r="I65" s="11"/>
      <c r="J65" s="10"/>
    </row>
    <row r="66" spans="1:10" ht="75" x14ac:dyDescent="0.25">
      <c r="A66" s="12"/>
      <c r="B66" s="12" t="s">
        <v>614</v>
      </c>
      <c r="C66" s="12"/>
      <c r="D66" s="12"/>
      <c r="E66" s="3" t="s">
        <v>828</v>
      </c>
      <c r="F66" s="10"/>
      <c r="G66" s="10"/>
      <c r="H66" s="10"/>
      <c r="I66" s="11"/>
      <c r="J66" s="10"/>
    </row>
    <row r="67" spans="1:10" ht="150" x14ac:dyDescent="0.25">
      <c r="A67" s="148"/>
      <c r="B67" s="148" t="s">
        <v>612</v>
      </c>
      <c r="C67" s="148"/>
      <c r="D67" s="148"/>
      <c r="E67" s="3" t="s">
        <v>7576</v>
      </c>
      <c r="F67" s="239"/>
      <c r="G67" s="239"/>
      <c r="H67" s="239"/>
      <c r="I67" s="242"/>
      <c r="J67" s="239"/>
    </row>
    <row r="68" spans="1:10" ht="30" customHeight="1" x14ac:dyDescent="0.25">
      <c r="A68" s="148"/>
      <c r="B68" s="148"/>
      <c r="C68" s="148"/>
      <c r="D68" s="148"/>
      <c r="E68" s="2" t="s">
        <v>6778</v>
      </c>
      <c r="F68" s="241"/>
      <c r="G68" s="241"/>
      <c r="H68" s="241"/>
      <c r="I68" s="244"/>
      <c r="J68" s="241"/>
    </row>
    <row r="69" spans="1:10" ht="180" x14ac:dyDescent="0.25">
      <c r="A69" s="148"/>
      <c r="B69" s="148" t="s">
        <v>610</v>
      </c>
      <c r="C69" s="148"/>
      <c r="D69" s="148"/>
      <c r="E69" s="3" t="s">
        <v>7628</v>
      </c>
      <c r="F69" s="239"/>
      <c r="G69" s="239"/>
      <c r="H69" s="239"/>
      <c r="I69" s="242"/>
      <c r="J69" s="239"/>
    </row>
    <row r="70" spans="1:10" ht="30" customHeight="1" x14ac:dyDescent="0.25">
      <c r="A70" s="148"/>
      <c r="B70" s="148"/>
      <c r="C70" s="148"/>
      <c r="D70" s="148"/>
      <c r="E70" s="2" t="s">
        <v>6749</v>
      </c>
      <c r="F70" s="240"/>
      <c r="G70" s="240"/>
      <c r="H70" s="240"/>
      <c r="I70" s="243"/>
      <c r="J70" s="240"/>
    </row>
    <row r="71" spans="1:10" x14ac:dyDescent="0.25">
      <c r="A71" s="148"/>
      <c r="B71" s="148"/>
      <c r="C71" s="148"/>
      <c r="D71" s="148"/>
      <c r="E71" s="2" t="s">
        <v>6779</v>
      </c>
      <c r="F71" s="241"/>
      <c r="G71" s="241"/>
      <c r="H71" s="241"/>
      <c r="I71" s="244"/>
      <c r="J71" s="241"/>
    </row>
    <row r="72" spans="1:10" ht="90" x14ac:dyDescent="0.25">
      <c r="A72" s="12"/>
      <c r="B72" s="12" t="s">
        <v>723</v>
      </c>
      <c r="C72" s="12"/>
      <c r="D72" s="12"/>
      <c r="E72" s="3" t="s">
        <v>7629</v>
      </c>
      <c r="F72" s="10"/>
      <c r="G72" s="10"/>
      <c r="H72" s="10"/>
      <c r="I72" s="11"/>
      <c r="J72" s="10"/>
    </row>
    <row r="73" spans="1:10" ht="30" x14ac:dyDescent="0.25">
      <c r="A73" s="12" t="s">
        <v>827</v>
      </c>
      <c r="B73" s="12"/>
      <c r="C73" s="12"/>
      <c r="D73" s="12"/>
      <c r="E73" s="3" t="s">
        <v>721</v>
      </c>
      <c r="F73" s="239"/>
      <c r="G73" s="239"/>
      <c r="H73" s="239"/>
      <c r="I73" s="242"/>
      <c r="J73" s="239"/>
    </row>
    <row r="74" spans="1:10" ht="45" x14ac:dyDescent="0.25">
      <c r="A74" s="12"/>
      <c r="B74" s="12" t="s">
        <v>420</v>
      </c>
      <c r="C74" s="12"/>
      <c r="D74" s="12"/>
      <c r="E74" s="3" t="s">
        <v>7578</v>
      </c>
      <c r="F74" s="240"/>
      <c r="G74" s="240"/>
      <c r="H74" s="240"/>
      <c r="I74" s="243"/>
      <c r="J74" s="240"/>
    </row>
    <row r="75" spans="1:10" ht="60" x14ac:dyDescent="0.25">
      <c r="A75" s="12"/>
      <c r="B75" s="12"/>
      <c r="C75" s="12" t="s">
        <v>214</v>
      </c>
      <c r="D75" s="12"/>
      <c r="E75" s="3" t="s">
        <v>826</v>
      </c>
      <c r="F75" s="241"/>
      <c r="G75" s="241"/>
      <c r="H75" s="241"/>
      <c r="I75" s="244"/>
      <c r="J75" s="241"/>
    </row>
    <row r="76" spans="1:10" ht="105" x14ac:dyDescent="0.25">
      <c r="A76" s="12"/>
      <c r="B76" s="12"/>
      <c r="C76" s="12" t="s">
        <v>212</v>
      </c>
      <c r="D76" s="12"/>
      <c r="E76" s="3" t="s">
        <v>7579</v>
      </c>
      <c r="F76" s="10"/>
      <c r="G76" s="10"/>
      <c r="H76" s="10"/>
      <c r="I76" s="11"/>
      <c r="J76" s="10"/>
    </row>
    <row r="77" spans="1:10" ht="60" x14ac:dyDescent="0.25">
      <c r="A77" s="12"/>
      <c r="B77" s="12"/>
      <c r="C77" s="12" t="s">
        <v>210</v>
      </c>
      <c r="D77" s="12"/>
      <c r="E77" s="3" t="s">
        <v>825</v>
      </c>
      <c r="F77" s="10"/>
      <c r="G77" s="10"/>
      <c r="H77" s="10"/>
      <c r="I77" s="11"/>
      <c r="J77" s="10"/>
    </row>
    <row r="78" spans="1:10" ht="60" x14ac:dyDescent="0.25">
      <c r="A78" s="12"/>
      <c r="B78" s="12"/>
      <c r="C78" s="12" t="s">
        <v>208</v>
      </c>
      <c r="D78" s="12"/>
      <c r="E78" s="3" t="s">
        <v>7580</v>
      </c>
      <c r="F78" s="10"/>
      <c r="G78" s="10"/>
      <c r="H78" s="10"/>
      <c r="I78" s="11"/>
      <c r="J78" s="10"/>
    </row>
    <row r="79" spans="1:10" ht="75" x14ac:dyDescent="0.25">
      <c r="A79" s="12"/>
      <c r="B79" s="12" t="s">
        <v>179</v>
      </c>
      <c r="C79" s="12"/>
      <c r="D79" s="12"/>
      <c r="E79" s="3" t="s">
        <v>686</v>
      </c>
      <c r="F79" s="10"/>
      <c r="G79" s="10"/>
      <c r="H79" s="10"/>
      <c r="I79" s="11"/>
      <c r="J79" s="10"/>
    </row>
    <row r="80" spans="1:10" ht="105" x14ac:dyDescent="0.25">
      <c r="A80" s="148"/>
      <c r="B80" s="148" t="s">
        <v>177</v>
      </c>
      <c r="C80" s="148"/>
      <c r="D80" s="148"/>
      <c r="E80" s="3" t="s">
        <v>7108</v>
      </c>
      <c r="F80" s="239"/>
      <c r="G80" s="239"/>
      <c r="H80" s="239"/>
      <c r="I80" s="242"/>
      <c r="J80" s="239"/>
    </row>
    <row r="81" spans="1:10" ht="30" customHeight="1" x14ac:dyDescent="0.25">
      <c r="A81" s="148"/>
      <c r="B81" s="148"/>
      <c r="C81" s="148"/>
      <c r="D81" s="148"/>
      <c r="E81" s="2" t="s">
        <v>6750</v>
      </c>
      <c r="F81" s="240"/>
      <c r="G81" s="240"/>
      <c r="H81" s="240"/>
      <c r="I81" s="243"/>
      <c r="J81" s="240"/>
    </row>
    <row r="82" spans="1:10" x14ac:dyDescent="0.25">
      <c r="A82" s="148"/>
      <c r="B82" s="148"/>
      <c r="C82" s="148"/>
      <c r="D82" s="148"/>
      <c r="E82" s="2" t="s">
        <v>7107</v>
      </c>
      <c r="F82" s="241"/>
      <c r="G82" s="241"/>
      <c r="H82" s="241"/>
      <c r="I82" s="244"/>
      <c r="J82" s="241"/>
    </row>
    <row r="83" spans="1:10" ht="135" x14ac:dyDescent="0.25">
      <c r="A83" s="148"/>
      <c r="B83" s="148" t="s">
        <v>175</v>
      </c>
      <c r="C83" s="148"/>
      <c r="D83" s="148"/>
      <c r="E83" s="3" t="s">
        <v>7118</v>
      </c>
      <c r="F83" s="239"/>
      <c r="G83" s="239"/>
      <c r="H83" s="239"/>
      <c r="I83" s="242"/>
      <c r="J83" s="239"/>
    </row>
    <row r="84" spans="1:10" ht="30" customHeight="1" x14ac:dyDescent="0.25">
      <c r="A84" s="148"/>
      <c r="B84" s="148"/>
      <c r="C84" s="148"/>
      <c r="D84" s="148"/>
      <c r="E84" s="2" t="s">
        <v>6892</v>
      </c>
      <c r="F84" s="240"/>
      <c r="G84" s="240"/>
      <c r="H84" s="240"/>
      <c r="I84" s="243"/>
      <c r="J84" s="240"/>
    </row>
    <row r="85" spans="1:10" x14ac:dyDescent="0.25">
      <c r="A85" s="148"/>
      <c r="B85" s="148"/>
      <c r="C85" s="148"/>
      <c r="D85" s="148"/>
      <c r="E85" s="2" t="s">
        <v>7111</v>
      </c>
      <c r="F85" s="241"/>
      <c r="G85" s="241"/>
      <c r="H85" s="241"/>
      <c r="I85" s="244"/>
      <c r="J85" s="241"/>
    </row>
    <row r="86" spans="1:10" ht="180" x14ac:dyDescent="0.25">
      <c r="A86" s="148"/>
      <c r="B86" s="148" t="s">
        <v>173</v>
      </c>
      <c r="C86" s="148"/>
      <c r="D86" s="148"/>
      <c r="E86" s="3" t="s">
        <v>7630</v>
      </c>
      <c r="F86" s="239"/>
      <c r="G86" s="239"/>
      <c r="H86" s="239"/>
      <c r="I86" s="242"/>
      <c r="J86" s="239"/>
    </row>
    <row r="87" spans="1:10" ht="30" customHeight="1" x14ac:dyDescent="0.25">
      <c r="A87" s="148"/>
      <c r="B87" s="148"/>
      <c r="C87" s="148"/>
      <c r="D87" s="148"/>
      <c r="E87" s="2" t="s">
        <v>6751</v>
      </c>
      <c r="F87" s="240"/>
      <c r="G87" s="240"/>
      <c r="H87" s="240"/>
      <c r="I87" s="243"/>
      <c r="J87" s="240"/>
    </row>
    <row r="88" spans="1:10" x14ac:dyDescent="0.25">
      <c r="A88" s="148"/>
      <c r="B88" s="148"/>
      <c r="C88" s="148"/>
      <c r="D88" s="148"/>
      <c r="E88" s="2" t="s">
        <v>7092</v>
      </c>
      <c r="F88" s="240"/>
      <c r="G88" s="240"/>
      <c r="H88" s="240"/>
      <c r="I88" s="243"/>
      <c r="J88" s="240"/>
    </row>
    <row r="89" spans="1:10" ht="210" x14ac:dyDescent="0.25">
      <c r="A89" s="12"/>
      <c r="B89" s="12" t="s">
        <v>171</v>
      </c>
      <c r="C89" s="12"/>
      <c r="D89" s="12"/>
      <c r="E89" s="3" t="s">
        <v>824</v>
      </c>
      <c r="F89" s="10"/>
      <c r="G89" s="10"/>
      <c r="H89" s="10"/>
      <c r="I89" s="11"/>
      <c r="J89" s="10"/>
    </row>
    <row r="90" spans="1:10" ht="60" x14ac:dyDescent="0.25">
      <c r="A90" s="12"/>
      <c r="B90" s="12" t="s">
        <v>169</v>
      </c>
      <c r="C90" s="12"/>
      <c r="D90" s="12"/>
      <c r="E90" s="3" t="s">
        <v>685</v>
      </c>
      <c r="F90" s="239"/>
      <c r="G90" s="239"/>
      <c r="H90" s="239"/>
      <c r="I90" s="242"/>
      <c r="J90" s="239"/>
    </row>
    <row r="91" spans="1:10" ht="30" x14ac:dyDescent="0.25">
      <c r="A91" s="12"/>
      <c r="B91" s="12"/>
      <c r="C91" s="15" t="s">
        <v>437</v>
      </c>
      <c r="D91" s="12"/>
      <c r="E91" s="3" t="s">
        <v>647</v>
      </c>
      <c r="F91" s="241"/>
      <c r="G91" s="241"/>
      <c r="H91" s="241"/>
      <c r="I91" s="244"/>
      <c r="J91" s="241"/>
    </row>
    <row r="92" spans="1:10" ht="30" x14ac:dyDescent="0.25">
      <c r="A92" s="148"/>
      <c r="B92" s="148"/>
      <c r="C92" s="148" t="s">
        <v>214</v>
      </c>
      <c r="D92" s="148"/>
      <c r="E92" s="3" t="s">
        <v>646</v>
      </c>
      <c r="F92" s="239"/>
      <c r="G92" s="239"/>
      <c r="H92" s="239"/>
      <c r="I92" s="242"/>
      <c r="J92" s="239"/>
    </row>
    <row r="93" spans="1:10" ht="30" customHeight="1" x14ac:dyDescent="0.25">
      <c r="A93" s="148"/>
      <c r="B93" s="148"/>
      <c r="C93" s="148"/>
      <c r="D93" s="148"/>
      <c r="E93" s="2" t="s">
        <v>6752</v>
      </c>
      <c r="F93" s="241"/>
      <c r="G93" s="241"/>
      <c r="H93" s="241"/>
      <c r="I93" s="244"/>
      <c r="J93" s="241"/>
    </row>
    <row r="94" spans="1:10" ht="90" x14ac:dyDescent="0.25">
      <c r="A94" s="12"/>
      <c r="B94" s="12"/>
      <c r="C94" s="12" t="s">
        <v>212</v>
      </c>
      <c r="D94" s="12"/>
      <c r="E94" s="3" t="s">
        <v>823</v>
      </c>
      <c r="F94" s="10"/>
      <c r="G94" s="10"/>
      <c r="H94" s="10"/>
      <c r="I94" s="11"/>
      <c r="J94" s="10"/>
    </row>
    <row r="95" spans="1:10" ht="30" x14ac:dyDescent="0.25">
      <c r="A95" s="12"/>
      <c r="B95" s="12"/>
      <c r="C95" s="12" t="s">
        <v>210</v>
      </c>
      <c r="D95" s="12"/>
      <c r="E95" s="3" t="s">
        <v>822</v>
      </c>
      <c r="F95" s="10"/>
      <c r="G95" s="10"/>
      <c r="H95" s="10"/>
      <c r="I95" s="11"/>
      <c r="J95" s="10"/>
    </row>
    <row r="96" spans="1:10" ht="45" x14ac:dyDescent="0.25">
      <c r="A96" s="12"/>
      <c r="B96" s="12"/>
      <c r="C96" s="12" t="s">
        <v>208</v>
      </c>
      <c r="D96" s="12"/>
      <c r="E96" s="3" t="s">
        <v>821</v>
      </c>
      <c r="F96" s="10"/>
      <c r="G96" s="10"/>
      <c r="H96" s="10"/>
      <c r="I96" s="11"/>
      <c r="J96" s="10"/>
    </row>
    <row r="97" spans="1:10" ht="60" x14ac:dyDescent="0.25">
      <c r="A97" s="12"/>
      <c r="B97" s="12"/>
      <c r="C97" s="12" t="s">
        <v>206</v>
      </c>
      <c r="D97" s="12"/>
      <c r="E97" s="3" t="s">
        <v>820</v>
      </c>
      <c r="F97" s="10"/>
      <c r="G97" s="10"/>
      <c r="H97" s="10"/>
      <c r="I97" s="11"/>
      <c r="J97" s="10"/>
    </row>
    <row r="98" spans="1:10" ht="75" x14ac:dyDescent="0.25">
      <c r="A98" s="148"/>
      <c r="B98" s="148"/>
      <c r="C98" s="148" t="s">
        <v>204</v>
      </c>
      <c r="D98" s="148"/>
      <c r="E98" s="3" t="s">
        <v>7121</v>
      </c>
      <c r="F98" s="239"/>
      <c r="G98" s="239"/>
      <c r="H98" s="239"/>
      <c r="I98" s="242"/>
      <c r="J98" s="239"/>
    </row>
    <row r="99" spans="1:10" ht="30" customHeight="1" x14ac:dyDescent="0.25">
      <c r="A99" s="148"/>
      <c r="B99" s="148"/>
      <c r="C99" s="148"/>
      <c r="D99" s="148"/>
      <c r="E99" s="2" t="s">
        <v>6753</v>
      </c>
      <c r="F99" s="240"/>
      <c r="G99" s="240"/>
      <c r="H99" s="240"/>
      <c r="I99" s="243"/>
      <c r="J99" s="240"/>
    </row>
    <row r="100" spans="1:10" x14ac:dyDescent="0.25">
      <c r="A100" s="148"/>
      <c r="B100" s="148"/>
      <c r="C100" s="148"/>
      <c r="D100" s="148"/>
      <c r="E100" s="2" t="s">
        <v>7119</v>
      </c>
      <c r="F100" s="241"/>
      <c r="G100" s="241"/>
      <c r="H100" s="241"/>
      <c r="I100" s="244"/>
      <c r="J100" s="241"/>
    </row>
    <row r="101" spans="1:10" ht="90" x14ac:dyDescent="0.25">
      <c r="A101" s="148"/>
      <c r="B101" s="148"/>
      <c r="C101" s="148" t="s">
        <v>202</v>
      </c>
      <c r="D101" s="148"/>
      <c r="E101" s="3" t="s">
        <v>7120</v>
      </c>
      <c r="F101" s="239"/>
      <c r="G101" s="239"/>
      <c r="H101" s="239"/>
      <c r="I101" s="242"/>
      <c r="J101" s="239"/>
    </row>
    <row r="102" spans="1:10" ht="30" customHeight="1" x14ac:dyDescent="0.25">
      <c r="A102" s="148"/>
      <c r="B102" s="148"/>
      <c r="C102" s="148"/>
      <c r="D102" s="148"/>
      <c r="E102" s="2" t="s">
        <v>6902</v>
      </c>
      <c r="F102" s="240"/>
      <c r="G102" s="240"/>
      <c r="H102" s="240"/>
      <c r="I102" s="243"/>
      <c r="J102" s="240"/>
    </row>
    <row r="103" spans="1:10" x14ac:dyDescent="0.25">
      <c r="A103" s="148"/>
      <c r="B103" s="148"/>
      <c r="C103" s="148"/>
      <c r="D103" s="148"/>
      <c r="E103" s="2" t="s">
        <v>7122</v>
      </c>
      <c r="F103" s="241"/>
      <c r="G103" s="241"/>
      <c r="H103" s="241"/>
      <c r="I103" s="244"/>
      <c r="J103" s="241"/>
    </row>
    <row r="104" spans="1:10" ht="45" x14ac:dyDescent="0.25">
      <c r="A104" s="12"/>
      <c r="B104" s="12"/>
      <c r="C104" s="12" t="s">
        <v>201</v>
      </c>
      <c r="D104" s="12"/>
      <c r="E104" s="3" t="s">
        <v>641</v>
      </c>
      <c r="F104" s="10"/>
      <c r="G104" s="10"/>
      <c r="H104" s="10"/>
      <c r="I104" s="11"/>
      <c r="J104" s="10"/>
    </row>
    <row r="105" spans="1:10" ht="150" x14ac:dyDescent="0.25">
      <c r="A105" s="148" t="s">
        <v>819</v>
      </c>
      <c r="B105" s="148"/>
      <c r="C105" s="148"/>
      <c r="D105" s="148"/>
      <c r="E105" s="3" t="s">
        <v>7631</v>
      </c>
      <c r="F105" s="239"/>
      <c r="G105" s="239"/>
      <c r="H105" s="239"/>
      <c r="I105" s="242"/>
      <c r="J105" s="239"/>
    </row>
    <row r="106" spans="1:10" ht="30" customHeight="1" x14ac:dyDescent="0.25">
      <c r="A106" s="148"/>
      <c r="B106" s="148"/>
      <c r="C106" s="148"/>
      <c r="D106" s="148"/>
      <c r="E106" s="2" t="s">
        <v>6778</v>
      </c>
      <c r="F106" s="241"/>
      <c r="G106" s="241"/>
      <c r="H106" s="241"/>
      <c r="I106" s="244"/>
      <c r="J106" s="241"/>
    </row>
    <row r="107" spans="1:10" ht="45" x14ac:dyDescent="0.25">
      <c r="A107" s="12"/>
      <c r="B107" s="12" t="s">
        <v>420</v>
      </c>
      <c r="C107" s="12"/>
      <c r="D107" s="12"/>
      <c r="E107" s="3" t="s">
        <v>818</v>
      </c>
      <c r="F107" s="10"/>
      <c r="G107" s="10"/>
      <c r="H107" s="10"/>
      <c r="I107" s="11"/>
      <c r="J107" s="10"/>
    </row>
    <row r="108" spans="1:10" ht="255" x14ac:dyDescent="0.25">
      <c r="A108" s="148"/>
      <c r="B108" s="148" t="s">
        <v>179</v>
      </c>
      <c r="C108" s="148"/>
      <c r="D108" s="148"/>
      <c r="E108" s="3" t="s">
        <v>7124</v>
      </c>
      <c r="F108" s="239"/>
      <c r="G108" s="239"/>
      <c r="H108" s="239"/>
      <c r="I108" s="242"/>
      <c r="J108" s="239"/>
    </row>
    <row r="109" spans="1:10" ht="30" customHeight="1" x14ac:dyDescent="0.25">
      <c r="A109" s="148"/>
      <c r="B109" s="148"/>
      <c r="C109" s="148"/>
      <c r="D109" s="148"/>
      <c r="E109" s="2" t="s">
        <v>6751</v>
      </c>
      <c r="F109" s="240"/>
      <c r="G109" s="240"/>
      <c r="H109" s="240"/>
      <c r="I109" s="243"/>
      <c r="J109" s="240"/>
    </row>
    <row r="110" spans="1:10" ht="15" customHeight="1" x14ac:dyDescent="0.25">
      <c r="A110" s="148"/>
      <c r="B110" s="148"/>
      <c r="C110" s="148"/>
      <c r="D110" s="148"/>
      <c r="E110" s="2" t="s">
        <v>7092</v>
      </c>
      <c r="F110" s="240"/>
      <c r="G110" s="240"/>
      <c r="H110" s="240"/>
      <c r="I110" s="243"/>
      <c r="J110" s="240"/>
    </row>
    <row r="111" spans="1:10" ht="30" customHeight="1" x14ac:dyDescent="0.25">
      <c r="A111" s="148"/>
      <c r="B111" s="148"/>
      <c r="C111" s="148"/>
      <c r="D111" s="148"/>
      <c r="E111" s="2" t="s">
        <v>6986</v>
      </c>
      <c r="F111" s="240"/>
      <c r="G111" s="240"/>
      <c r="H111" s="240"/>
      <c r="I111" s="243"/>
      <c r="J111" s="240"/>
    </row>
    <row r="112" spans="1:10" ht="30" customHeight="1" x14ac:dyDescent="0.25">
      <c r="A112" s="148"/>
      <c r="B112" s="148"/>
      <c r="C112" s="148"/>
      <c r="D112" s="148"/>
      <c r="E112" s="2" t="s">
        <v>6780</v>
      </c>
      <c r="F112" s="240"/>
      <c r="G112" s="240"/>
      <c r="H112" s="240"/>
      <c r="I112" s="243"/>
      <c r="J112" s="240"/>
    </row>
    <row r="113" spans="1:10" ht="30" customHeight="1" x14ac:dyDescent="0.25">
      <c r="A113" s="148"/>
      <c r="B113" s="148"/>
      <c r="C113" s="148"/>
      <c r="D113" s="148"/>
      <c r="E113" s="2" t="s">
        <v>6903</v>
      </c>
      <c r="F113" s="240"/>
      <c r="G113" s="240"/>
      <c r="H113" s="240"/>
      <c r="I113" s="243"/>
      <c r="J113" s="240"/>
    </row>
    <row r="114" spans="1:10" ht="30" customHeight="1" x14ac:dyDescent="0.25">
      <c r="A114" s="148"/>
      <c r="B114" s="148"/>
      <c r="C114" s="148"/>
      <c r="D114" s="148"/>
      <c r="E114" s="2" t="s">
        <v>6781</v>
      </c>
      <c r="F114" s="240"/>
      <c r="G114" s="240"/>
      <c r="H114" s="240"/>
      <c r="I114" s="243"/>
      <c r="J114" s="240"/>
    </row>
    <row r="115" spans="1:10" ht="30" customHeight="1" x14ac:dyDescent="0.25">
      <c r="A115" s="148"/>
      <c r="B115" s="148"/>
      <c r="C115" s="148"/>
      <c r="D115" s="148"/>
      <c r="E115" s="2" t="s">
        <v>6782</v>
      </c>
      <c r="F115" s="241"/>
      <c r="G115" s="241"/>
      <c r="H115" s="241"/>
      <c r="I115" s="244"/>
      <c r="J115" s="241"/>
    </row>
    <row r="116" spans="1:10" ht="60" x14ac:dyDescent="0.25">
      <c r="A116" s="148"/>
      <c r="B116" s="148" t="s">
        <v>177</v>
      </c>
      <c r="C116" s="148"/>
      <c r="D116" s="148"/>
      <c r="E116" s="3" t="s">
        <v>714</v>
      </c>
      <c r="F116" s="239"/>
      <c r="G116" s="239"/>
      <c r="H116" s="239"/>
      <c r="I116" s="242"/>
      <c r="J116" s="239"/>
    </row>
    <row r="117" spans="1:10" x14ac:dyDescent="0.25">
      <c r="A117" s="148"/>
      <c r="B117" s="148"/>
      <c r="C117" s="148"/>
      <c r="D117" s="148"/>
      <c r="E117" s="2" t="s">
        <v>6783</v>
      </c>
      <c r="F117" s="241"/>
      <c r="G117" s="241"/>
      <c r="H117" s="241"/>
      <c r="I117" s="244"/>
      <c r="J117" s="241"/>
    </row>
    <row r="118" spans="1:10" ht="45" x14ac:dyDescent="0.25">
      <c r="A118" s="12"/>
      <c r="B118" s="12"/>
      <c r="C118" s="12" t="s">
        <v>214</v>
      </c>
      <c r="D118" s="12"/>
      <c r="E118" s="3" t="s">
        <v>713</v>
      </c>
      <c r="F118" s="10"/>
      <c r="G118" s="10"/>
      <c r="H118" s="10"/>
      <c r="I118" s="11"/>
      <c r="J118" s="10"/>
    </row>
    <row r="119" spans="1:10" ht="60" x14ac:dyDescent="0.25">
      <c r="A119" s="148"/>
      <c r="B119" s="148"/>
      <c r="C119" s="148" t="s">
        <v>212</v>
      </c>
      <c r="D119" s="148"/>
      <c r="E119" s="3" t="s">
        <v>712</v>
      </c>
      <c r="F119" s="239"/>
      <c r="G119" s="239"/>
      <c r="H119" s="239"/>
      <c r="I119" s="242"/>
      <c r="J119" s="239"/>
    </row>
    <row r="120" spans="1:10" ht="30" x14ac:dyDescent="0.25">
      <c r="A120" s="148"/>
      <c r="B120" s="148"/>
      <c r="C120" s="148"/>
      <c r="D120" s="148"/>
      <c r="E120" s="2" t="s">
        <v>6624</v>
      </c>
      <c r="F120" s="241"/>
      <c r="G120" s="241"/>
      <c r="H120" s="241"/>
      <c r="I120" s="244"/>
      <c r="J120" s="241"/>
    </row>
    <row r="121" spans="1:10" ht="90" x14ac:dyDescent="0.25">
      <c r="A121" s="12"/>
      <c r="B121" s="12"/>
      <c r="C121" s="12" t="s">
        <v>210</v>
      </c>
      <c r="D121" s="12"/>
      <c r="E121" s="3" t="s">
        <v>7583</v>
      </c>
      <c r="F121" s="10"/>
      <c r="G121" s="10"/>
      <c r="H121" s="10"/>
      <c r="I121" s="11"/>
      <c r="J121" s="10"/>
    </row>
    <row r="122" spans="1:10" ht="75" x14ac:dyDescent="0.25">
      <c r="A122" s="12"/>
      <c r="B122" s="12"/>
      <c r="C122" s="12" t="s">
        <v>208</v>
      </c>
      <c r="D122" s="12"/>
      <c r="E122" s="3" t="s">
        <v>7584</v>
      </c>
      <c r="F122" s="10"/>
      <c r="G122" s="10"/>
      <c r="H122" s="10"/>
      <c r="I122" s="11"/>
      <c r="J122" s="10"/>
    </row>
    <row r="123" spans="1:10" ht="150" x14ac:dyDescent="0.25">
      <c r="A123" s="12"/>
      <c r="B123" s="12"/>
      <c r="C123" s="12" t="s">
        <v>206</v>
      </c>
      <c r="D123" s="12"/>
      <c r="E123" s="3" t="s">
        <v>7585</v>
      </c>
      <c r="F123" s="10"/>
      <c r="G123" s="10"/>
      <c r="H123" s="10"/>
      <c r="I123" s="11"/>
      <c r="J123" s="10"/>
    </row>
    <row r="124" spans="1:10" ht="45" x14ac:dyDescent="0.25">
      <c r="A124" s="12"/>
      <c r="B124" s="12"/>
      <c r="C124" s="12" t="s">
        <v>204</v>
      </c>
      <c r="D124" s="12"/>
      <c r="E124" s="3" t="s">
        <v>7586</v>
      </c>
      <c r="F124" s="10"/>
      <c r="G124" s="10"/>
      <c r="H124" s="10"/>
      <c r="I124" s="11"/>
      <c r="J124" s="10"/>
    </row>
    <row r="125" spans="1:10" ht="60" x14ac:dyDescent="0.25">
      <c r="A125" s="12"/>
      <c r="B125" s="12"/>
      <c r="C125" s="12" t="s">
        <v>202</v>
      </c>
      <c r="D125" s="12"/>
      <c r="E125" s="3" t="s">
        <v>7587</v>
      </c>
      <c r="F125" s="10"/>
      <c r="G125" s="10"/>
      <c r="H125" s="10"/>
      <c r="I125" s="11"/>
      <c r="J125" s="10"/>
    </row>
    <row r="126" spans="1:10" ht="60" x14ac:dyDescent="0.25">
      <c r="A126" s="148"/>
      <c r="B126" s="148"/>
      <c r="C126" s="148" t="s">
        <v>201</v>
      </c>
      <c r="D126" s="148"/>
      <c r="E126" s="3" t="s">
        <v>7588</v>
      </c>
      <c r="F126" s="239"/>
      <c r="G126" s="239"/>
      <c r="H126" s="239"/>
      <c r="I126" s="242"/>
      <c r="J126" s="239"/>
    </row>
    <row r="127" spans="1:10" ht="30" x14ac:dyDescent="0.25">
      <c r="A127" s="148"/>
      <c r="B127" s="148"/>
      <c r="C127" s="148"/>
      <c r="D127" s="148"/>
      <c r="E127" s="2" t="s">
        <v>6624</v>
      </c>
      <c r="F127" s="241"/>
      <c r="G127" s="241"/>
      <c r="H127" s="241"/>
      <c r="I127" s="244"/>
      <c r="J127" s="241"/>
    </row>
    <row r="128" spans="1:10" ht="90" x14ac:dyDescent="0.25">
      <c r="A128" s="12"/>
      <c r="B128" s="12"/>
      <c r="C128" s="12" t="s">
        <v>199</v>
      </c>
      <c r="D128" s="12"/>
      <c r="E128" s="3" t="s">
        <v>7589</v>
      </c>
      <c r="F128" s="10"/>
      <c r="G128" s="10"/>
      <c r="H128" s="10"/>
      <c r="I128" s="11"/>
      <c r="J128" s="10"/>
    </row>
    <row r="129" spans="1:10" ht="60" x14ac:dyDescent="0.25">
      <c r="A129" s="148"/>
      <c r="B129" s="148" t="s">
        <v>175</v>
      </c>
      <c r="C129" s="148"/>
      <c r="D129" s="148"/>
      <c r="E129" s="3" t="s">
        <v>711</v>
      </c>
      <c r="F129" s="239"/>
      <c r="G129" s="239"/>
      <c r="H129" s="239"/>
      <c r="I129" s="242"/>
      <c r="J129" s="239"/>
    </row>
    <row r="130" spans="1:10" x14ac:dyDescent="0.25">
      <c r="A130" s="148"/>
      <c r="B130" s="148"/>
      <c r="C130" s="148"/>
      <c r="D130" s="148"/>
      <c r="E130" s="2" t="s">
        <v>6784</v>
      </c>
      <c r="F130" s="241"/>
      <c r="G130" s="241"/>
      <c r="H130" s="241"/>
      <c r="I130" s="244"/>
      <c r="J130" s="241"/>
    </row>
    <row r="131" spans="1:10" ht="90" x14ac:dyDescent="0.25">
      <c r="A131" s="12"/>
      <c r="B131" s="12"/>
      <c r="C131" s="12" t="s">
        <v>214</v>
      </c>
      <c r="D131" s="12"/>
      <c r="E131" s="3" t="s">
        <v>710</v>
      </c>
      <c r="F131" s="10"/>
      <c r="G131" s="10"/>
      <c r="H131" s="10"/>
      <c r="I131" s="11"/>
      <c r="J131" s="10"/>
    </row>
    <row r="132" spans="1:10" ht="90" x14ac:dyDescent="0.25">
      <c r="A132" s="12"/>
      <c r="B132" s="12"/>
      <c r="C132" s="12"/>
      <c r="D132" s="12" t="s">
        <v>435</v>
      </c>
      <c r="E132" s="3" t="s">
        <v>7590</v>
      </c>
      <c r="F132" s="10"/>
      <c r="G132" s="10"/>
      <c r="H132" s="10"/>
      <c r="I132" s="11"/>
      <c r="J132" s="10"/>
    </row>
    <row r="133" spans="1:10" ht="60" x14ac:dyDescent="0.25">
      <c r="A133" s="12"/>
      <c r="B133" s="12"/>
      <c r="C133" s="12"/>
      <c r="D133" s="12" t="s">
        <v>433</v>
      </c>
      <c r="E133" s="3" t="s">
        <v>709</v>
      </c>
      <c r="F133" s="10"/>
      <c r="G133" s="10"/>
      <c r="H133" s="10"/>
      <c r="I133" s="11"/>
      <c r="J133" s="10"/>
    </row>
    <row r="134" spans="1:10" ht="90" x14ac:dyDescent="0.25">
      <c r="A134" s="12"/>
      <c r="B134" s="12"/>
      <c r="C134" s="12" t="s">
        <v>212</v>
      </c>
      <c r="D134" s="12"/>
      <c r="E134" s="3" t="s">
        <v>708</v>
      </c>
      <c r="F134" s="10"/>
      <c r="G134" s="10"/>
      <c r="H134" s="10"/>
      <c r="I134" s="11"/>
      <c r="J134" s="10"/>
    </row>
    <row r="135" spans="1:10" ht="60" x14ac:dyDescent="0.25">
      <c r="A135" s="12"/>
      <c r="B135" s="12" t="s">
        <v>173</v>
      </c>
      <c r="C135" s="12"/>
      <c r="D135" s="12"/>
      <c r="E135" s="3" t="s">
        <v>7591</v>
      </c>
      <c r="F135" s="10"/>
      <c r="G135" s="10"/>
      <c r="H135" s="10"/>
      <c r="I135" s="11"/>
      <c r="J135" s="10"/>
    </row>
    <row r="136" spans="1:10" ht="60" x14ac:dyDescent="0.25">
      <c r="A136" s="12"/>
      <c r="B136" s="12" t="s">
        <v>171</v>
      </c>
      <c r="C136" s="12"/>
      <c r="D136" s="12"/>
      <c r="E136" s="3" t="s">
        <v>707</v>
      </c>
      <c r="F136" s="10"/>
      <c r="G136" s="10"/>
      <c r="H136" s="10"/>
      <c r="I136" s="11"/>
      <c r="J136" s="10"/>
    </row>
    <row r="137" spans="1:10" ht="75" x14ac:dyDescent="0.25">
      <c r="A137" s="12"/>
      <c r="B137" s="12" t="s">
        <v>169</v>
      </c>
      <c r="C137" s="12"/>
      <c r="D137" s="12"/>
      <c r="E137" s="3" t="s">
        <v>817</v>
      </c>
      <c r="F137" s="10"/>
      <c r="G137" s="10"/>
      <c r="H137" s="10"/>
      <c r="I137" s="11"/>
      <c r="J137" s="10"/>
    </row>
    <row r="138" spans="1:10" ht="45" x14ac:dyDescent="0.25">
      <c r="A138" s="12"/>
      <c r="B138" s="12" t="s">
        <v>167</v>
      </c>
      <c r="C138" s="12"/>
      <c r="D138" s="12"/>
      <c r="E138" s="3" t="s">
        <v>617</v>
      </c>
      <c r="F138" s="10"/>
      <c r="G138" s="10"/>
      <c r="H138" s="10"/>
      <c r="I138" s="11"/>
      <c r="J138" s="10"/>
    </row>
    <row r="139" spans="1:10" ht="75" x14ac:dyDescent="0.25">
      <c r="A139" s="12"/>
      <c r="B139" s="12" t="s">
        <v>165</v>
      </c>
      <c r="C139" s="12"/>
      <c r="D139" s="12"/>
      <c r="E139" s="3" t="s">
        <v>7592</v>
      </c>
      <c r="F139" s="10"/>
      <c r="G139" s="10"/>
      <c r="H139" s="10"/>
      <c r="I139" s="11"/>
      <c r="J139" s="10"/>
    </row>
    <row r="140" spans="1:10" ht="90" x14ac:dyDescent="0.25">
      <c r="A140" s="12"/>
      <c r="B140" s="12"/>
      <c r="C140" s="12" t="s">
        <v>214</v>
      </c>
      <c r="D140" s="12"/>
      <c r="E140" s="3" t="s">
        <v>7593</v>
      </c>
      <c r="F140" s="10"/>
      <c r="G140" s="10"/>
      <c r="H140" s="10"/>
      <c r="I140" s="11"/>
      <c r="J140" s="10"/>
    </row>
    <row r="141" spans="1:10" ht="105" x14ac:dyDescent="0.25">
      <c r="A141" s="12"/>
      <c r="B141" s="12"/>
      <c r="C141" s="12" t="s">
        <v>212</v>
      </c>
      <c r="D141" s="12"/>
      <c r="E141" s="3" t="s">
        <v>7594</v>
      </c>
      <c r="F141" s="10"/>
      <c r="G141" s="10"/>
      <c r="H141" s="10"/>
      <c r="I141" s="11"/>
      <c r="J141" s="10"/>
    </row>
    <row r="142" spans="1:10" ht="105" x14ac:dyDescent="0.25">
      <c r="A142" s="12"/>
      <c r="B142" s="12"/>
      <c r="C142" s="12" t="s">
        <v>210</v>
      </c>
      <c r="D142" s="12"/>
      <c r="E142" s="3" t="s">
        <v>7595</v>
      </c>
      <c r="F142" s="10"/>
      <c r="G142" s="10"/>
      <c r="H142" s="10"/>
      <c r="I142" s="11"/>
      <c r="J142" s="10"/>
    </row>
    <row r="143" spans="1:10" ht="105" x14ac:dyDescent="0.25">
      <c r="A143" s="12"/>
      <c r="B143" s="12"/>
      <c r="C143" s="12" t="s">
        <v>208</v>
      </c>
      <c r="D143" s="12"/>
      <c r="E143" s="3" t="s">
        <v>7500</v>
      </c>
      <c r="F143" s="239"/>
      <c r="G143" s="239"/>
      <c r="H143" s="239"/>
      <c r="I143" s="242"/>
      <c r="J143" s="239"/>
    </row>
    <row r="144" spans="1:10" ht="255" x14ac:dyDescent="0.25">
      <c r="A144" s="12"/>
      <c r="B144" s="12"/>
      <c r="C144" s="15" t="s">
        <v>437</v>
      </c>
      <c r="D144" s="12"/>
      <c r="E144" s="3" t="s">
        <v>7501</v>
      </c>
      <c r="F144" s="240"/>
      <c r="G144" s="240"/>
      <c r="H144" s="240"/>
      <c r="I144" s="243"/>
      <c r="J144" s="240"/>
    </row>
    <row r="145" spans="1:10" ht="225" x14ac:dyDescent="0.25">
      <c r="A145" s="12"/>
      <c r="B145" s="15" t="s">
        <v>257</v>
      </c>
      <c r="C145" s="12"/>
      <c r="D145" s="12"/>
      <c r="E145" s="3" t="s">
        <v>7632</v>
      </c>
      <c r="F145" s="241"/>
      <c r="G145" s="241"/>
      <c r="H145" s="241"/>
      <c r="I145" s="244"/>
      <c r="J145" s="241"/>
    </row>
    <row r="146" spans="1:10" ht="60" x14ac:dyDescent="0.25">
      <c r="A146" s="12"/>
      <c r="B146" s="12" t="s">
        <v>426</v>
      </c>
      <c r="C146" s="12"/>
      <c r="D146" s="12"/>
      <c r="E146" s="3" t="s">
        <v>7597</v>
      </c>
      <c r="F146" s="10"/>
      <c r="G146" s="10"/>
      <c r="H146" s="10"/>
      <c r="I146" s="11"/>
      <c r="J146" s="10"/>
    </row>
    <row r="147" spans="1:10" ht="75" x14ac:dyDescent="0.25">
      <c r="A147" s="12"/>
      <c r="B147" s="12"/>
      <c r="C147" s="12" t="s">
        <v>214</v>
      </c>
      <c r="D147" s="12"/>
      <c r="E147" s="3" t="s">
        <v>7598</v>
      </c>
      <c r="F147" s="10"/>
      <c r="G147" s="10"/>
      <c r="H147" s="10"/>
      <c r="I147" s="11"/>
      <c r="J147" s="10"/>
    </row>
    <row r="148" spans="1:10" ht="105" x14ac:dyDescent="0.25">
      <c r="A148" s="12"/>
      <c r="B148" s="12"/>
      <c r="C148" s="12" t="s">
        <v>212</v>
      </c>
      <c r="D148" s="12"/>
      <c r="E148" s="3" t="s">
        <v>7599</v>
      </c>
      <c r="F148" s="10"/>
      <c r="G148" s="10"/>
      <c r="H148" s="10"/>
      <c r="I148" s="11"/>
      <c r="J148" s="10"/>
    </row>
    <row r="149" spans="1:10" ht="105" x14ac:dyDescent="0.25">
      <c r="A149" s="12"/>
      <c r="B149" s="12"/>
      <c r="C149" s="12" t="s">
        <v>210</v>
      </c>
      <c r="D149" s="12"/>
      <c r="E149" s="3" t="s">
        <v>7600</v>
      </c>
      <c r="F149" s="10"/>
      <c r="G149" s="10"/>
      <c r="H149" s="10"/>
      <c r="I149" s="11"/>
      <c r="J149" s="10"/>
    </row>
    <row r="150" spans="1:10" ht="30" x14ac:dyDescent="0.25">
      <c r="A150" s="148"/>
      <c r="B150" s="148" t="s">
        <v>537</v>
      </c>
      <c r="C150" s="148"/>
      <c r="D150" s="148"/>
      <c r="E150" s="3" t="s">
        <v>705</v>
      </c>
      <c r="F150" s="165"/>
      <c r="G150" s="165"/>
      <c r="H150" s="165"/>
      <c r="I150" s="246"/>
      <c r="J150" s="165"/>
    </row>
    <row r="151" spans="1:10" x14ac:dyDescent="0.25">
      <c r="A151" s="148"/>
      <c r="B151" s="148"/>
      <c r="C151" s="148"/>
      <c r="D151" s="148"/>
      <c r="E151" s="2" t="s">
        <v>6785</v>
      </c>
      <c r="F151" s="165"/>
      <c r="G151" s="165"/>
      <c r="H151" s="165"/>
      <c r="I151" s="246"/>
      <c r="J151" s="165"/>
    </row>
  </sheetData>
  <mergeCells count="283">
    <mergeCell ref="G129:G130"/>
    <mergeCell ref="H129:H130"/>
    <mergeCell ref="I129:I130"/>
    <mergeCell ref="J129:J130"/>
    <mergeCell ref="A150:A151"/>
    <mergeCell ref="B150:B151"/>
    <mergeCell ref="C150:C151"/>
    <mergeCell ref="D150:D151"/>
    <mergeCell ref="F150:F151"/>
    <mergeCell ref="G150:G151"/>
    <mergeCell ref="H150:H151"/>
    <mergeCell ref="I150:I151"/>
    <mergeCell ref="J150:J151"/>
    <mergeCell ref="A129:A130"/>
    <mergeCell ref="B129:B130"/>
    <mergeCell ref="C129:C130"/>
    <mergeCell ref="D129:D130"/>
    <mergeCell ref="F129:F130"/>
    <mergeCell ref="F143:F145"/>
    <mergeCell ref="G143:G145"/>
    <mergeCell ref="H143:H145"/>
    <mergeCell ref="I143:I145"/>
    <mergeCell ref="J143:J145"/>
    <mergeCell ref="G108:G115"/>
    <mergeCell ref="H108:H115"/>
    <mergeCell ref="I108:I115"/>
    <mergeCell ref="J108:J115"/>
    <mergeCell ref="A116:A117"/>
    <mergeCell ref="B116:B117"/>
    <mergeCell ref="C116:C117"/>
    <mergeCell ref="D116:D117"/>
    <mergeCell ref="F116:F117"/>
    <mergeCell ref="G116:G117"/>
    <mergeCell ref="H116:H117"/>
    <mergeCell ref="I116:I117"/>
    <mergeCell ref="J116:J117"/>
    <mergeCell ref="A108:A115"/>
    <mergeCell ref="B108:B115"/>
    <mergeCell ref="C108:C115"/>
    <mergeCell ref="D108:D115"/>
    <mergeCell ref="F108:F115"/>
    <mergeCell ref="G101:G103"/>
    <mergeCell ref="H101:H103"/>
    <mergeCell ref="I101:I103"/>
    <mergeCell ref="J101:J103"/>
    <mergeCell ref="A105:A106"/>
    <mergeCell ref="B105:B106"/>
    <mergeCell ref="C105:C106"/>
    <mergeCell ref="D105:D106"/>
    <mergeCell ref="F105:F106"/>
    <mergeCell ref="G105:G106"/>
    <mergeCell ref="H105:H106"/>
    <mergeCell ref="I105:I106"/>
    <mergeCell ref="J105:J106"/>
    <mergeCell ref="A101:A103"/>
    <mergeCell ref="B101:B103"/>
    <mergeCell ref="C101:C103"/>
    <mergeCell ref="D101:D103"/>
    <mergeCell ref="F101:F103"/>
    <mergeCell ref="G92:G93"/>
    <mergeCell ref="H92:H93"/>
    <mergeCell ref="I92:I93"/>
    <mergeCell ref="J92:J93"/>
    <mergeCell ref="A98:A100"/>
    <mergeCell ref="B98:B100"/>
    <mergeCell ref="C98:C100"/>
    <mergeCell ref="D98:D100"/>
    <mergeCell ref="F98:F100"/>
    <mergeCell ref="G98:G100"/>
    <mergeCell ref="H98:H100"/>
    <mergeCell ref="I98:I100"/>
    <mergeCell ref="J98:J100"/>
    <mergeCell ref="A92:A93"/>
    <mergeCell ref="B92:B93"/>
    <mergeCell ref="C92:C93"/>
    <mergeCell ref="D92:D93"/>
    <mergeCell ref="F92:F93"/>
    <mergeCell ref="I83:I85"/>
    <mergeCell ref="J83:J85"/>
    <mergeCell ref="A86:A88"/>
    <mergeCell ref="B86:B88"/>
    <mergeCell ref="C86:C88"/>
    <mergeCell ref="D86:D88"/>
    <mergeCell ref="F86:F88"/>
    <mergeCell ref="G86:G88"/>
    <mergeCell ref="H86:H88"/>
    <mergeCell ref="I86:I88"/>
    <mergeCell ref="J86:J88"/>
    <mergeCell ref="A83:A85"/>
    <mergeCell ref="B83:B85"/>
    <mergeCell ref="C83:C85"/>
    <mergeCell ref="D83:D85"/>
    <mergeCell ref="F83:F85"/>
    <mergeCell ref="A69:A71"/>
    <mergeCell ref="B69:B71"/>
    <mergeCell ref="C69:C71"/>
    <mergeCell ref="D69:D71"/>
    <mergeCell ref="F69:F71"/>
    <mergeCell ref="G73:G75"/>
    <mergeCell ref="F73:F75"/>
    <mergeCell ref="G83:G85"/>
    <mergeCell ref="H83:H85"/>
    <mergeCell ref="A80:A82"/>
    <mergeCell ref="B80:B82"/>
    <mergeCell ref="C80:C82"/>
    <mergeCell ref="D80:D82"/>
    <mergeCell ref="F80:F82"/>
    <mergeCell ref="G80:G82"/>
    <mergeCell ref="H80:H82"/>
    <mergeCell ref="I80:I82"/>
    <mergeCell ref="J80:J82"/>
    <mergeCell ref="A54:A56"/>
    <mergeCell ref="B54:B56"/>
    <mergeCell ref="C54:C56"/>
    <mergeCell ref="D54:D56"/>
    <mergeCell ref="F54:F56"/>
    <mergeCell ref="H62:H63"/>
    <mergeCell ref="I62:I63"/>
    <mergeCell ref="J62:J63"/>
    <mergeCell ref="A67:A68"/>
    <mergeCell ref="B67:B68"/>
    <mergeCell ref="C67:C68"/>
    <mergeCell ref="D67:D68"/>
    <mergeCell ref="F67:F68"/>
    <mergeCell ref="G67:G68"/>
    <mergeCell ref="H67:H68"/>
    <mergeCell ref="I67:I68"/>
    <mergeCell ref="J67:J68"/>
    <mergeCell ref="A62:A63"/>
    <mergeCell ref="B62:B63"/>
    <mergeCell ref="C62:C63"/>
    <mergeCell ref="D62:D63"/>
    <mergeCell ref="F62:F63"/>
    <mergeCell ref="A57:A58"/>
    <mergeCell ref="B57:B58"/>
    <mergeCell ref="C57:C58"/>
    <mergeCell ref="D57:D58"/>
    <mergeCell ref="F57:F58"/>
    <mergeCell ref="G57:G58"/>
    <mergeCell ref="H57:H58"/>
    <mergeCell ref="I57:I58"/>
    <mergeCell ref="J57:J58"/>
    <mergeCell ref="F51:F53"/>
    <mergeCell ref="G51:G53"/>
    <mergeCell ref="H51:H53"/>
    <mergeCell ref="I51:I53"/>
    <mergeCell ref="J51:J53"/>
    <mergeCell ref="A45:A47"/>
    <mergeCell ref="B45:B47"/>
    <mergeCell ref="C45:C47"/>
    <mergeCell ref="D45:D47"/>
    <mergeCell ref="F45:F47"/>
    <mergeCell ref="A43:A44"/>
    <mergeCell ref="B43:B44"/>
    <mergeCell ref="C43:C44"/>
    <mergeCell ref="D43:D44"/>
    <mergeCell ref="F43:F44"/>
    <mergeCell ref="G36:G37"/>
    <mergeCell ref="H36:H37"/>
    <mergeCell ref="I36:I37"/>
    <mergeCell ref="J36:J37"/>
    <mergeCell ref="A38:A39"/>
    <mergeCell ref="B38:B39"/>
    <mergeCell ref="C38:C39"/>
    <mergeCell ref="D38:D39"/>
    <mergeCell ref="F38:F39"/>
    <mergeCell ref="G38:G39"/>
    <mergeCell ref="H38:H39"/>
    <mergeCell ref="I38:I39"/>
    <mergeCell ref="J38:J39"/>
    <mergeCell ref="A36:A37"/>
    <mergeCell ref="B36:B37"/>
    <mergeCell ref="C36:C37"/>
    <mergeCell ref="D36:D37"/>
    <mergeCell ref="F36:F37"/>
    <mergeCell ref="F40:F41"/>
    <mergeCell ref="F126:F127"/>
    <mergeCell ref="G126:G127"/>
    <mergeCell ref="H126:H127"/>
    <mergeCell ref="I126:I127"/>
    <mergeCell ref="J126:J127"/>
    <mergeCell ref="A119:A120"/>
    <mergeCell ref="B119:B120"/>
    <mergeCell ref="C119:C120"/>
    <mergeCell ref="D119:D120"/>
    <mergeCell ref="A126:A127"/>
    <mergeCell ref="B126:B127"/>
    <mergeCell ref="C126:C127"/>
    <mergeCell ref="D126:D127"/>
    <mergeCell ref="F119:F120"/>
    <mergeCell ref="G119:G120"/>
    <mergeCell ref="H119:H120"/>
    <mergeCell ref="I119:I120"/>
    <mergeCell ref="J119:J120"/>
    <mergeCell ref="B18:B21"/>
    <mergeCell ref="C18:C21"/>
    <mergeCell ref="D18:D21"/>
    <mergeCell ref="A3:J3"/>
    <mergeCell ref="A6:A7"/>
    <mergeCell ref="B6:B7"/>
    <mergeCell ref="C6:C7"/>
    <mergeCell ref="D6:D7"/>
    <mergeCell ref="F6:F7"/>
    <mergeCell ref="G6:G7"/>
    <mergeCell ref="H6:H7"/>
    <mergeCell ref="I6:I7"/>
    <mergeCell ref="J6:J7"/>
    <mergeCell ref="I40:I41"/>
    <mergeCell ref="H40:H41"/>
    <mergeCell ref="H73:H75"/>
    <mergeCell ref="J59:J60"/>
    <mergeCell ref="I59:I60"/>
    <mergeCell ref="H59:H60"/>
    <mergeCell ref="I73:I75"/>
    <mergeCell ref="H43:H44"/>
    <mergeCell ref="I43:I44"/>
    <mergeCell ref="J43:J44"/>
    <mergeCell ref="H45:H47"/>
    <mergeCell ref="I45:I47"/>
    <mergeCell ref="J45:J47"/>
    <mergeCell ref="H54:H56"/>
    <mergeCell ref="I54:I56"/>
    <mergeCell ref="J54:J56"/>
    <mergeCell ref="H69:H71"/>
    <mergeCell ref="I69:I71"/>
    <mergeCell ref="J69:J71"/>
    <mergeCell ref="J90:J91"/>
    <mergeCell ref="I90:I91"/>
    <mergeCell ref="H90:H91"/>
    <mergeCell ref="G90:G91"/>
    <mergeCell ref="F90:F91"/>
    <mergeCell ref="B15:B17"/>
    <mergeCell ref="C15:C17"/>
    <mergeCell ref="D15:D17"/>
    <mergeCell ref="F13:F17"/>
    <mergeCell ref="G13:G17"/>
    <mergeCell ref="J13:J17"/>
    <mergeCell ref="J22:J23"/>
    <mergeCell ref="J18:J21"/>
    <mergeCell ref="J28:J31"/>
    <mergeCell ref="G40:G41"/>
    <mergeCell ref="G59:G60"/>
    <mergeCell ref="F59:F60"/>
    <mergeCell ref="G43:G44"/>
    <mergeCell ref="G45:G47"/>
    <mergeCell ref="G54:G56"/>
    <mergeCell ref="G62:G63"/>
    <mergeCell ref="G69:G71"/>
    <mergeCell ref="J73:J75"/>
    <mergeCell ref="J40:J41"/>
    <mergeCell ref="A22:A23"/>
    <mergeCell ref="B22:B23"/>
    <mergeCell ref="C22:C23"/>
    <mergeCell ref="D22:D23"/>
    <mergeCell ref="F22:F23"/>
    <mergeCell ref="D28:D31"/>
    <mergeCell ref="F28:F31"/>
    <mergeCell ref="H13:H17"/>
    <mergeCell ref="I13:I17"/>
    <mergeCell ref="G22:G23"/>
    <mergeCell ref="H22:H23"/>
    <mergeCell ref="I22:I23"/>
    <mergeCell ref="F18:F21"/>
    <mergeCell ref="G18:G21"/>
    <mergeCell ref="H18:H21"/>
    <mergeCell ref="I18:I21"/>
    <mergeCell ref="G28:G31"/>
    <mergeCell ref="H28:H31"/>
    <mergeCell ref="I28:I31"/>
    <mergeCell ref="A28:A31"/>
    <mergeCell ref="B28:B31"/>
    <mergeCell ref="C28:C31"/>
    <mergeCell ref="A15:A17"/>
    <mergeCell ref="A18:A21"/>
    <mergeCell ref="A34:A35"/>
    <mergeCell ref="B34:B35"/>
    <mergeCell ref="C34:C35"/>
    <mergeCell ref="D34:D35"/>
    <mergeCell ref="F34:F35"/>
    <mergeCell ref="G34:G35"/>
    <mergeCell ref="H34:H35"/>
    <mergeCell ref="I34:I35"/>
    <mergeCell ref="J34:J35"/>
  </mergeCells>
  <hyperlinks>
    <hyperlink ref="E19" location="worksheet15" display="Click here to go to Worksheet 15." xr:uid="{00000000-0004-0000-3700-000000000000}"/>
    <hyperlink ref="E21" location="mil06.01" display="Click here to go to MIL Item 6.01." xr:uid="{00000000-0004-0000-3700-000001000000}"/>
    <hyperlink ref="E20" location="mil00coverdocket" display="Click here to go to number on MIL cover page." xr:uid="{00000000-0004-0000-3700-000002000000}"/>
    <hyperlink ref="E120" location="worksheet09" display="Click here to go to Worksheet 9." xr:uid="{00000000-0004-0000-3700-000003000000}"/>
    <hyperlink ref="E127" location="worksheet09" display="Click here to go to Worksheet 9." xr:uid="{00000000-0004-0000-3700-000004000000}"/>
    <hyperlink ref="E7" location="cp_032" display="Click here to go to Item 32." xr:uid="{00000000-0004-0000-3700-000005000000}"/>
    <hyperlink ref="E16" location="mil06.23" display="Click here to go to MIL Item 6.23." xr:uid="{00000000-0004-0000-3700-000006000000}"/>
    <hyperlink ref="E17" location="sdl_18" display="Cick here to go to SDL Item 18." xr:uid="{00000000-0004-0000-3700-000007000000}"/>
    <hyperlink ref="E23" location="sdl_20" display="Click here to go to SDL Item 20." xr:uid="{00000000-0004-0000-3700-000008000000}"/>
    <hyperlink ref="E30" location="sdl_24" display="Click here to go to SDL Item 24." xr:uid="{00000000-0004-0000-3700-000009000000}"/>
    <hyperlink ref="E31" location="cp_054" display="Click here to go to Checkplan Item 54." xr:uid="{00000000-0004-0000-3700-00000A000000}"/>
    <hyperlink ref="E35" location="cp_029o" display="Click here to go to Item 29o." xr:uid="{00000000-0004-0000-3700-00000B000000}"/>
    <hyperlink ref="E37" location="cp_029n" display="Click here to go to Item 29n." xr:uid="{00000000-0004-0000-3700-00000C000000}"/>
    <hyperlink ref="E39" location="mil02.10" display="Click here to go to MIL Item 2.10." xr:uid="{00000000-0004-0000-3700-00000D000000}"/>
    <hyperlink ref="E44" location="cp_054" display="Click here to go to Item 54." xr:uid="{00000000-0004-0000-3700-00000E000000}"/>
    <hyperlink ref="E46" location="mil02.05" display="Click here to go to MIL Item 2.05." xr:uid="{00000000-0004-0000-3700-00000F000000}"/>
    <hyperlink ref="E47" location="mil02.160" display="Click here to go to MIL Item 2.160." xr:uid="{00000000-0004-0000-3700-000010000000}"/>
    <hyperlink ref="E53" location="cp_054" display="Click here to go to Item 54." xr:uid="{00000000-0004-0000-3700-000011000000}"/>
    <hyperlink ref="E55" location="mil02.20" display="Click here to go to MIL Item 2.20." xr:uid="{00000000-0004-0000-3700-000012000000}"/>
    <hyperlink ref="E56" location="mil02.170" display="Click here to go to MIL Item 2.170." xr:uid="{00000000-0004-0000-3700-000013000000}"/>
    <hyperlink ref="E58" location="mil02.05" display="Click here to go to MIL Item 2.05." xr:uid="{00000000-0004-0000-3700-000014000000}"/>
    <hyperlink ref="E63" location="cp_054" display="Click here to go to Item 54." xr:uid="{00000000-0004-0000-3700-000015000000}"/>
    <hyperlink ref="E68" location="mil02.58" display="Click here to go to MIL Item 2.58." xr:uid="{00000000-0004-0000-3700-000016000000}"/>
    <hyperlink ref="E81" location="mil06.25" display="Click here to go to MIL Item 6.25." xr:uid="{00000000-0004-0000-3700-000019000000}"/>
    <hyperlink ref="E82" location="sdl_27" display="Click here to go to SDL Item 27." xr:uid="{00000000-0004-0000-3700-00001A000000}"/>
    <hyperlink ref="E84" location="mil06.26" display="Click here to go to MIL Item 6.26." xr:uid="{00000000-0004-0000-3700-00001B000000}"/>
    <hyperlink ref="E85" location="sdl_28" display="Click here to go to SDL Item 28." xr:uid="{00000000-0004-0000-3700-00001C000000}"/>
    <hyperlink ref="E88" location="sdl_36" display="Click here to go to SDL Item 36." xr:uid="{00000000-0004-0000-3700-00001D000000}"/>
    <hyperlink ref="E93" location="mil06.27" display="Click here to go to MIL Item 6.27." xr:uid="{00000000-0004-0000-3700-00001E000000}"/>
    <hyperlink ref="E99" location="mil06.36" display="Click here to go to MIL Item 6.36." xr:uid="{00000000-0004-0000-3700-00001F000000}"/>
    <hyperlink ref="E100" location="sdl_37" display="Click here to go to SDL Item 37." xr:uid="{00000000-0004-0000-3700-000020000000}"/>
    <hyperlink ref="E102" location="mil06.37" display="Click here to go to MIL Item 6.37." xr:uid="{00000000-0004-0000-3700-000021000000}"/>
    <hyperlink ref="E103" location="sdl_38" display="Click here to go to SDL Item 38." xr:uid="{00000000-0004-0000-3700-000022000000}"/>
    <hyperlink ref="E106" location="mil02.58" display="Click here to go to MIL Item 2.58." xr:uid="{00000000-0004-0000-3700-000023000000}"/>
    <hyperlink ref="E109" location="mil06.38" display="Click here to go to MIL Item 6.38." xr:uid="{00000000-0004-0000-3700-000024000000}"/>
    <hyperlink ref="E110" location="sdl_36" display="Click here to go to SDL Item 36." xr:uid="{00000000-0004-0000-3700-000025000000}"/>
    <hyperlink ref="E112" location="mil06.85" display="Click here to go to MIL Item 6.85." xr:uid="{00000000-0004-0000-3700-000026000000}"/>
    <hyperlink ref="E113" location="mil06.144" display="Click here to go to MIL Item 6.144." xr:uid="{00000000-0004-0000-3700-000027000000}"/>
    <hyperlink ref="E114" location="mil07.35" display="Click here to go to MIL Item 7.35." xr:uid="{00000000-0004-0000-3700-000028000000}"/>
    <hyperlink ref="E115" location="mil21.23" display="Click here to go to MIL Item 21.23." xr:uid="{00000000-0004-0000-3700-000029000000}"/>
    <hyperlink ref="E117" location="sdl_31" display="Click here to go to SDL Item 31." xr:uid="{00000000-0004-0000-3700-00002A000000}"/>
    <hyperlink ref="E29" location="mil06.24" display="Click here to go to MIL Item 6.24." xr:uid="{00000000-0004-0000-3700-00002D000000}"/>
    <hyperlink ref="E87" location="mil06.38" display="Click here to go to MIL Item 6.38." xr:uid="{00000000-0004-0000-3700-00002E000000}"/>
    <hyperlink ref="E111" location="mil06.39" display="Click here to go to MIL Item 6.39." xr:uid="{00000000-0004-0000-3700-00002F000000}"/>
    <hyperlink ref="E71" location="sdl_26" display="Click here to go to SDL Item 26." xr:uid="{00000000-0004-0000-3700-000018000000}"/>
    <hyperlink ref="E70" location="mil06.24" display="Click here to go to MIL Item 6.24." xr:uid="{00000000-0004-0000-3700-000017000000}"/>
    <hyperlink ref="E130" location="sdl_32" display="Click here to go to SDL Item 32." xr:uid="{00000000-0004-0000-3700-00002B000000}"/>
    <hyperlink ref="E151" location="cp_055" display="Click here to go to Item 55." xr:uid="{00000000-0004-0000-3700-00002C000000}"/>
  </hyperlinks>
  <pageMargins left="0.7" right="0.7" top="0.75" bottom="0.75" header="0.3" footer="0.3"/>
  <pageSetup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7"/>
  <dimension ref="A3:J156"/>
  <sheetViews>
    <sheetView workbookViewId="0">
      <pane ySplit="5" topLeftCell="A6" activePane="bottomLeft" state="frozen"/>
      <selection activeCell="A6" sqref="A6:A7"/>
      <selection pane="bottomLeft" activeCell="A6" sqref="A6"/>
    </sheetView>
  </sheetViews>
  <sheetFormatPr defaultRowHeight="15" x14ac:dyDescent="0.25"/>
  <cols>
    <col min="1" max="3" width="6.7109375" customWidth="1"/>
    <col min="4" max="4" width="5.7109375" customWidth="1"/>
    <col min="5" max="5" width="26.7109375" customWidth="1"/>
    <col min="6" max="6" width="4.7109375" customWidth="1"/>
    <col min="7" max="8" width="6.7109375" customWidth="1"/>
    <col min="9" max="9" width="10.7109375" customWidth="1"/>
    <col min="10" max="10" width="8.7109375" customWidth="1"/>
  </cols>
  <sheetData>
    <row r="3" spans="1:10" ht="15.75" thickBot="1" x14ac:dyDescent="0.3">
      <c r="A3" s="147" t="s">
        <v>866</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35" x14ac:dyDescent="0.25">
      <c r="A6" s="4" t="s">
        <v>257</v>
      </c>
      <c r="B6" s="3"/>
      <c r="C6" s="3"/>
      <c r="D6" s="3"/>
      <c r="E6" s="3" t="s">
        <v>7197</v>
      </c>
      <c r="F6" s="164"/>
      <c r="G6" s="164"/>
      <c r="H6" s="164"/>
      <c r="I6" s="164"/>
      <c r="J6" s="164"/>
    </row>
    <row r="7" spans="1:10" ht="180" x14ac:dyDescent="0.25">
      <c r="A7" s="148" t="s">
        <v>865</v>
      </c>
      <c r="B7" s="148"/>
      <c r="C7" s="148"/>
      <c r="D7" s="148"/>
      <c r="E7" s="3" t="s">
        <v>864</v>
      </c>
      <c r="F7" s="164"/>
      <c r="G7" s="164"/>
      <c r="H7" s="164"/>
      <c r="I7" s="164"/>
      <c r="J7" s="164"/>
    </row>
    <row r="8" spans="1:10" x14ac:dyDescent="0.25">
      <c r="A8" s="148"/>
      <c r="B8" s="148"/>
      <c r="C8" s="148"/>
      <c r="D8" s="148"/>
      <c r="E8" s="2" t="s">
        <v>6904</v>
      </c>
      <c r="F8" s="164"/>
      <c r="G8" s="164"/>
      <c r="H8" s="164"/>
      <c r="I8" s="164"/>
      <c r="J8" s="164"/>
    </row>
    <row r="9" spans="1:10" ht="45" x14ac:dyDescent="0.25">
      <c r="A9" s="12"/>
      <c r="B9" s="12" t="s">
        <v>420</v>
      </c>
      <c r="C9" s="12"/>
      <c r="D9" s="12"/>
      <c r="E9" s="3" t="s">
        <v>863</v>
      </c>
      <c r="F9" s="10"/>
      <c r="G9" s="10"/>
      <c r="H9" s="10"/>
      <c r="I9" s="11"/>
      <c r="J9" s="10"/>
    </row>
    <row r="10" spans="1:10" ht="105" x14ac:dyDescent="0.25">
      <c r="A10" s="12"/>
      <c r="B10" s="12" t="s">
        <v>179</v>
      </c>
      <c r="C10" s="12"/>
      <c r="D10" s="12"/>
      <c r="E10" s="3" t="s">
        <v>862</v>
      </c>
      <c r="F10" s="10"/>
      <c r="G10" s="10"/>
      <c r="H10" s="10"/>
      <c r="I10" s="11"/>
      <c r="J10" s="10"/>
    </row>
    <row r="11" spans="1:10" ht="105" x14ac:dyDescent="0.25">
      <c r="A11" s="12"/>
      <c r="B11" s="12" t="s">
        <v>177</v>
      </c>
      <c r="C11" s="12"/>
      <c r="D11" s="12"/>
      <c r="E11" s="3" t="s">
        <v>7198</v>
      </c>
      <c r="F11" s="10"/>
      <c r="G11" s="10"/>
      <c r="H11" s="10"/>
      <c r="I11" s="11"/>
      <c r="J11" s="10"/>
    </row>
    <row r="12" spans="1:10" ht="150" x14ac:dyDescent="0.25">
      <c r="A12" s="12"/>
      <c r="B12" s="12" t="s">
        <v>175</v>
      </c>
      <c r="C12" s="12"/>
      <c r="D12" s="12"/>
      <c r="E12" s="3" t="s">
        <v>861</v>
      </c>
      <c r="F12" s="10"/>
      <c r="G12" s="10"/>
      <c r="H12" s="10"/>
      <c r="I12" s="11"/>
      <c r="J12" s="10"/>
    </row>
    <row r="13" spans="1:10" ht="60" x14ac:dyDescent="0.25">
      <c r="A13" s="12"/>
      <c r="B13" s="12" t="s">
        <v>173</v>
      </c>
      <c r="C13" s="12"/>
      <c r="D13" s="12"/>
      <c r="E13" s="3" t="s">
        <v>516</v>
      </c>
      <c r="F13" s="10"/>
      <c r="G13" s="10"/>
      <c r="H13" s="10"/>
      <c r="I13" s="11"/>
      <c r="J13" s="10"/>
    </row>
    <row r="14" spans="1:10" ht="225" x14ac:dyDescent="0.25">
      <c r="A14" s="12"/>
      <c r="B14" s="12" t="s">
        <v>171</v>
      </c>
      <c r="C14" s="12"/>
      <c r="D14" s="12"/>
      <c r="E14" s="3" t="s">
        <v>7633</v>
      </c>
      <c r="F14" s="239"/>
      <c r="G14" s="239"/>
      <c r="H14" s="239"/>
      <c r="I14" s="242"/>
      <c r="J14" s="239"/>
    </row>
    <row r="15" spans="1:10" ht="180" x14ac:dyDescent="0.25">
      <c r="A15" s="12"/>
      <c r="B15" s="12"/>
      <c r="C15" s="15" t="s">
        <v>437</v>
      </c>
      <c r="D15" s="12"/>
      <c r="E15" s="12" t="s">
        <v>7774</v>
      </c>
      <c r="F15" s="240"/>
      <c r="G15" s="240"/>
      <c r="H15" s="240"/>
      <c r="I15" s="243"/>
      <c r="J15" s="240"/>
    </row>
    <row r="16" spans="1:10" ht="255" x14ac:dyDescent="0.25">
      <c r="A16" s="148"/>
      <c r="B16" s="148"/>
      <c r="C16" s="148"/>
      <c r="D16" s="148"/>
      <c r="E16" s="12" t="s">
        <v>7105</v>
      </c>
      <c r="F16" s="240"/>
      <c r="G16" s="240"/>
      <c r="H16" s="240"/>
      <c r="I16" s="243"/>
      <c r="J16" s="240"/>
    </row>
    <row r="17" spans="1:10" ht="30" x14ac:dyDescent="0.25">
      <c r="A17" s="148"/>
      <c r="B17" s="148"/>
      <c r="C17" s="148"/>
      <c r="D17" s="148"/>
      <c r="E17" s="67" t="s">
        <v>6748</v>
      </c>
      <c r="F17" s="240"/>
      <c r="G17" s="240"/>
      <c r="H17" s="240"/>
      <c r="I17" s="243"/>
      <c r="J17" s="240"/>
    </row>
    <row r="18" spans="1:10" ht="30" customHeight="1" x14ac:dyDescent="0.25">
      <c r="A18" s="148"/>
      <c r="B18" s="148"/>
      <c r="C18" s="148"/>
      <c r="D18" s="148"/>
      <c r="E18" s="67" t="s">
        <v>7104</v>
      </c>
      <c r="F18" s="241"/>
      <c r="G18" s="241"/>
      <c r="H18" s="241"/>
      <c r="I18" s="244"/>
      <c r="J18" s="241"/>
    </row>
    <row r="19" spans="1:10" ht="195" x14ac:dyDescent="0.25">
      <c r="A19" s="148"/>
      <c r="B19" s="148" t="s">
        <v>169</v>
      </c>
      <c r="C19" s="148"/>
      <c r="D19" s="148"/>
      <c r="E19" s="3" t="s">
        <v>7110</v>
      </c>
      <c r="F19" s="239"/>
      <c r="G19" s="239"/>
      <c r="H19" s="239"/>
      <c r="I19" s="242"/>
      <c r="J19" s="239"/>
    </row>
    <row r="20" spans="1:10" ht="30" x14ac:dyDescent="0.25">
      <c r="A20" s="148"/>
      <c r="B20" s="148"/>
      <c r="C20" s="148"/>
      <c r="D20" s="148"/>
      <c r="E20" s="2" t="s">
        <v>6625</v>
      </c>
      <c r="F20" s="240"/>
      <c r="G20" s="240"/>
      <c r="H20" s="240"/>
      <c r="I20" s="243"/>
      <c r="J20" s="240"/>
    </row>
    <row r="21" spans="1:10" ht="30" x14ac:dyDescent="0.25">
      <c r="A21" s="148"/>
      <c r="B21" s="148"/>
      <c r="C21" s="148"/>
      <c r="D21" s="148"/>
      <c r="E21" s="2" t="s">
        <v>7089</v>
      </c>
      <c r="F21" s="240"/>
      <c r="G21" s="240"/>
      <c r="H21" s="240"/>
      <c r="I21" s="243"/>
      <c r="J21" s="240"/>
    </row>
    <row r="22" spans="1:10" ht="30" x14ac:dyDescent="0.25">
      <c r="A22" s="148"/>
      <c r="B22" s="148"/>
      <c r="C22" s="148"/>
      <c r="D22" s="148"/>
      <c r="E22" s="2" t="s">
        <v>6627</v>
      </c>
      <c r="F22" s="241"/>
      <c r="G22" s="241"/>
      <c r="H22" s="241"/>
      <c r="I22" s="244"/>
      <c r="J22" s="241"/>
    </row>
    <row r="23" spans="1:10" ht="75" x14ac:dyDescent="0.25">
      <c r="A23" s="148"/>
      <c r="B23" s="148" t="s">
        <v>167</v>
      </c>
      <c r="C23" s="148"/>
      <c r="D23" s="148"/>
      <c r="E23" s="3" t="s">
        <v>7559</v>
      </c>
      <c r="F23" s="239"/>
      <c r="G23" s="239"/>
      <c r="H23" s="239"/>
      <c r="I23" s="242"/>
      <c r="J23" s="239"/>
    </row>
    <row r="24" spans="1:10" ht="30" customHeight="1" x14ac:dyDescent="0.25">
      <c r="A24" s="148"/>
      <c r="B24" s="148"/>
      <c r="C24" s="148"/>
      <c r="D24" s="148"/>
      <c r="E24" s="2" t="s">
        <v>6768</v>
      </c>
      <c r="F24" s="241"/>
      <c r="G24" s="241"/>
      <c r="H24" s="241"/>
      <c r="I24" s="244"/>
      <c r="J24" s="241"/>
    </row>
    <row r="25" spans="1:10" ht="60" x14ac:dyDescent="0.25">
      <c r="A25" s="12"/>
      <c r="B25" s="12" t="s">
        <v>165</v>
      </c>
      <c r="C25" s="12"/>
      <c r="D25" s="12"/>
      <c r="E25" s="3" t="s">
        <v>860</v>
      </c>
      <c r="F25" s="10"/>
      <c r="G25" s="10"/>
      <c r="H25" s="10"/>
      <c r="I25" s="11"/>
      <c r="J25" s="10"/>
    </row>
    <row r="26" spans="1:10" ht="75" x14ac:dyDescent="0.25">
      <c r="A26" s="12"/>
      <c r="B26" s="12"/>
      <c r="C26" s="12" t="s">
        <v>214</v>
      </c>
      <c r="D26" s="12"/>
      <c r="E26" s="3" t="s">
        <v>859</v>
      </c>
      <c r="F26" s="10"/>
      <c r="G26" s="10"/>
      <c r="H26" s="10"/>
      <c r="I26" s="11"/>
      <c r="J26" s="10"/>
    </row>
    <row r="27" spans="1:10" ht="90" x14ac:dyDescent="0.25">
      <c r="A27" s="12"/>
      <c r="B27" s="12"/>
      <c r="C27" s="12" t="s">
        <v>212</v>
      </c>
      <c r="D27" s="12"/>
      <c r="E27" s="3" t="s">
        <v>858</v>
      </c>
      <c r="F27" s="10"/>
      <c r="G27" s="10"/>
      <c r="H27" s="10"/>
      <c r="I27" s="11"/>
      <c r="J27" s="10"/>
    </row>
    <row r="28" spans="1:10" ht="60" x14ac:dyDescent="0.25">
      <c r="A28" s="12"/>
      <c r="B28" s="12"/>
      <c r="C28" s="12" t="s">
        <v>210</v>
      </c>
      <c r="D28" s="12"/>
      <c r="E28" s="3" t="s">
        <v>857</v>
      </c>
      <c r="F28" s="10"/>
      <c r="G28" s="10"/>
      <c r="H28" s="10"/>
      <c r="I28" s="11"/>
      <c r="J28" s="10"/>
    </row>
    <row r="29" spans="1:10" ht="375" x14ac:dyDescent="0.25">
      <c r="A29" s="148"/>
      <c r="B29" s="148" t="s">
        <v>426</v>
      </c>
      <c r="C29" s="148"/>
      <c r="D29" s="148"/>
      <c r="E29" s="3" t="s">
        <v>7634</v>
      </c>
      <c r="F29" s="239"/>
      <c r="G29" s="239"/>
      <c r="H29" s="239"/>
      <c r="I29" s="242"/>
      <c r="J29" s="239"/>
    </row>
    <row r="30" spans="1:10" ht="30" x14ac:dyDescent="0.25">
      <c r="A30" s="148"/>
      <c r="B30" s="148"/>
      <c r="C30" s="148"/>
      <c r="D30" s="148"/>
      <c r="E30" s="2" t="s">
        <v>6749</v>
      </c>
      <c r="F30" s="240"/>
      <c r="G30" s="240"/>
      <c r="H30" s="240"/>
      <c r="I30" s="243"/>
      <c r="J30" s="240"/>
    </row>
    <row r="31" spans="1:10" ht="30" customHeight="1" x14ac:dyDescent="0.25">
      <c r="A31" s="148"/>
      <c r="B31" s="148"/>
      <c r="C31" s="148"/>
      <c r="D31" s="148"/>
      <c r="E31" s="2" t="s">
        <v>7106</v>
      </c>
      <c r="F31" s="240"/>
      <c r="G31" s="240"/>
      <c r="H31" s="240"/>
      <c r="I31" s="243"/>
      <c r="J31" s="240"/>
    </row>
    <row r="32" spans="1:10" ht="30" x14ac:dyDescent="0.25">
      <c r="A32" s="148"/>
      <c r="B32" s="148"/>
      <c r="C32" s="148"/>
      <c r="D32" s="148"/>
      <c r="E32" s="2" t="s">
        <v>6769</v>
      </c>
      <c r="F32" s="241"/>
      <c r="G32" s="241"/>
      <c r="H32" s="241"/>
      <c r="I32" s="244"/>
      <c r="J32" s="241"/>
    </row>
    <row r="33" spans="1:10" ht="60" x14ac:dyDescent="0.25">
      <c r="A33" s="12"/>
      <c r="B33" s="12"/>
      <c r="C33" s="12" t="s">
        <v>214</v>
      </c>
      <c r="D33" s="12"/>
      <c r="E33" s="3" t="s">
        <v>856</v>
      </c>
      <c r="F33" s="10"/>
      <c r="G33" s="10"/>
      <c r="H33" s="10"/>
      <c r="I33" s="11"/>
      <c r="J33" s="10"/>
    </row>
    <row r="34" spans="1:10" ht="195" x14ac:dyDescent="0.25">
      <c r="A34" s="12"/>
      <c r="B34" s="12"/>
      <c r="C34" s="12" t="s">
        <v>212</v>
      </c>
      <c r="D34" s="12"/>
      <c r="E34" s="3" t="s">
        <v>7635</v>
      </c>
      <c r="F34" s="10"/>
      <c r="G34" s="10"/>
      <c r="H34" s="10"/>
      <c r="I34" s="11"/>
      <c r="J34" s="10"/>
    </row>
    <row r="35" spans="1:10" ht="45" x14ac:dyDescent="0.25">
      <c r="A35" s="148"/>
      <c r="B35" s="148" t="s">
        <v>537</v>
      </c>
      <c r="C35" s="148"/>
      <c r="D35" s="148"/>
      <c r="E35" s="3" t="s">
        <v>855</v>
      </c>
      <c r="F35" s="239"/>
      <c r="G35" s="239"/>
      <c r="H35" s="239"/>
      <c r="I35" s="242"/>
      <c r="J35" s="239"/>
    </row>
    <row r="36" spans="1:10" x14ac:dyDescent="0.25">
      <c r="A36" s="148"/>
      <c r="B36" s="148"/>
      <c r="C36" s="148"/>
      <c r="D36" s="148"/>
      <c r="E36" s="2" t="s">
        <v>6905</v>
      </c>
      <c r="F36" s="241"/>
      <c r="G36" s="241"/>
      <c r="H36" s="241"/>
      <c r="I36" s="244"/>
      <c r="J36" s="241"/>
    </row>
    <row r="37" spans="1:10" ht="60" x14ac:dyDescent="0.25">
      <c r="A37" s="148"/>
      <c r="B37" s="148" t="s">
        <v>535</v>
      </c>
      <c r="C37" s="148"/>
      <c r="D37" s="148"/>
      <c r="E37" s="3" t="s">
        <v>854</v>
      </c>
      <c r="F37" s="239"/>
      <c r="G37" s="239"/>
      <c r="H37" s="239"/>
      <c r="I37" s="242"/>
      <c r="J37" s="239"/>
    </row>
    <row r="38" spans="1:10" x14ac:dyDescent="0.25">
      <c r="A38" s="148"/>
      <c r="B38" s="148"/>
      <c r="C38" s="148"/>
      <c r="D38" s="148"/>
      <c r="E38" s="2" t="s">
        <v>6906</v>
      </c>
      <c r="F38" s="241"/>
      <c r="G38" s="241"/>
      <c r="H38" s="241"/>
      <c r="I38" s="244"/>
      <c r="J38" s="241"/>
    </row>
    <row r="39" spans="1:10" ht="195" x14ac:dyDescent="0.25">
      <c r="A39" s="148"/>
      <c r="B39" s="148" t="s">
        <v>620</v>
      </c>
      <c r="C39" s="148"/>
      <c r="D39" s="148"/>
      <c r="E39" s="3" t="s">
        <v>7636</v>
      </c>
      <c r="F39" s="239"/>
      <c r="G39" s="239"/>
      <c r="H39" s="239"/>
      <c r="I39" s="242"/>
      <c r="J39" s="239"/>
    </row>
    <row r="40" spans="1:10" ht="30" x14ac:dyDescent="0.25">
      <c r="A40" s="148"/>
      <c r="B40" s="148"/>
      <c r="C40" s="148"/>
      <c r="D40" s="148"/>
      <c r="E40" s="2" t="s">
        <v>6772</v>
      </c>
      <c r="F40" s="241"/>
      <c r="G40" s="241"/>
      <c r="H40" s="241"/>
      <c r="I40" s="244"/>
      <c r="J40" s="241"/>
    </row>
    <row r="41" spans="1:10" ht="60" x14ac:dyDescent="0.25">
      <c r="A41" s="12"/>
      <c r="B41" s="12"/>
      <c r="C41" s="12" t="s">
        <v>214</v>
      </c>
      <c r="D41" s="12"/>
      <c r="E41" s="3" t="s">
        <v>7563</v>
      </c>
      <c r="F41" s="239"/>
      <c r="G41" s="239"/>
      <c r="H41" s="239"/>
      <c r="I41" s="242"/>
      <c r="J41" s="239"/>
    </row>
    <row r="42" spans="1:10" ht="75" x14ac:dyDescent="0.25">
      <c r="A42" s="12"/>
      <c r="B42" s="12"/>
      <c r="C42" s="12"/>
      <c r="D42" s="12" t="s">
        <v>435</v>
      </c>
      <c r="E42" s="3" t="s">
        <v>730</v>
      </c>
      <c r="F42" s="241"/>
      <c r="G42" s="241"/>
      <c r="H42" s="241"/>
      <c r="I42" s="244"/>
      <c r="J42" s="241"/>
    </row>
    <row r="43" spans="1:10" ht="150" x14ac:dyDescent="0.25">
      <c r="A43" s="12"/>
      <c r="B43" s="12"/>
      <c r="C43" s="12"/>
      <c r="D43" s="12" t="s">
        <v>433</v>
      </c>
      <c r="E43" s="3" t="s">
        <v>7626</v>
      </c>
      <c r="F43" s="10"/>
      <c r="G43" s="10"/>
      <c r="H43" s="10"/>
      <c r="I43" s="11"/>
      <c r="J43" s="10"/>
    </row>
    <row r="44" spans="1:10" ht="150" x14ac:dyDescent="0.25">
      <c r="A44" s="148"/>
      <c r="B44" s="148"/>
      <c r="C44" s="148" t="s">
        <v>212</v>
      </c>
      <c r="D44" s="148"/>
      <c r="E44" s="3" t="s">
        <v>7605</v>
      </c>
      <c r="F44" s="239"/>
      <c r="G44" s="239"/>
      <c r="H44" s="239"/>
      <c r="I44" s="242"/>
      <c r="J44" s="239"/>
    </row>
    <row r="45" spans="1:10" x14ac:dyDescent="0.25">
      <c r="A45" s="148"/>
      <c r="B45" s="148"/>
      <c r="C45" s="148"/>
      <c r="D45" s="148"/>
      <c r="E45" s="2" t="s">
        <v>6773</v>
      </c>
      <c r="F45" s="241"/>
      <c r="G45" s="241"/>
      <c r="H45" s="241"/>
      <c r="I45" s="244"/>
      <c r="J45" s="241"/>
    </row>
    <row r="46" spans="1:10" ht="225" x14ac:dyDescent="0.25">
      <c r="A46" s="148"/>
      <c r="B46" s="148"/>
      <c r="C46" s="148" t="s">
        <v>210</v>
      </c>
      <c r="D46" s="148"/>
      <c r="E46" s="3" t="s">
        <v>7566</v>
      </c>
      <c r="F46" s="239"/>
      <c r="G46" s="239"/>
      <c r="H46" s="239"/>
      <c r="I46" s="242"/>
      <c r="J46" s="239"/>
    </row>
    <row r="47" spans="1:10" ht="30" x14ac:dyDescent="0.25">
      <c r="A47" s="148"/>
      <c r="B47" s="148"/>
      <c r="C47" s="148"/>
      <c r="D47" s="148"/>
      <c r="E47" s="2" t="s">
        <v>6774</v>
      </c>
      <c r="F47" s="240"/>
      <c r="G47" s="240"/>
      <c r="H47" s="240"/>
      <c r="I47" s="243"/>
      <c r="J47" s="240"/>
    </row>
    <row r="48" spans="1:10" ht="30" x14ac:dyDescent="0.25">
      <c r="A48" s="148"/>
      <c r="B48" s="148"/>
      <c r="C48" s="148"/>
      <c r="D48" s="148"/>
      <c r="E48" s="2" t="s">
        <v>6775</v>
      </c>
      <c r="F48" s="241"/>
      <c r="G48" s="241"/>
      <c r="H48" s="241"/>
      <c r="I48" s="244"/>
      <c r="J48" s="241"/>
    </row>
    <row r="49" spans="1:10" ht="105" x14ac:dyDescent="0.25">
      <c r="A49" s="12"/>
      <c r="B49" s="12"/>
      <c r="C49" s="12"/>
      <c r="D49" s="12" t="s">
        <v>435</v>
      </c>
      <c r="E49" s="3" t="s">
        <v>7567</v>
      </c>
      <c r="F49" s="10"/>
      <c r="G49" s="10"/>
      <c r="H49" s="10"/>
      <c r="I49" s="11"/>
      <c r="J49" s="10"/>
    </row>
    <row r="50" spans="1:10" ht="135" x14ac:dyDescent="0.25">
      <c r="A50" s="12"/>
      <c r="B50" s="12"/>
      <c r="C50" s="12"/>
      <c r="D50" s="12" t="s">
        <v>433</v>
      </c>
      <c r="E50" s="3" t="s">
        <v>7568</v>
      </c>
      <c r="F50" s="10"/>
      <c r="G50" s="10"/>
      <c r="H50" s="10"/>
      <c r="I50" s="11"/>
      <c r="J50" s="10"/>
    </row>
    <row r="51" spans="1:10" ht="195" x14ac:dyDescent="0.25">
      <c r="A51" s="12"/>
      <c r="B51" s="12"/>
      <c r="C51" s="12"/>
      <c r="D51" s="12" t="s">
        <v>300</v>
      </c>
      <c r="E51" s="3" t="s">
        <v>7569</v>
      </c>
      <c r="F51" s="10"/>
      <c r="G51" s="10"/>
      <c r="H51" s="10"/>
      <c r="I51" s="11"/>
      <c r="J51" s="10"/>
    </row>
    <row r="52" spans="1:10" ht="165" x14ac:dyDescent="0.25">
      <c r="A52" s="12"/>
      <c r="B52" s="12"/>
      <c r="C52" s="12" t="s">
        <v>208</v>
      </c>
      <c r="D52" s="12"/>
      <c r="E52" s="3" t="s">
        <v>7570</v>
      </c>
      <c r="F52" s="239"/>
      <c r="G52" s="239"/>
      <c r="H52" s="239"/>
      <c r="I52" s="242"/>
      <c r="J52" s="239"/>
    </row>
    <row r="53" spans="1:10" ht="90" x14ac:dyDescent="0.25">
      <c r="A53" s="12"/>
      <c r="B53" s="12"/>
      <c r="C53" s="15" t="s">
        <v>437</v>
      </c>
      <c r="D53" s="12"/>
      <c r="E53" s="3" t="s">
        <v>729</v>
      </c>
      <c r="F53" s="240"/>
      <c r="G53" s="240"/>
      <c r="H53" s="240"/>
      <c r="I53" s="243"/>
      <c r="J53" s="240"/>
    </row>
    <row r="54" spans="1:10" x14ac:dyDescent="0.25">
      <c r="A54" s="12"/>
      <c r="B54" s="12"/>
      <c r="C54" s="15"/>
      <c r="D54" s="12"/>
      <c r="E54" s="2" t="s">
        <v>6773</v>
      </c>
      <c r="F54" s="241"/>
      <c r="G54" s="241"/>
      <c r="H54" s="241"/>
      <c r="I54" s="244"/>
      <c r="J54" s="241"/>
    </row>
    <row r="55" spans="1:10" ht="75" x14ac:dyDescent="0.25">
      <c r="A55" s="148"/>
      <c r="B55" s="148"/>
      <c r="C55" s="148" t="s">
        <v>206</v>
      </c>
      <c r="D55" s="148"/>
      <c r="E55" s="3" t="s">
        <v>853</v>
      </c>
      <c r="F55" s="239"/>
      <c r="G55" s="239"/>
      <c r="H55" s="239"/>
      <c r="I55" s="242"/>
      <c r="J55" s="239"/>
    </row>
    <row r="56" spans="1:10" ht="30" x14ac:dyDescent="0.25">
      <c r="A56" s="148"/>
      <c r="B56" s="148"/>
      <c r="C56" s="148"/>
      <c r="D56" s="148"/>
      <c r="E56" s="2" t="s">
        <v>6776</v>
      </c>
      <c r="F56" s="240"/>
      <c r="G56" s="240"/>
      <c r="H56" s="240"/>
      <c r="I56" s="243"/>
      <c r="J56" s="240"/>
    </row>
    <row r="57" spans="1:10" ht="30" x14ac:dyDescent="0.25">
      <c r="A57" s="148"/>
      <c r="B57" s="148"/>
      <c r="C57" s="148"/>
      <c r="D57" s="148"/>
      <c r="E57" s="2" t="s">
        <v>6777</v>
      </c>
      <c r="F57" s="241"/>
      <c r="G57" s="241"/>
      <c r="H57" s="241"/>
      <c r="I57" s="244"/>
      <c r="J57" s="241"/>
    </row>
    <row r="58" spans="1:10" ht="150" x14ac:dyDescent="0.25">
      <c r="A58" s="148"/>
      <c r="B58" s="148" t="s">
        <v>618</v>
      </c>
      <c r="C58" s="148"/>
      <c r="D58" s="148"/>
      <c r="E58" s="3" t="s">
        <v>7571</v>
      </c>
      <c r="F58" s="239"/>
      <c r="G58" s="239"/>
      <c r="H58" s="239"/>
      <c r="I58" s="242"/>
      <c r="J58" s="239"/>
    </row>
    <row r="59" spans="1:10" ht="30" x14ac:dyDescent="0.25">
      <c r="A59" s="148"/>
      <c r="B59" s="148"/>
      <c r="C59" s="148"/>
      <c r="D59" s="148"/>
      <c r="E59" s="2" t="s">
        <v>6774</v>
      </c>
      <c r="F59" s="241"/>
      <c r="G59" s="241"/>
      <c r="H59" s="241"/>
      <c r="I59" s="244"/>
      <c r="J59" s="241"/>
    </row>
    <row r="60" spans="1:10" ht="45" x14ac:dyDescent="0.25">
      <c r="A60" s="12"/>
      <c r="B60" s="12"/>
      <c r="C60" s="12" t="s">
        <v>214</v>
      </c>
      <c r="D60" s="12"/>
      <c r="E60" s="3" t="s">
        <v>7572</v>
      </c>
      <c r="F60" s="10"/>
      <c r="G60" s="10"/>
      <c r="H60" s="10"/>
      <c r="I60" s="11"/>
      <c r="J60" s="10"/>
    </row>
    <row r="61" spans="1:10" ht="90" x14ac:dyDescent="0.25">
      <c r="A61" s="12"/>
      <c r="B61" s="12"/>
      <c r="C61" s="12"/>
      <c r="D61" s="12" t="s">
        <v>435</v>
      </c>
      <c r="E61" s="3" t="s">
        <v>726</v>
      </c>
      <c r="F61" s="10"/>
      <c r="G61" s="10"/>
      <c r="H61" s="10"/>
      <c r="I61" s="11"/>
      <c r="J61" s="10"/>
    </row>
    <row r="62" spans="1:10" ht="180" x14ac:dyDescent="0.25">
      <c r="A62" s="12"/>
      <c r="B62" s="12"/>
      <c r="C62" s="12"/>
      <c r="D62" s="12" t="s">
        <v>433</v>
      </c>
      <c r="E62" s="3" t="s">
        <v>7573</v>
      </c>
      <c r="F62" s="10"/>
      <c r="G62" s="10"/>
      <c r="H62" s="10"/>
      <c r="I62" s="11"/>
      <c r="J62" s="10"/>
    </row>
    <row r="63" spans="1:10" ht="135" x14ac:dyDescent="0.25">
      <c r="A63" s="148"/>
      <c r="B63" s="148"/>
      <c r="C63" s="148" t="s">
        <v>212</v>
      </c>
      <c r="D63" s="148"/>
      <c r="E63" s="3" t="s">
        <v>7606</v>
      </c>
      <c r="F63" s="239"/>
      <c r="G63" s="239"/>
      <c r="H63" s="239"/>
      <c r="I63" s="242"/>
      <c r="J63" s="239"/>
    </row>
    <row r="64" spans="1:10" x14ac:dyDescent="0.25">
      <c r="A64" s="148"/>
      <c r="B64" s="148"/>
      <c r="C64" s="148"/>
      <c r="D64" s="148"/>
      <c r="E64" s="2" t="s">
        <v>6773</v>
      </c>
      <c r="F64" s="241"/>
      <c r="G64" s="241"/>
      <c r="H64" s="241"/>
      <c r="I64" s="244"/>
      <c r="J64" s="241"/>
    </row>
    <row r="65" spans="1:10" ht="45" x14ac:dyDescent="0.25">
      <c r="A65" s="12"/>
      <c r="B65" s="12"/>
      <c r="C65" s="12" t="s">
        <v>210</v>
      </c>
      <c r="D65" s="12"/>
      <c r="E65" s="3" t="s">
        <v>852</v>
      </c>
      <c r="F65" s="10"/>
      <c r="G65" s="10"/>
      <c r="H65" s="10"/>
      <c r="I65" s="11"/>
      <c r="J65" s="10"/>
    </row>
    <row r="66" spans="1:10" ht="165" x14ac:dyDescent="0.25">
      <c r="A66" s="12"/>
      <c r="B66" s="12" t="s">
        <v>616</v>
      </c>
      <c r="C66" s="12"/>
      <c r="D66" s="12"/>
      <c r="E66" s="3" t="s">
        <v>7637</v>
      </c>
      <c r="F66" s="10"/>
      <c r="G66" s="10"/>
      <c r="H66" s="10"/>
      <c r="I66" s="11"/>
      <c r="J66" s="10"/>
    </row>
    <row r="67" spans="1:10" ht="105" x14ac:dyDescent="0.25">
      <c r="A67" s="12"/>
      <c r="B67" s="12" t="s">
        <v>614</v>
      </c>
      <c r="C67" s="12"/>
      <c r="D67" s="12"/>
      <c r="E67" s="3" t="s">
        <v>851</v>
      </c>
      <c r="F67" s="10"/>
      <c r="G67" s="10"/>
      <c r="H67" s="10"/>
      <c r="I67" s="11"/>
      <c r="J67" s="10"/>
    </row>
    <row r="68" spans="1:10" ht="120" x14ac:dyDescent="0.25">
      <c r="A68" s="148"/>
      <c r="B68" s="148" t="s">
        <v>612</v>
      </c>
      <c r="C68" s="148"/>
      <c r="D68" s="148"/>
      <c r="E68" s="3" t="s">
        <v>7638</v>
      </c>
      <c r="F68" s="239"/>
      <c r="G68" s="239"/>
      <c r="H68" s="239"/>
      <c r="I68" s="242"/>
      <c r="J68" s="239"/>
    </row>
    <row r="69" spans="1:10" ht="30" x14ac:dyDescent="0.25">
      <c r="A69" s="148"/>
      <c r="B69" s="148"/>
      <c r="C69" s="148"/>
      <c r="D69" s="148"/>
      <c r="E69" s="2" t="s">
        <v>6778</v>
      </c>
      <c r="F69" s="241"/>
      <c r="G69" s="241"/>
      <c r="H69" s="241"/>
      <c r="I69" s="244"/>
      <c r="J69" s="241"/>
    </row>
    <row r="70" spans="1:10" ht="210" x14ac:dyDescent="0.25">
      <c r="A70" s="148"/>
      <c r="B70" s="148" t="s">
        <v>610</v>
      </c>
      <c r="C70" s="148"/>
      <c r="D70" s="148"/>
      <c r="E70" s="3" t="s">
        <v>7639</v>
      </c>
      <c r="F70" s="239"/>
      <c r="G70" s="239"/>
      <c r="H70" s="239"/>
      <c r="I70" s="242"/>
      <c r="J70" s="239"/>
    </row>
    <row r="71" spans="1:10" ht="30" x14ac:dyDescent="0.25">
      <c r="A71" s="148"/>
      <c r="B71" s="148"/>
      <c r="C71" s="148"/>
      <c r="D71" s="148"/>
      <c r="E71" s="2" t="s">
        <v>6749</v>
      </c>
      <c r="F71" s="240"/>
      <c r="G71" s="240"/>
      <c r="H71" s="240"/>
      <c r="I71" s="243"/>
      <c r="J71" s="240"/>
    </row>
    <row r="72" spans="1:10" ht="30" customHeight="1" x14ac:dyDescent="0.25">
      <c r="A72" s="148"/>
      <c r="B72" s="148"/>
      <c r="C72" s="148"/>
      <c r="D72" s="148"/>
      <c r="E72" s="2" t="s">
        <v>6779</v>
      </c>
      <c r="F72" s="241"/>
      <c r="G72" s="241"/>
      <c r="H72" s="241"/>
      <c r="I72" s="244"/>
      <c r="J72" s="241"/>
    </row>
    <row r="73" spans="1:10" ht="120" x14ac:dyDescent="0.25">
      <c r="A73" s="12"/>
      <c r="B73" s="12" t="s">
        <v>723</v>
      </c>
      <c r="C73" s="12"/>
      <c r="D73" s="12"/>
      <c r="E73" s="3" t="s">
        <v>7640</v>
      </c>
      <c r="F73" s="10"/>
      <c r="G73" s="10"/>
      <c r="H73" s="10"/>
      <c r="I73" s="11"/>
      <c r="J73" s="10"/>
    </row>
    <row r="74" spans="1:10" ht="30" x14ac:dyDescent="0.25">
      <c r="A74" s="12" t="s">
        <v>850</v>
      </c>
      <c r="B74" s="12"/>
      <c r="C74" s="12"/>
      <c r="D74" s="12"/>
      <c r="E74" s="3" t="s">
        <v>721</v>
      </c>
      <c r="F74" s="239"/>
      <c r="G74" s="239"/>
      <c r="H74" s="239"/>
      <c r="I74" s="242"/>
      <c r="J74" s="239"/>
    </row>
    <row r="75" spans="1:10" ht="45" x14ac:dyDescent="0.25">
      <c r="A75" s="12"/>
      <c r="B75" s="12" t="s">
        <v>420</v>
      </c>
      <c r="C75" s="12"/>
      <c r="D75" s="12"/>
      <c r="E75" s="3" t="s">
        <v>7578</v>
      </c>
      <c r="F75" s="240"/>
      <c r="G75" s="240"/>
      <c r="H75" s="240"/>
      <c r="I75" s="243"/>
      <c r="J75" s="240"/>
    </row>
    <row r="76" spans="1:10" ht="60" x14ac:dyDescent="0.25">
      <c r="A76" s="12"/>
      <c r="B76" s="12"/>
      <c r="C76" s="12" t="s">
        <v>214</v>
      </c>
      <c r="D76" s="12"/>
      <c r="E76" s="3" t="s">
        <v>849</v>
      </c>
      <c r="F76" s="241"/>
      <c r="G76" s="241"/>
      <c r="H76" s="241"/>
      <c r="I76" s="244"/>
      <c r="J76" s="241"/>
    </row>
    <row r="77" spans="1:10" ht="105" x14ac:dyDescent="0.25">
      <c r="A77" s="12"/>
      <c r="B77" s="12"/>
      <c r="C77" s="12" t="s">
        <v>212</v>
      </c>
      <c r="D77" s="12"/>
      <c r="E77" s="3" t="s">
        <v>719</v>
      </c>
      <c r="F77" s="10"/>
      <c r="G77" s="10"/>
      <c r="H77" s="10"/>
      <c r="I77" s="11"/>
      <c r="J77" s="10"/>
    </row>
    <row r="78" spans="1:10" ht="75" x14ac:dyDescent="0.25">
      <c r="A78" s="12"/>
      <c r="B78" s="12"/>
      <c r="C78" s="12" t="s">
        <v>210</v>
      </c>
      <c r="D78" s="12"/>
      <c r="E78" s="3" t="s">
        <v>848</v>
      </c>
      <c r="F78" s="10"/>
      <c r="G78" s="10"/>
      <c r="H78" s="10"/>
      <c r="I78" s="11"/>
      <c r="J78" s="10"/>
    </row>
    <row r="79" spans="1:10" ht="45" x14ac:dyDescent="0.25">
      <c r="A79" s="12"/>
      <c r="B79" s="12"/>
      <c r="C79" s="12" t="s">
        <v>208</v>
      </c>
      <c r="D79" s="12"/>
      <c r="E79" s="3" t="s">
        <v>847</v>
      </c>
      <c r="F79" s="10"/>
      <c r="G79" s="10"/>
      <c r="H79" s="10"/>
      <c r="I79" s="11"/>
      <c r="J79" s="10"/>
    </row>
    <row r="80" spans="1:10" ht="75" x14ac:dyDescent="0.25">
      <c r="A80" s="12"/>
      <c r="B80" s="12" t="s">
        <v>179</v>
      </c>
      <c r="C80" s="12"/>
      <c r="D80" s="12"/>
      <c r="E80" s="3" t="s">
        <v>686</v>
      </c>
      <c r="F80" s="10"/>
      <c r="G80" s="10"/>
      <c r="H80" s="10"/>
      <c r="I80" s="11"/>
      <c r="J80" s="10"/>
    </row>
    <row r="81" spans="1:10" ht="120" x14ac:dyDescent="0.25">
      <c r="A81" s="148"/>
      <c r="B81" s="148" t="s">
        <v>177</v>
      </c>
      <c r="C81" s="148"/>
      <c r="D81" s="148"/>
      <c r="E81" s="3" t="s">
        <v>7108</v>
      </c>
      <c r="F81" s="239"/>
      <c r="G81" s="239"/>
      <c r="H81" s="239"/>
      <c r="I81" s="242"/>
      <c r="J81" s="239"/>
    </row>
    <row r="82" spans="1:10" ht="30" x14ac:dyDescent="0.25">
      <c r="A82" s="148"/>
      <c r="B82" s="148"/>
      <c r="C82" s="148"/>
      <c r="D82" s="148"/>
      <c r="E82" s="2" t="s">
        <v>6750</v>
      </c>
      <c r="F82" s="240"/>
      <c r="G82" s="240"/>
      <c r="H82" s="240"/>
      <c r="I82" s="243"/>
      <c r="J82" s="240"/>
    </row>
    <row r="83" spans="1:10" ht="30" customHeight="1" x14ac:dyDescent="0.25">
      <c r="A83" s="148"/>
      <c r="B83" s="148"/>
      <c r="C83" s="148"/>
      <c r="D83" s="148"/>
      <c r="E83" s="2" t="s">
        <v>7107</v>
      </c>
      <c r="F83" s="241"/>
      <c r="G83" s="241"/>
      <c r="H83" s="241"/>
      <c r="I83" s="244"/>
      <c r="J83" s="241"/>
    </row>
    <row r="84" spans="1:10" ht="165" x14ac:dyDescent="0.25">
      <c r="A84" s="148"/>
      <c r="B84" s="148" t="s">
        <v>175</v>
      </c>
      <c r="C84" s="148"/>
      <c r="D84" s="148"/>
      <c r="E84" s="3" t="s">
        <v>7123</v>
      </c>
      <c r="F84" s="239"/>
      <c r="G84" s="239"/>
      <c r="H84" s="239"/>
      <c r="I84" s="242"/>
      <c r="J84" s="239"/>
    </row>
    <row r="85" spans="1:10" ht="30" x14ac:dyDescent="0.25">
      <c r="A85" s="148"/>
      <c r="B85" s="148"/>
      <c r="C85" s="148"/>
      <c r="D85" s="148"/>
      <c r="E85" s="2" t="s">
        <v>6892</v>
      </c>
      <c r="F85" s="240"/>
      <c r="G85" s="240"/>
      <c r="H85" s="240"/>
      <c r="I85" s="243"/>
      <c r="J85" s="240"/>
    </row>
    <row r="86" spans="1:10" ht="30" customHeight="1" x14ac:dyDescent="0.25">
      <c r="A86" s="148"/>
      <c r="B86" s="148"/>
      <c r="C86" s="148"/>
      <c r="D86" s="148"/>
      <c r="E86" s="2" t="s">
        <v>7111</v>
      </c>
      <c r="F86" s="241"/>
      <c r="G86" s="241"/>
      <c r="H86" s="241"/>
      <c r="I86" s="244"/>
      <c r="J86" s="241"/>
    </row>
    <row r="87" spans="1:10" ht="255" x14ac:dyDescent="0.25">
      <c r="A87" s="148"/>
      <c r="B87" s="148" t="s">
        <v>173</v>
      </c>
      <c r="C87" s="148"/>
      <c r="D87" s="148"/>
      <c r="E87" s="3" t="s">
        <v>7641</v>
      </c>
      <c r="F87" s="239"/>
      <c r="G87" s="239"/>
      <c r="H87" s="239"/>
      <c r="I87" s="242"/>
      <c r="J87" s="239"/>
    </row>
    <row r="88" spans="1:10" ht="30" x14ac:dyDescent="0.25">
      <c r="A88" s="148"/>
      <c r="B88" s="148"/>
      <c r="C88" s="148"/>
      <c r="D88" s="148"/>
      <c r="E88" s="2" t="s">
        <v>6751</v>
      </c>
      <c r="F88" s="240"/>
      <c r="G88" s="240"/>
      <c r="H88" s="240"/>
      <c r="I88" s="243"/>
      <c r="J88" s="240"/>
    </row>
    <row r="89" spans="1:10" ht="30" customHeight="1" x14ac:dyDescent="0.25">
      <c r="A89" s="148"/>
      <c r="B89" s="148"/>
      <c r="C89" s="148"/>
      <c r="D89" s="148"/>
      <c r="E89" s="2" t="s">
        <v>7092</v>
      </c>
      <c r="F89" s="241"/>
      <c r="G89" s="241"/>
      <c r="H89" s="241"/>
      <c r="I89" s="244"/>
      <c r="J89" s="241"/>
    </row>
    <row r="90" spans="1:10" ht="225" x14ac:dyDescent="0.25">
      <c r="A90" s="12"/>
      <c r="B90" s="12" t="s">
        <v>171</v>
      </c>
      <c r="C90" s="12"/>
      <c r="D90" s="12"/>
      <c r="E90" s="3" t="s">
        <v>846</v>
      </c>
      <c r="F90" s="10"/>
      <c r="G90" s="10"/>
      <c r="H90" s="10"/>
      <c r="I90" s="11"/>
      <c r="J90" s="10"/>
    </row>
    <row r="91" spans="1:10" ht="60" x14ac:dyDescent="0.25">
      <c r="A91" s="12"/>
      <c r="B91" s="12" t="s">
        <v>169</v>
      </c>
      <c r="C91" s="12"/>
      <c r="D91" s="12"/>
      <c r="E91" s="3" t="s">
        <v>685</v>
      </c>
      <c r="F91" s="239"/>
      <c r="G91" s="239"/>
      <c r="H91" s="239"/>
      <c r="I91" s="242"/>
      <c r="J91" s="239"/>
    </row>
    <row r="92" spans="1:10" ht="30" x14ac:dyDescent="0.25">
      <c r="A92" s="12"/>
      <c r="B92" s="12"/>
      <c r="C92" s="15" t="s">
        <v>437</v>
      </c>
      <c r="D92" s="12"/>
      <c r="E92" s="12" t="s">
        <v>647</v>
      </c>
      <c r="F92" s="241"/>
      <c r="G92" s="241"/>
      <c r="H92" s="241"/>
      <c r="I92" s="244"/>
      <c r="J92" s="241"/>
    </row>
    <row r="93" spans="1:10" ht="30" x14ac:dyDescent="0.25">
      <c r="A93" s="148"/>
      <c r="B93" s="148"/>
      <c r="C93" s="148" t="s">
        <v>214</v>
      </c>
      <c r="D93" s="148"/>
      <c r="E93" s="3" t="s">
        <v>646</v>
      </c>
      <c r="F93" s="239"/>
      <c r="G93" s="239"/>
      <c r="H93" s="239"/>
      <c r="I93" s="242"/>
      <c r="J93" s="239"/>
    </row>
    <row r="94" spans="1:10" ht="30" x14ac:dyDescent="0.25">
      <c r="A94" s="148"/>
      <c r="B94" s="148"/>
      <c r="C94" s="148"/>
      <c r="D94" s="148"/>
      <c r="E94" s="2" t="s">
        <v>6752</v>
      </c>
      <c r="F94" s="241"/>
      <c r="G94" s="241"/>
      <c r="H94" s="241"/>
      <c r="I94" s="244"/>
      <c r="J94" s="241"/>
    </row>
    <row r="95" spans="1:10" ht="105" x14ac:dyDescent="0.25">
      <c r="A95" s="12"/>
      <c r="B95" s="12"/>
      <c r="C95" s="12" t="s">
        <v>212</v>
      </c>
      <c r="D95" s="12"/>
      <c r="E95" s="3" t="s">
        <v>845</v>
      </c>
      <c r="F95" s="10"/>
      <c r="G95" s="10"/>
      <c r="H95" s="10"/>
      <c r="I95" s="11"/>
      <c r="J95" s="10"/>
    </row>
    <row r="96" spans="1:10" ht="30" x14ac:dyDescent="0.25">
      <c r="A96" s="12"/>
      <c r="B96" s="12"/>
      <c r="C96" s="12" t="s">
        <v>210</v>
      </c>
      <c r="D96" s="12"/>
      <c r="E96" s="3" t="s">
        <v>644</v>
      </c>
      <c r="F96" s="10"/>
      <c r="G96" s="10"/>
      <c r="H96" s="10"/>
      <c r="I96" s="11"/>
      <c r="J96" s="10"/>
    </row>
    <row r="97" spans="1:10" ht="45" x14ac:dyDescent="0.25">
      <c r="A97" s="12"/>
      <c r="B97" s="12"/>
      <c r="C97" s="12" t="s">
        <v>208</v>
      </c>
      <c r="D97" s="12"/>
      <c r="E97" s="3" t="s">
        <v>643</v>
      </c>
      <c r="F97" s="10"/>
      <c r="G97" s="10"/>
      <c r="H97" s="10"/>
      <c r="I97" s="11"/>
      <c r="J97" s="10"/>
    </row>
    <row r="98" spans="1:10" ht="75" x14ac:dyDescent="0.25">
      <c r="A98" s="12"/>
      <c r="B98" s="12"/>
      <c r="C98" s="12" t="s">
        <v>206</v>
      </c>
      <c r="D98" s="12"/>
      <c r="E98" s="3" t="s">
        <v>642</v>
      </c>
      <c r="F98" s="10"/>
      <c r="G98" s="10"/>
      <c r="H98" s="10"/>
      <c r="I98" s="11"/>
      <c r="J98" s="10"/>
    </row>
    <row r="99" spans="1:10" ht="90" x14ac:dyDescent="0.25">
      <c r="A99" s="148"/>
      <c r="B99" s="148"/>
      <c r="C99" s="148" t="s">
        <v>204</v>
      </c>
      <c r="D99" s="148"/>
      <c r="E99" s="3" t="s">
        <v>7121</v>
      </c>
      <c r="F99" s="239"/>
      <c r="G99" s="239"/>
      <c r="H99" s="239"/>
      <c r="I99" s="242"/>
      <c r="J99" s="239"/>
    </row>
    <row r="100" spans="1:10" ht="30" x14ac:dyDescent="0.25">
      <c r="A100" s="148"/>
      <c r="B100" s="148"/>
      <c r="C100" s="148"/>
      <c r="D100" s="148"/>
      <c r="E100" s="2" t="s">
        <v>6753</v>
      </c>
      <c r="F100" s="240"/>
      <c r="G100" s="240"/>
      <c r="H100" s="240"/>
      <c r="I100" s="243"/>
      <c r="J100" s="240"/>
    </row>
    <row r="101" spans="1:10" ht="30" customHeight="1" x14ac:dyDescent="0.25">
      <c r="A101" s="148"/>
      <c r="B101" s="148"/>
      <c r="C101" s="148"/>
      <c r="D101" s="148"/>
      <c r="E101" s="2" t="s">
        <v>7119</v>
      </c>
      <c r="F101" s="241"/>
      <c r="G101" s="241"/>
      <c r="H101" s="241"/>
      <c r="I101" s="244"/>
      <c r="J101" s="241"/>
    </row>
    <row r="102" spans="1:10" ht="270" x14ac:dyDescent="0.25">
      <c r="A102" s="148"/>
      <c r="B102" s="148"/>
      <c r="C102" s="148" t="s">
        <v>202</v>
      </c>
      <c r="D102" s="148"/>
      <c r="E102" s="3" t="s">
        <v>7129</v>
      </c>
      <c r="F102" s="239"/>
      <c r="G102" s="239"/>
      <c r="H102" s="239"/>
      <c r="I102" s="242"/>
      <c r="J102" s="239"/>
    </row>
    <row r="103" spans="1:10" ht="30" x14ac:dyDescent="0.25">
      <c r="A103" s="148"/>
      <c r="B103" s="148"/>
      <c r="C103" s="148"/>
      <c r="D103" s="148"/>
      <c r="E103" s="2" t="s">
        <v>6902</v>
      </c>
      <c r="F103" s="240"/>
      <c r="G103" s="240"/>
      <c r="H103" s="240"/>
      <c r="I103" s="243"/>
      <c r="J103" s="240"/>
    </row>
    <row r="104" spans="1:10" ht="30" customHeight="1" x14ac:dyDescent="0.25">
      <c r="A104" s="148"/>
      <c r="B104" s="148"/>
      <c r="C104" s="148"/>
      <c r="D104" s="148"/>
      <c r="E104" s="2" t="s">
        <v>7122</v>
      </c>
      <c r="F104" s="240"/>
      <c r="G104" s="240"/>
      <c r="H104" s="240"/>
      <c r="I104" s="243"/>
      <c r="J104" s="240"/>
    </row>
    <row r="105" spans="1:10" ht="30" x14ac:dyDescent="0.25">
      <c r="A105" s="148"/>
      <c r="B105" s="148"/>
      <c r="C105" s="148"/>
      <c r="D105" s="148"/>
      <c r="E105" s="2" t="s">
        <v>6986</v>
      </c>
      <c r="F105" s="240"/>
      <c r="G105" s="240"/>
      <c r="H105" s="240"/>
      <c r="I105" s="243"/>
      <c r="J105" s="240"/>
    </row>
    <row r="106" spans="1:10" ht="30" x14ac:dyDescent="0.25">
      <c r="A106" s="148"/>
      <c r="B106" s="148"/>
      <c r="C106" s="148"/>
      <c r="D106" s="148"/>
      <c r="E106" s="2" t="s">
        <v>6780</v>
      </c>
      <c r="F106" s="240"/>
      <c r="G106" s="240"/>
      <c r="H106" s="240"/>
      <c r="I106" s="243"/>
      <c r="J106" s="240"/>
    </row>
    <row r="107" spans="1:10" ht="30" x14ac:dyDescent="0.25">
      <c r="A107" s="148"/>
      <c r="B107" s="148"/>
      <c r="C107" s="148"/>
      <c r="D107" s="148"/>
      <c r="E107" s="2" t="s">
        <v>6903</v>
      </c>
      <c r="F107" s="240"/>
      <c r="G107" s="240"/>
      <c r="H107" s="240"/>
      <c r="I107" s="243"/>
      <c r="J107" s="240"/>
    </row>
    <row r="108" spans="1:10" ht="30" x14ac:dyDescent="0.25">
      <c r="A108" s="148"/>
      <c r="B108" s="148"/>
      <c r="C108" s="148"/>
      <c r="D108" s="148"/>
      <c r="E108" s="2" t="s">
        <v>6781</v>
      </c>
      <c r="F108" s="240"/>
      <c r="G108" s="240"/>
      <c r="H108" s="240"/>
      <c r="I108" s="243"/>
      <c r="J108" s="240"/>
    </row>
    <row r="109" spans="1:10" ht="30" x14ac:dyDescent="0.25">
      <c r="A109" s="148"/>
      <c r="B109" s="148"/>
      <c r="C109" s="148"/>
      <c r="D109" s="148"/>
      <c r="E109" s="2" t="s">
        <v>6782</v>
      </c>
      <c r="F109" s="241"/>
      <c r="G109" s="241"/>
      <c r="H109" s="241"/>
      <c r="I109" s="244"/>
      <c r="J109" s="241"/>
    </row>
    <row r="110" spans="1:10" ht="45" x14ac:dyDescent="0.25">
      <c r="A110" s="12"/>
      <c r="B110" s="12"/>
      <c r="C110" s="12" t="s">
        <v>201</v>
      </c>
      <c r="D110" s="12"/>
      <c r="E110" s="3" t="s">
        <v>641</v>
      </c>
      <c r="F110" s="10"/>
      <c r="G110" s="10"/>
      <c r="H110" s="10"/>
      <c r="I110" s="11"/>
      <c r="J110" s="10"/>
    </row>
    <row r="111" spans="1:10" ht="120" x14ac:dyDescent="0.25">
      <c r="A111" s="148" t="s">
        <v>844</v>
      </c>
      <c r="B111" s="148"/>
      <c r="C111" s="148"/>
      <c r="D111" s="148"/>
      <c r="E111" s="3" t="s">
        <v>843</v>
      </c>
      <c r="F111" s="239"/>
      <c r="G111" s="239"/>
      <c r="H111" s="239"/>
      <c r="I111" s="242"/>
      <c r="J111" s="239"/>
    </row>
    <row r="112" spans="1:10" ht="30" x14ac:dyDescent="0.25">
      <c r="A112" s="148"/>
      <c r="B112" s="148"/>
      <c r="C112" s="148"/>
      <c r="D112" s="148"/>
      <c r="E112" s="2" t="s">
        <v>6778</v>
      </c>
      <c r="F112" s="241"/>
      <c r="G112" s="241"/>
      <c r="H112" s="241"/>
      <c r="I112" s="244"/>
      <c r="J112" s="241"/>
    </row>
    <row r="113" spans="1:10" ht="45" x14ac:dyDescent="0.25">
      <c r="A113" s="12"/>
      <c r="B113" s="12" t="s">
        <v>420</v>
      </c>
      <c r="C113" s="12"/>
      <c r="D113" s="12"/>
      <c r="E113" s="3" t="s">
        <v>842</v>
      </c>
      <c r="F113" s="10"/>
      <c r="G113" s="10"/>
      <c r="H113" s="10"/>
      <c r="I113" s="11"/>
      <c r="J113" s="10"/>
    </row>
    <row r="114" spans="1:10" ht="285" x14ac:dyDescent="0.25">
      <c r="A114" s="148"/>
      <c r="B114" s="148" t="s">
        <v>179</v>
      </c>
      <c r="C114" s="148"/>
      <c r="D114" s="148"/>
      <c r="E114" s="3" t="s">
        <v>7125</v>
      </c>
      <c r="F114" s="239"/>
      <c r="G114" s="239"/>
      <c r="H114" s="239"/>
      <c r="I114" s="242"/>
      <c r="J114" s="239"/>
    </row>
    <row r="115" spans="1:10" ht="30" x14ac:dyDescent="0.25">
      <c r="A115" s="148"/>
      <c r="B115" s="148"/>
      <c r="C115" s="148"/>
      <c r="D115" s="148"/>
      <c r="E115" s="2" t="s">
        <v>6751</v>
      </c>
      <c r="F115" s="240"/>
      <c r="G115" s="240"/>
      <c r="H115" s="240"/>
      <c r="I115" s="243"/>
      <c r="J115" s="240"/>
    </row>
    <row r="116" spans="1:10" ht="30" customHeight="1" x14ac:dyDescent="0.25">
      <c r="A116" s="148"/>
      <c r="B116" s="148"/>
      <c r="C116" s="148"/>
      <c r="D116" s="148"/>
      <c r="E116" s="2" t="s">
        <v>7092</v>
      </c>
      <c r="F116" s="240"/>
      <c r="G116" s="240"/>
      <c r="H116" s="240"/>
      <c r="I116" s="243"/>
      <c r="J116" s="240"/>
    </row>
    <row r="117" spans="1:10" ht="30" x14ac:dyDescent="0.25">
      <c r="A117" s="148"/>
      <c r="B117" s="148"/>
      <c r="C117" s="148"/>
      <c r="D117" s="148"/>
      <c r="E117" s="2" t="s">
        <v>6780</v>
      </c>
      <c r="F117" s="240"/>
      <c r="G117" s="240"/>
      <c r="H117" s="240"/>
      <c r="I117" s="243"/>
      <c r="J117" s="240"/>
    </row>
    <row r="118" spans="1:10" ht="30" x14ac:dyDescent="0.25">
      <c r="A118" s="148"/>
      <c r="B118" s="148"/>
      <c r="C118" s="148"/>
      <c r="D118" s="148"/>
      <c r="E118" s="2" t="s">
        <v>6903</v>
      </c>
      <c r="F118" s="240"/>
      <c r="G118" s="240"/>
      <c r="H118" s="240"/>
      <c r="I118" s="243"/>
      <c r="J118" s="240"/>
    </row>
    <row r="119" spans="1:10" ht="30" x14ac:dyDescent="0.25">
      <c r="A119" s="148"/>
      <c r="B119" s="148"/>
      <c r="C119" s="148"/>
      <c r="D119" s="148"/>
      <c r="E119" s="2" t="s">
        <v>6781</v>
      </c>
      <c r="F119" s="240"/>
      <c r="G119" s="240"/>
      <c r="H119" s="240"/>
      <c r="I119" s="243"/>
      <c r="J119" s="240"/>
    </row>
    <row r="120" spans="1:10" ht="30" x14ac:dyDescent="0.25">
      <c r="A120" s="148"/>
      <c r="B120" s="148"/>
      <c r="C120" s="148"/>
      <c r="D120" s="148"/>
      <c r="E120" s="2" t="s">
        <v>6782</v>
      </c>
      <c r="F120" s="241"/>
      <c r="G120" s="241"/>
      <c r="H120" s="241"/>
      <c r="I120" s="244"/>
      <c r="J120" s="241"/>
    </row>
    <row r="121" spans="1:10" ht="60" x14ac:dyDescent="0.25">
      <c r="A121" s="148"/>
      <c r="B121" s="148" t="s">
        <v>177</v>
      </c>
      <c r="C121" s="148"/>
      <c r="D121" s="148"/>
      <c r="E121" s="3" t="s">
        <v>714</v>
      </c>
      <c r="F121" s="239"/>
      <c r="G121" s="239"/>
      <c r="H121" s="239"/>
      <c r="I121" s="242"/>
      <c r="J121" s="239"/>
    </row>
    <row r="122" spans="1:10" ht="30" customHeight="1" x14ac:dyDescent="0.25">
      <c r="A122" s="148"/>
      <c r="B122" s="148"/>
      <c r="C122" s="148"/>
      <c r="D122" s="148"/>
      <c r="E122" s="2" t="s">
        <v>6783</v>
      </c>
      <c r="F122" s="240"/>
      <c r="G122" s="240"/>
      <c r="H122" s="240"/>
      <c r="I122" s="243"/>
      <c r="J122" s="240"/>
    </row>
    <row r="123" spans="1:10" ht="45" x14ac:dyDescent="0.25">
      <c r="A123" s="12"/>
      <c r="B123" s="12"/>
      <c r="C123" s="12" t="s">
        <v>214</v>
      </c>
      <c r="D123" s="12"/>
      <c r="E123" s="3" t="s">
        <v>713</v>
      </c>
      <c r="F123" s="241"/>
      <c r="G123" s="241"/>
      <c r="H123" s="241"/>
      <c r="I123" s="244"/>
      <c r="J123" s="241"/>
    </row>
    <row r="124" spans="1:10" ht="60" x14ac:dyDescent="0.25">
      <c r="A124" s="148"/>
      <c r="B124" s="148"/>
      <c r="C124" s="148" t="s">
        <v>212</v>
      </c>
      <c r="D124" s="148"/>
      <c r="E124" s="3" t="s">
        <v>712</v>
      </c>
      <c r="F124" s="239"/>
      <c r="G124" s="239"/>
      <c r="H124" s="239"/>
      <c r="I124" s="242"/>
      <c r="J124" s="239"/>
    </row>
    <row r="125" spans="1:10" ht="30" x14ac:dyDescent="0.25">
      <c r="A125" s="148"/>
      <c r="B125" s="148"/>
      <c r="C125" s="148"/>
      <c r="D125" s="148"/>
      <c r="E125" s="2" t="s">
        <v>6624</v>
      </c>
      <c r="F125" s="241"/>
      <c r="G125" s="241"/>
      <c r="H125" s="241"/>
      <c r="I125" s="244"/>
      <c r="J125" s="241"/>
    </row>
    <row r="126" spans="1:10" ht="105" x14ac:dyDescent="0.25">
      <c r="A126" s="12"/>
      <c r="B126" s="12"/>
      <c r="C126" s="12" t="s">
        <v>210</v>
      </c>
      <c r="D126" s="12"/>
      <c r="E126" s="3" t="s">
        <v>7583</v>
      </c>
      <c r="F126" s="10"/>
      <c r="G126" s="10"/>
      <c r="H126" s="10"/>
      <c r="I126" s="11"/>
      <c r="J126" s="10"/>
    </row>
    <row r="127" spans="1:10" ht="90" x14ac:dyDescent="0.25">
      <c r="A127" s="12"/>
      <c r="B127" s="12"/>
      <c r="C127" s="12" t="s">
        <v>208</v>
      </c>
      <c r="D127" s="12"/>
      <c r="E127" s="3" t="s">
        <v>7642</v>
      </c>
      <c r="F127" s="10"/>
      <c r="G127" s="10"/>
      <c r="H127" s="10"/>
      <c r="I127" s="11"/>
      <c r="J127" s="10"/>
    </row>
    <row r="128" spans="1:10" ht="150" x14ac:dyDescent="0.25">
      <c r="A128" s="12"/>
      <c r="B128" s="12"/>
      <c r="C128" s="12" t="s">
        <v>206</v>
      </c>
      <c r="D128" s="12"/>
      <c r="E128" s="3" t="s">
        <v>7585</v>
      </c>
      <c r="F128" s="10"/>
      <c r="G128" s="10"/>
      <c r="H128" s="10"/>
      <c r="I128" s="11"/>
      <c r="J128" s="10"/>
    </row>
    <row r="129" spans="1:10" ht="45" x14ac:dyDescent="0.25">
      <c r="A129" s="12"/>
      <c r="B129" s="12"/>
      <c r="C129" s="12" t="s">
        <v>204</v>
      </c>
      <c r="D129" s="12"/>
      <c r="E129" s="3" t="s">
        <v>7586</v>
      </c>
      <c r="F129" s="10"/>
      <c r="G129" s="10"/>
      <c r="H129" s="10"/>
      <c r="I129" s="11"/>
      <c r="J129" s="10"/>
    </row>
    <row r="130" spans="1:10" ht="60" x14ac:dyDescent="0.25">
      <c r="A130" s="12"/>
      <c r="B130" s="12"/>
      <c r="C130" s="12" t="s">
        <v>202</v>
      </c>
      <c r="D130" s="12"/>
      <c r="E130" s="3" t="s">
        <v>7587</v>
      </c>
      <c r="F130" s="10"/>
      <c r="G130" s="10"/>
      <c r="H130" s="10"/>
      <c r="I130" s="11"/>
      <c r="J130" s="10"/>
    </row>
    <row r="131" spans="1:10" ht="75" x14ac:dyDescent="0.25">
      <c r="A131" s="148"/>
      <c r="B131" s="148"/>
      <c r="C131" s="148" t="s">
        <v>201</v>
      </c>
      <c r="D131" s="148"/>
      <c r="E131" s="3" t="s">
        <v>7588</v>
      </c>
      <c r="F131" s="239"/>
      <c r="G131" s="239"/>
      <c r="H131" s="239"/>
      <c r="I131" s="242"/>
      <c r="J131" s="239"/>
    </row>
    <row r="132" spans="1:10" ht="30" x14ac:dyDescent="0.25">
      <c r="A132" s="148"/>
      <c r="B132" s="148"/>
      <c r="C132" s="148"/>
      <c r="D132" s="148"/>
      <c r="E132" s="2" t="s">
        <v>6624</v>
      </c>
      <c r="F132" s="241"/>
      <c r="G132" s="241"/>
      <c r="H132" s="241"/>
      <c r="I132" s="244"/>
      <c r="J132" s="241"/>
    </row>
    <row r="133" spans="1:10" ht="105" x14ac:dyDescent="0.25">
      <c r="A133" s="12"/>
      <c r="B133" s="12"/>
      <c r="C133" s="12" t="s">
        <v>199</v>
      </c>
      <c r="D133" s="12"/>
      <c r="E133" s="3" t="s">
        <v>7589</v>
      </c>
      <c r="F133" s="10"/>
      <c r="G133" s="10"/>
      <c r="H133" s="10"/>
      <c r="I133" s="11"/>
      <c r="J133" s="10"/>
    </row>
    <row r="134" spans="1:10" ht="60" x14ac:dyDescent="0.25">
      <c r="A134" s="148"/>
      <c r="B134" s="148" t="s">
        <v>175</v>
      </c>
      <c r="C134" s="148"/>
      <c r="D134" s="148"/>
      <c r="E134" s="3" t="s">
        <v>711</v>
      </c>
      <c r="F134" s="239"/>
      <c r="G134" s="239"/>
      <c r="H134" s="239"/>
      <c r="I134" s="242"/>
      <c r="J134" s="239"/>
    </row>
    <row r="135" spans="1:10" ht="30" customHeight="1" x14ac:dyDescent="0.25">
      <c r="A135" s="148"/>
      <c r="B135" s="148"/>
      <c r="C135" s="148"/>
      <c r="D135" s="148"/>
      <c r="E135" s="2" t="s">
        <v>6784</v>
      </c>
      <c r="F135" s="240"/>
      <c r="G135" s="240"/>
      <c r="H135" s="240"/>
      <c r="I135" s="243"/>
      <c r="J135" s="240"/>
    </row>
    <row r="136" spans="1:10" ht="105" x14ac:dyDescent="0.25">
      <c r="A136" s="12"/>
      <c r="B136" s="12"/>
      <c r="C136" s="12" t="s">
        <v>214</v>
      </c>
      <c r="D136" s="12"/>
      <c r="E136" s="3" t="s">
        <v>841</v>
      </c>
      <c r="F136" s="241"/>
      <c r="G136" s="241"/>
      <c r="H136" s="241"/>
      <c r="I136" s="244"/>
      <c r="J136" s="241"/>
    </row>
    <row r="137" spans="1:10" ht="90" x14ac:dyDescent="0.25">
      <c r="A137" s="12"/>
      <c r="B137" s="12"/>
      <c r="C137" s="12"/>
      <c r="D137" s="12" t="s">
        <v>435</v>
      </c>
      <c r="E137" s="3" t="s">
        <v>7643</v>
      </c>
      <c r="F137" s="10"/>
      <c r="G137" s="10"/>
      <c r="H137" s="10"/>
      <c r="I137" s="11"/>
      <c r="J137" s="10"/>
    </row>
    <row r="138" spans="1:10" ht="75" x14ac:dyDescent="0.25">
      <c r="A138" s="12"/>
      <c r="B138" s="12"/>
      <c r="C138" s="12"/>
      <c r="D138" s="12" t="s">
        <v>433</v>
      </c>
      <c r="E138" s="3" t="s">
        <v>709</v>
      </c>
      <c r="F138" s="10"/>
      <c r="G138" s="10"/>
      <c r="H138" s="10"/>
      <c r="I138" s="11"/>
      <c r="J138" s="10"/>
    </row>
    <row r="139" spans="1:10" ht="105" x14ac:dyDescent="0.25">
      <c r="A139" s="12"/>
      <c r="B139" s="12"/>
      <c r="C139" s="12" t="s">
        <v>212</v>
      </c>
      <c r="D139" s="12"/>
      <c r="E139" s="3" t="s">
        <v>708</v>
      </c>
      <c r="F139" s="10"/>
      <c r="G139" s="10"/>
      <c r="H139" s="10"/>
      <c r="I139" s="11"/>
      <c r="J139" s="10"/>
    </row>
    <row r="140" spans="1:10" ht="60" x14ac:dyDescent="0.25">
      <c r="A140" s="12"/>
      <c r="B140" s="12" t="s">
        <v>173</v>
      </c>
      <c r="C140" s="12"/>
      <c r="D140" s="12"/>
      <c r="E140" s="3" t="s">
        <v>7644</v>
      </c>
      <c r="F140" s="10"/>
      <c r="G140" s="10"/>
      <c r="H140" s="10"/>
      <c r="I140" s="11"/>
      <c r="J140" s="10"/>
    </row>
    <row r="141" spans="1:10" ht="75" x14ac:dyDescent="0.25">
      <c r="A141" s="12"/>
      <c r="B141" s="12" t="s">
        <v>171</v>
      </c>
      <c r="C141" s="12"/>
      <c r="D141" s="12"/>
      <c r="E141" s="3" t="s">
        <v>707</v>
      </c>
      <c r="F141" s="10"/>
      <c r="G141" s="10"/>
      <c r="H141" s="10"/>
      <c r="I141" s="11"/>
      <c r="J141" s="10"/>
    </row>
    <row r="142" spans="1:10" ht="75" x14ac:dyDescent="0.25">
      <c r="A142" s="12"/>
      <c r="B142" s="12" t="s">
        <v>169</v>
      </c>
      <c r="C142" s="12"/>
      <c r="D142" s="12"/>
      <c r="E142" s="3" t="s">
        <v>840</v>
      </c>
      <c r="F142" s="10"/>
      <c r="G142" s="10"/>
      <c r="H142" s="10"/>
      <c r="I142" s="11"/>
      <c r="J142" s="10"/>
    </row>
    <row r="143" spans="1:10" ht="45" x14ac:dyDescent="0.25">
      <c r="A143" s="12"/>
      <c r="B143" s="12" t="s">
        <v>167</v>
      </c>
      <c r="C143" s="12"/>
      <c r="D143" s="12"/>
      <c r="E143" s="3" t="s">
        <v>617</v>
      </c>
      <c r="F143" s="10"/>
      <c r="G143" s="10"/>
      <c r="H143" s="10"/>
      <c r="I143" s="11"/>
      <c r="J143" s="10"/>
    </row>
    <row r="144" spans="1:10" ht="75" x14ac:dyDescent="0.25">
      <c r="A144" s="12"/>
      <c r="B144" s="12" t="s">
        <v>165</v>
      </c>
      <c r="C144" s="12"/>
      <c r="D144" s="12"/>
      <c r="E144" s="3" t="s">
        <v>7592</v>
      </c>
      <c r="F144" s="10"/>
      <c r="G144" s="10"/>
      <c r="H144" s="10"/>
      <c r="I144" s="11"/>
      <c r="J144" s="10"/>
    </row>
    <row r="145" spans="1:10" ht="105" x14ac:dyDescent="0.25">
      <c r="A145" s="12"/>
      <c r="B145" s="12"/>
      <c r="C145" s="12" t="s">
        <v>214</v>
      </c>
      <c r="D145" s="12"/>
      <c r="E145" s="3" t="s">
        <v>7593</v>
      </c>
      <c r="F145" s="10"/>
      <c r="G145" s="10"/>
      <c r="H145" s="10"/>
      <c r="I145" s="11"/>
      <c r="J145" s="10"/>
    </row>
    <row r="146" spans="1:10" ht="120" x14ac:dyDescent="0.25">
      <c r="A146" s="12"/>
      <c r="B146" s="12"/>
      <c r="C146" s="12" t="s">
        <v>212</v>
      </c>
      <c r="D146" s="12"/>
      <c r="E146" s="3" t="s">
        <v>7594</v>
      </c>
      <c r="F146" s="10"/>
      <c r="G146" s="10"/>
      <c r="H146" s="10"/>
      <c r="I146" s="11"/>
      <c r="J146" s="10"/>
    </row>
    <row r="147" spans="1:10" ht="135" x14ac:dyDescent="0.25">
      <c r="A147" s="12"/>
      <c r="B147" s="12"/>
      <c r="C147" s="12" t="s">
        <v>210</v>
      </c>
      <c r="D147" s="12"/>
      <c r="E147" s="3" t="s">
        <v>7595</v>
      </c>
      <c r="F147" s="10"/>
      <c r="G147" s="10"/>
      <c r="H147" s="10"/>
      <c r="I147" s="11"/>
      <c r="J147" s="10"/>
    </row>
    <row r="148" spans="1:10" ht="120" x14ac:dyDescent="0.25">
      <c r="A148" s="12"/>
      <c r="B148" s="12"/>
      <c r="C148" s="12" t="s">
        <v>208</v>
      </c>
      <c r="D148" s="12"/>
      <c r="E148" s="3" t="s">
        <v>7500</v>
      </c>
      <c r="F148" s="239"/>
      <c r="G148" s="239"/>
      <c r="H148" s="239"/>
      <c r="I148" s="242"/>
      <c r="J148" s="239"/>
    </row>
    <row r="149" spans="1:10" ht="270" x14ac:dyDescent="0.25">
      <c r="A149" s="12"/>
      <c r="B149" s="12"/>
      <c r="C149" s="15" t="s">
        <v>437</v>
      </c>
      <c r="D149" s="12"/>
      <c r="E149" s="3" t="s">
        <v>7501</v>
      </c>
      <c r="F149" s="240"/>
      <c r="G149" s="240"/>
      <c r="H149" s="240"/>
      <c r="I149" s="243"/>
      <c r="J149" s="240"/>
    </row>
    <row r="150" spans="1:10" ht="270" x14ac:dyDescent="0.25">
      <c r="A150" s="12"/>
      <c r="B150" s="15" t="s">
        <v>257</v>
      </c>
      <c r="C150" s="12"/>
      <c r="D150" s="12"/>
      <c r="E150" s="3" t="s">
        <v>7645</v>
      </c>
      <c r="F150" s="241"/>
      <c r="G150" s="241"/>
      <c r="H150" s="241"/>
      <c r="I150" s="244"/>
      <c r="J150" s="241"/>
    </row>
    <row r="151" spans="1:10" ht="60" x14ac:dyDescent="0.25">
      <c r="A151" s="12"/>
      <c r="B151" s="12" t="s">
        <v>426</v>
      </c>
      <c r="C151" s="12"/>
      <c r="D151" s="12"/>
      <c r="E151" s="3" t="s">
        <v>7597</v>
      </c>
      <c r="F151" s="10"/>
      <c r="G151" s="10"/>
      <c r="H151" s="10"/>
      <c r="I151" s="11"/>
      <c r="J151" s="10"/>
    </row>
    <row r="152" spans="1:10" ht="75" x14ac:dyDescent="0.25">
      <c r="A152" s="12"/>
      <c r="B152" s="12"/>
      <c r="C152" s="12" t="s">
        <v>214</v>
      </c>
      <c r="D152" s="12"/>
      <c r="E152" s="3" t="s">
        <v>7598</v>
      </c>
      <c r="F152" s="10"/>
      <c r="G152" s="10"/>
      <c r="H152" s="10"/>
      <c r="I152" s="11"/>
      <c r="J152" s="10"/>
    </row>
    <row r="153" spans="1:10" ht="105" x14ac:dyDescent="0.25">
      <c r="A153" s="12"/>
      <c r="B153" s="12"/>
      <c r="C153" s="12" t="s">
        <v>212</v>
      </c>
      <c r="D153" s="12"/>
      <c r="E153" s="3" t="s">
        <v>7599</v>
      </c>
      <c r="F153" s="10"/>
      <c r="G153" s="10"/>
      <c r="H153" s="10"/>
      <c r="I153" s="11"/>
      <c r="J153" s="10"/>
    </row>
    <row r="154" spans="1:10" ht="105" x14ac:dyDescent="0.25">
      <c r="A154" s="12"/>
      <c r="B154" s="12"/>
      <c r="C154" s="12" t="s">
        <v>210</v>
      </c>
      <c r="D154" s="12"/>
      <c r="E154" s="3" t="s">
        <v>7600</v>
      </c>
      <c r="F154" s="10"/>
      <c r="G154" s="10"/>
      <c r="H154" s="10"/>
      <c r="I154" s="11"/>
      <c r="J154" s="10"/>
    </row>
    <row r="155" spans="1:10" ht="30" x14ac:dyDescent="0.25">
      <c r="A155" s="148"/>
      <c r="B155" s="148" t="s">
        <v>282</v>
      </c>
      <c r="C155" s="148"/>
      <c r="D155" s="148"/>
      <c r="E155" s="3" t="s">
        <v>705</v>
      </c>
      <c r="F155" s="165"/>
      <c r="G155" s="165"/>
      <c r="H155" s="165"/>
      <c r="I155" s="246"/>
      <c r="J155" s="165"/>
    </row>
    <row r="156" spans="1:10" x14ac:dyDescent="0.25">
      <c r="A156" s="148"/>
      <c r="B156" s="148"/>
      <c r="C156" s="148"/>
      <c r="D156" s="148"/>
      <c r="E156" s="2" t="s">
        <v>6785</v>
      </c>
      <c r="F156" s="165"/>
      <c r="G156" s="165"/>
      <c r="H156" s="165"/>
      <c r="I156" s="246"/>
      <c r="J156" s="165"/>
    </row>
  </sheetData>
  <mergeCells count="278">
    <mergeCell ref="F148:F150"/>
    <mergeCell ref="G148:G150"/>
    <mergeCell ref="H148:H150"/>
    <mergeCell ref="I148:I150"/>
    <mergeCell ref="J148:J150"/>
    <mergeCell ref="C131:C132"/>
    <mergeCell ref="D131:D132"/>
    <mergeCell ref="F131:F132"/>
    <mergeCell ref="A102:A109"/>
    <mergeCell ref="B102:B109"/>
    <mergeCell ref="C102:C109"/>
    <mergeCell ref="D102:D109"/>
    <mergeCell ref="F102:F109"/>
    <mergeCell ref="A111:A112"/>
    <mergeCell ref="B111:B112"/>
    <mergeCell ref="C111:C112"/>
    <mergeCell ref="D111:D112"/>
    <mergeCell ref="F111:F112"/>
    <mergeCell ref="A124:A125"/>
    <mergeCell ref="B124:B125"/>
    <mergeCell ref="C124:C125"/>
    <mergeCell ref="D124:D125"/>
    <mergeCell ref="A114:A120"/>
    <mergeCell ref="B114:B120"/>
    <mergeCell ref="C114:C120"/>
    <mergeCell ref="D114:D120"/>
    <mergeCell ref="F114:F120"/>
    <mergeCell ref="A19:A22"/>
    <mergeCell ref="B19:B22"/>
    <mergeCell ref="C19:C22"/>
    <mergeCell ref="D19:D22"/>
    <mergeCell ref="A23:A24"/>
    <mergeCell ref="B23:B24"/>
    <mergeCell ref="C23:C24"/>
    <mergeCell ref="D23:D24"/>
    <mergeCell ref="A35:A36"/>
    <mergeCell ref="B35:B36"/>
    <mergeCell ref="C35:C36"/>
    <mergeCell ref="D35:D36"/>
    <mergeCell ref="F74:F76"/>
    <mergeCell ref="A63:A64"/>
    <mergeCell ref="B63:B64"/>
    <mergeCell ref="C63:C64"/>
    <mergeCell ref="D63:D64"/>
    <mergeCell ref="F63:F64"/>
    <mergeCell ref="A68:A69"/>
    <mergeCell ref="B68:B69"/>
    <mergeCell ref="C68:C69"/>
    <mergeCell ref="J19:J22"/>
    <mergeCell ref="F121:F123"/>
    <mergeCell ref="I121:I123"/>
    <mergeCell ref="F91:F92"/>
    <mergeCell ref="A3:J3"/>
    <mergeCell ref="J74:J76"/>
    <mergeCell ref="J41:J42"/>
    <mergeCell ref="I41:I42"/>
    <mergeCell ref="H41:H42"/>
    <mergeCell ref="F41:F42"/>
    <mergeCell ref="G41:G42"/>
    <mergeCell ref="F19:F22"/>
    <mergeCell ref="G19:G22"/>
    <mergeCell ref="H19:H22"/>
    <mergeCell ref="I19:I22"/>
    <mergeCell ref="F23:F24"/>
    <mergeCell ref="G23:G24"/>
    <mergeCell ref="H23:H24"/>
    <mergeCell ref="I23:I24"/>
    <mergeCell ref="F35:F36"/>
    <mergeCell ref="G35:G36"/>
    <mergeCell ref="H35:H36"/>
    <mergeCell ref="G102:G109"/>
    <mergeCell ref="H102:H109"/>
    <mergeCell ref="G55:G57"/>
    <mergeCell ref="H55:H57"/>
    <mergeCell ref="I55:I57"/>
    <mergeCell ref="J55:J57"/>
    <mergeCell ref="G58:G59"/>
    <mergeCell ref="H58:H59"/>
    <mergeCell ref="I58:I59"/>
    <mergeCell ref="J58:J59"/>
    <mergeCell ref="G63:G64"/>
    <mergeCell ref="H63:H64"/>
    <mergeCell ref="I63:I64"/>
    <mergeCell ref="J63:J64"/>
    <mergeCell ref="I74:I76"/>
    <mergeCell ref="H74:H76"/>
    <mergeCell ref="G74:G76"/>
    <mergeCell ref="F124:F125"/>
    <mergeCell ref="G131:G132"/>
    <mergeCell ref="H131:H132"/>
    <mergeCell ref="I131:I132"/>
    <mergeCell ref="J131:J132"/>
    <mergeCell ref="G124:G125"/>
    <mergeCell ref="H124:H125"/>
    <mergeCell ref="I124:I125"/>
    <mergeCell ref="J124:J125"/>
    <mergeCell ref="I102:I109"/>
    <mergeCell ref="J102:J109"/>
    <mergeCell ref="G111:G112"/>
    <mergeCell ref="H111:H112"/>
    <mergeCell ref="I111:I112"/>
    <mergeCell ref="J111:J112"/>
    <mergeCell ref="J91:J92"/>
    <mergeCell ref="I91:I92"/>
    <mergeCell ref="H91:H92"/>
    <mergeCell ref="J121:J123"/>
    <mergeCell ref="G91:G92"/>
    <mergeCell ref="H121:H123"/>
    <mergeCell ref="G121:G123"/>
    <mergeCell ref="G93:G94"/>
    <mergeCell ref="H93:H94"/>
    <mergeCell ref="I93:I94"/>
    <mergeCell ref="J93:J94"/>
    <mergeCell ref="G99:G101"/>
    <mergeCell ref="H99:H101"/>
    <mergeCell ref="I99:I101"/>
    <mergeCell ref="J99:J101"/>
    <mergeCell ref="G114:G120"/>
    <mergeCell ref="H114:H120"/>
    <mergeCell ref="I114:I120"/>
    <mergeCell ref="J114:J120"/>
    <mergeCell ref="A16:A18"/>
    <mergeCell ref="B16:B18"/>
    <mergeCell ref="C16:C18"/>
    <mergeCell ref="D16:D18"/>
    <mergeCell ref="F14:F18"/>
    <mergeCell ref="G14:G18"/>
    <mergeCell ref="H14:H18"/>
    <mergeCell ref="I14:I18"/>
    <mergeCell ref="J14:J18"/>
    <mergeCell ref="A7:A8"/>
    <mergeCell ref="B7:B8"/>
    <mergeCell ref="C7:C8"/>
    <mergeCell ref="D7:D8"/>
    <mergeCell ref="F6:F8"/>
    <mergeCell ref="G6:G8"/>
    <mergeCell ref="H6:H8"/>
    <mergeCell ref="I6:I8"/>
    <mergeCell ref="J6:J8"/>
    <mergeCell ref="J23:J24"/>
    <mergeCell ref="A29:A32"/>
    <mergeCell ref="B29:B32"/>
    <mergeCell ref="C29:C32"/>
    <mergeCell ref="D29:D32"/>
    <mergeCell ref="F29:F32"/>
    <mergeCell ref="G29:G32"/>
    <mergeCell ref="H29:H32"/>
    <mergeCell ref="I29:I32"/>
    <mergeCell ref="J29:J32"/>
    <mergeCell ref="I35:I36"/>
    <mergeCell ref="J35:J36"/>
    <mergeCell ref="A37:A38"/>
    <mergeCell ref="B37:B38"/>
    <mergeCell ref="C37:C38"/>
    <mergeCell ref="D37:D38"/>
    <mergeCell ref="F37:F38"/>
    <mergeCell ref="G37:G38"/>
    <mergeCell ref="H37:H38"/>
    <mergeCell ref="I37:I38"/>
    <mergeCell ref="J37:J38"/>
    <mergeCell ref="G39:G40"/>
    <mergeCell ref="H39:H40"/>
    <mergeCell ref="I39:I40"/>
    <mergeCell ref="J39:J40"/>
    <mergeCell ref="A44:A45"/>
    <mergeCell ref="B44:B45"/>
    <mergeCell ref="C44:C45"/>
    <mergeCell ref="D44:D45"/>
    <mergeCell ref="F44:F45"/>
    <mergeCell ref="G44:G45"/>
    <mergeCell ref="H44:H45"/>
    <mergeCell ref="I44:I45"/>
    <mergeCell ref="J44:J45"/>
    <mergeCell ref="A39:A40"/>
    <mergeCell ref="B39:B40"/>
    <mergeCell ref="C39:C40"/>
    <mergeCell ref="D39:D40"/>
    <mergeCell ref="F39:F40"/>
    <mergeCell ref="H46:H48"/>
    <mergeCell ref="I46:I48"/>
    <mergeCell ref="J46:J48"/>
    <mergeCell ref="F52:F54"/>
    <mergeCell ref="G52:G54"/>
    <mergeCell ref="H52:H54"/>
    <mergeCell ref="I52:I54"/>
    <mergeCell ref="J52:J54"/>
    <mergeCell ref="A58:A59"/>
    <mergeCell ref="B58:B59"/>
    <mergeCell ref="C58:C59"/>
    <mergeCell ref="D58:D59"/>
    <mergeCell ref="F58:F59"/>
    <mergeCell ref="A55:A57"/>
    <mergeCell ref="B55:B57"/>
    <mergeCell ref="C55:C57"/>
    <mergeCell ref="D55:D57"/>
    <mergeCell ref="F55:F57"/>
    <mergeCell ref="A46:A48"/>
    <mergeCell ref="B46:B48"/>
    <mergeCell ref="C46:C48"/>
    <mergeCell ref="D46:D48"/>
    <mergeCell ref="F46:F48"/>
    <mergeCell ref="G46:G48"/>
    <mergeCell ref="D68:D69"/>
    <mergeCell ref="F68:F69"/>
    <mergeCell ref="G68:G69"/>
    <mergeCell ref="H68:H69"/>
    <mergeCell ref="I68:I69"/>
    <mergeCell ref="J68:J69"/>
    <mergeCell ref="A81:A83"/>
    <mergeCell ref="B81:B83"/>
    <mergeCell ref="C81:C83"/>
    <mergeCell ref="D81:D83"/>
    <mergeCell ref="F81:F83"/>
    <mergeCell ref="G81:G83"/>
    <mergeCell ref="H81:H83"/>
    <mergeCell ref="I81:I83"/>
    <mergeCell ref="J81:J83"/>
    <mergeCell ref="G70:G72"/>
    <mergeCell ref="H70:H72"/>
    <mergeCell ref="I70:I72"/>
    <mergeCell ref="J70:J72"/>
    <mergeCell ref="A70:A72"/>
    <mergeCell ref="B70:B72"/>
    <mergeCell ref="C70:C72"/>
    <mergeCell ref="D70:D72"/>
    <mergeCell ref="F70:F72"/>
    <mergeCell ref="G84:G86"/>
    <mergeCell ref="H84:H86"/>
    <mergeCell ref="I84:I86"/>
    <mergeCell ref="J84:J86"/>
    <mergeCell ref="A87:A89"/>
    <mergeCell ref="B87:B89"/>
    <mergeCell ref="C87:C89"/>
    <mergeCell ref="D87:D89"/>
    <mergeCell ref="F87:F89"/>
    <mergeCell ref="G87:G89"/>
    <mergeCell ref="H87:H89"/>
    <mergeCell ref="I87:I89"/>
    <mergeCell ref="J87:J89"/>
    <mergeCell ref="A84:A86"/>
    <mergeCell ref="B84:B86"/>
    <mergeCell ref="C84:C86"/>
    <mergeCell ref="D84:D86"/>
    <mergeCell ref="F84:F86"/>
    <mergeCell ref="A99:A101"/>
    <mergeCell ref="B99:B101"/>
    <mergeCell ref="C99:C101"/>
    <mergeCell ref="D99:D101"/>
    <mergeCell ref="F99:F101"/>
    <mergeCell ref="A93:A94"/>
    <mergeCell ref="B93:B94"/>
    <mergeCell ref="C93:C94"/>
    <mergeCell ref="D93:D94"/>
    <mergeCell ref="F93:F94"/>
    <mergeCell ref="F155:F156"/>
    <mergeCell ref="G155:G156"/>
    <mergeCell ref="H155:H156"/>
    <mergeCell ref="I155:I156"/>
    <mergeCell ref="J155:J156"/>
    <mergeCell ref="A121:A122"/>
    <mergeCell ref="B121:B122"/>
    <mergeCell ref="C121:C122"/>
    <mergeCell ref="D121:D122"/>
    <mergeCell ref="A134:A135"/>
    <mergeCell ref="B134:B135"/>
    <mergeCell ref="C134:C135"/>
    <mergeCell ref="D134:D135"/>
    <mergeCell ref="A155:A156"/>
    <mergeCell ref="B155:B156"/>
    <mergeCell ref="C155:C156"/>
    <mergeCell ref="D155:D156"/>
    <mergeCell ref="J134:J136"/>
    <mergeCell ref="I134:I136"/>
    <mergeCell ref="H134:H136"/>
    <mergeCell ref="G134:G136"/>
    <mergeCell ref="F134:F136"/>
    <mergeCell ref="A131:A132"/>
    <mergeCell ref="B131:B132"/>
  </mergeCells>
  <hyperlinks>
    <hyperlink ref="E20" location="worksheet15" display="Click here to go to Worksheet 15." xr:uid="{00000000-0004-0000-3800-000000000000}"/>
    <hyperlink ref="E22" location="mil06.01" display="Click here to go to MIL Item 6.01." xr:uid="{00000000-0004-0000-3800-000001000000}"/>
    <hyperlink ref="E21" location="mil00coverdocket" display="Click here to go to number on MIL cover page." xr:uid="{00000000-0004-0000-3800-000002000000}"/>
    <hyperlink ref="E125" location="worksheet09" display="Click here to go to Worksheet 9." xr:uid="{00000000-0004-0000-3800-000003000000}"/>
    <hyperlink ref="E132" location="worksheet09" display="Click here to go to Worksheet 9." xr:uid="{00000000-0004-0000-3800-000004000000}"/>
    <hyperlink ref="E8" location="cp_035" display="Click here to go to Item 35." xr:uid="{00000000-0004-0000-3800-000005000000}"/>
    <hyperlink ref="E17" location="mil06.23" display="Click here to go to MIL Item 6.23." xr:uid="{00000000-0004-0000-3800-000006000000}"/>
    <hyperlink ref="E18" location="sdl_18" display="Click here to go to SDL Item 18." xr:uid="{00000000-0004-0000-3800-000007000000}"/>
    <hyperlink ref="E24" location="sdl_20" display="Click here to go to SDL Item 20." xr:uid="{00000000-0004-0000-3800-000008000000}"/>
    <hyperlink ref="E31" location="sdl_24" display="Click here to go to SDL Item 24." xr:uid="{00000000-0004-0000-3800-000009000000}"/>
    <hyperlink ref="E32" location="cp_054" display="Click here to go to Checkplan Item 54." xr:uid="{00000000-0004-0000-3800-00000A000000}"/>
    <hyperlink ref="E36" location="cp_032o" display="Click here to go to Item 32o." xr:uid="{00000000-0004-0000-3800-00000B000000}"/>
    <hyperlink ref="E38" location="cp_032n" display="Click here to go to Item 32n." xr:uid="{00000000-0004-0000-3800-00000C000000}"/>
    <hyperlink ref="E40" location="mil02.10" display="Click here to go to MIL Item 2.10." xr:uid="{00000000-0004-0000-3800-00000D000000}"/>
    <hyperlink ref="E45" location="cp_054" display="Click here to go to Item 54." xr:uid="{00000000-0004-0000-3800-00000E000000}"/>
    <hyperlink ref="E47" location="mil02.05" display="Click here to go to MIL Item 2.05." xr:uid="{00000000-0004-0000-3800-00000F000000}"/>
    <hyperlink ref="E48" location="mil02.160" display="Click here to go to MIL Item 2.160." xr:uid="{00000000-0004-0000-3800-000010000000}"/>
    <hyperlink ref="E54" location="cp_054" display="Click here to go to Item 54." xr:uid="{00000000-0004-0000-3800-000011000000}"/>
    <hyperlink ref="E56" location="mil02.20" display="Click here to go to MIL Item 2.20." xr:uid="{00000000-0004-0000-3800-000012000000}"/>
    <hyperlink ref="E57" location="mil02.170" display="Click here to go to MIL Item 2.170." xr:uid="{00000000-0004-0000-3800-000013000000}"/>
    <hyperlink ref="E59" location="mil02.05" display="Click here to go to MIL Item 2.05." xr:uid="{00000000-0004-0000-3800-000014000000}"/>
    <hyperlink ref="E64" location="cp_054" display="Click here to go to Item 54." xr:uid="{00000000-0004-0000-3800-000015000000}"/>
    <hyperlink ref="E69" location="mil02.58" display="Click here to go to MIL Item 2.58." xr:uid="{00000000-0004-0000-3800-000016000000}"/>
    <hyperlink ref="E71" location="mil06.24" display="Click here to go to MIL Item 6.24." xr:uid="{00000000-0004-0000-3800-000017000000}"/>
    <hyperlink ref="E72" location="sdl_26" display="Click here to go to SDL Item 26." xr:uid="{00000000-0004-0000-3800-000018000000}"/>
    <hyperlink ref="E82" location="mil06.25" display="Click here to go to MIL Item 6.25." xr:uid="{00000000-0004-0000-3800-000019000000}"/>
    <hyperlink ref="E83" location="sdl_27" display="Click here to go to SDL Item 27." xr:uid="{00000000-0004-0000-3800-00001A000000}"/>
    <hyperlink ref="E85" location="mil06.26" display="Click here to go to MIL Item 6.26." xr:uid="{00000000-0004-0000-3800-00001B000000}"/>
    <hyperlink ref="E86" location="sdl_28" display="Click here to go to SDL Item 28." xr:uid="{00000000-0004-0000-3800-00001C000000}"/>
    <hyperlink ref="E88" location="mil06.38" display="Click here to go to MIL Item 6.38." xr:uid="{00000000-0004-0000-3800-00001D000000}"/>
    <hyperlink ref="E89" location="sdl_36" display="Click here to go to SDL Item 36." xr:uid="{00000000-0004-0000-3800-00001E000000}"/>
    <hyperlink ref="E94" location="mil06.27" display="Click here to go to MIL Item 6.27." xr:uid="{00000000-0004-0000-3800-00001F000000}"/>
    <hyperlink ref="E100" location="mil06.36" display="Click here to go to MIL Item 6.36." xr:uid="{00000000-0004-0000-3800-000020000000}"/>
    <hyperlink ref="E101" location="sdl_37" display="Click here to go to SDL Item 37." xr:uid="{00000000-0004-0000-3800-000021000000}"/>
    <hyperlink ref="E103" location="mil06.37" display="Click here to go to MIL Item 6.37." xr:uid="{00000000-0004-0000-3800-000022000000}"/>
    <hyperlink ref="E104" location="sdl_38" display="Click here to go to SDL Item 38." xr:uid="{00000000-0004-0000-3800-000023000000}"/>
    <hyperlink ref="E106" location="mil06.85" display="Click here to go to MIL Item 6.85." xr:uid="{00000000-0004-0000-3800-000024000000}"/>
    <hyperlink ref="E107" location="mil06.144" display="Click here to go to MIL Item 6.144." xr:uid="{00000000-0004-0000-3800-000025000000}"/>
    <hyperlink ref="E108" location="mil07.35" display="Click here to go to MIL Item 7.35." xr:uid="{00000000-0004-0000-3800-000026000000}"/>
    <hyperlink ref="E109" location="mil21.23" display="Click here to go to MIL Item 21.23." xr:uid="{00000000-0004-0000-3800-000027000000}"/>
    <hyperlink ref="E112" location="mil02.58" display="Click here to go to MIL Item 2.58." xr:uid="{00000000-0004-0000-3800-000028000000}"/>
    <hyperlink ref="E115" location="mil06.38" display="Click here to go to MIL Item 6.38." xr:uid="{00000000-0004-0000-3800-000029000000}"/>
    <hyperlink ref="E116" location="sdl_36" display="Click here to go to SDL Item 36." xr:uid="{00000000-0004-0000-3800-00002A000000}"/>
    <hyperlink ref="E117" location="mil06.85" display="Click here to go to MIL Item 6.85." xr:uid="{00000000-0004-0000-3800-00002B000000}"/>
    <hyperlink ref="E118" location="mil06.144" display="Click here to go to MIL Item 6.144." xr:uid="{00000000-0004-0000-3800-00002C000000}"/>
    <hyperlink ref="E119" location="mil07.35" display="Click here to go to MIL Item 7.35." xr:uid="{00000000-0004-0000-3800-00002D000000}"/>
    <hyperlink ref="E120" location="mil21.23" display="Click here to go to MIL Item 21.23." xr:uid="{00000000-0004-0000-3800-00002E000000}"/>
    <hyperlink ref="E122" location="sdl_31" display="Click here to go to SDL Item 31." xr:uid="{00000000-0004-0000-3800-00002F000000}"/>
    <hyperlink ref="E135" location="sdl_32" display="Click here to go to SDL Item 32." xr:uid="{00000000-0004-0000-3800-000030000000}"/>
    <hyperlink ref="E30" location="mil06.24" display="Click here to go to MIL Item 6.24." xr:uid="{00000000-0004-0000-3800-000032000000}"/>
    <hyperlink ref="E105" location="mil06.39" display="Click here to go to MIL Item 6.39." xr:uid="{00000000-0004-0000-3800-000033000000}"/>
    <hyperlink ref="E156" location="cp_055" display="Click here to go to Item 55." xr:uid="{00000000-0004-0000-3800-000031000000}"/>
  </hyperlinks>
  <pageMargins left="0.7" right="0.7" top="0.75" bottom="0.75" header="0.3" footer="0.3"/>
  <pageSetup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dimension ref="A3:I101"/>
  <sheetViews>
    <sheetView workbookViewId="0">
      <pane ySplit="5" topLeftCell="A6" activePane="bottomLeft" state="frozen"/>
      <selection activeCell="A6" sqref="A6:A7"/>
      <selection pane="bottomLeft" activeCell="A6" sqref="A6:A7"/>
    </sheetView>
  </sheetViews>
  <sheetFormatPr defaultRowHeight="15" x14ac:dyDescent="0.25"/>
  <cols>
    <col min="1" max="1" width="4.7109375" customWidth="1"/>
    <col min="2" max="3" width="6.7109375" customWidth="1"/>
    <col min="4" max="4" width="28.7109375" customWidth="1"/>
    <col min="5" max="5" width="4.7109375" customWidth="1"/>
    <col min="6" max="7" width="6.7109375" customWidth="1"/>
    <col min="8" max="8" width="10.7109375" customWidth="1"/>
    <col min="9" max="9" width="8.7109375" customWidth="1"/>
  </cols>
  <sheetData>
    <row r="3" spans="1:9" ht="15.75" thickBot="1" x14ac:dyDescent="0.3">
      <c r="A3" s="147" t="s">
        <v>882</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65" x14ac:dyDescent="0.25">
      <c r="A6" s="148" t="s">
        <v>881</v>
      </c>
      <c r="B6" s="148"/>
      <c r="C6" s="148"/>
      <c r="D6" s="3" t="s">
        <v>880</v>
      </c>
      <c r="E6" s="239"/>
      <c r="F6" s="239"/>
      <c r="G6" s="239"/>
      <c r="H6" s="242"/>
      <c r="I6" s="239"/>
    </row>
    <row r="7" spans="1:9" x14ac:dyDescent="0.25">
      <c r="A7" s="148"/>
      <c r="B7" s="148"/>
      <c r="C7" s="148"/>
      <c r="D7" s="2" t="s">
        <v>6907</v>
      </c>
      <c r="E7" s="241"/>
      <c r="F7" s="241"/>
      <c r="G7" s="241"/>
      <c r="H7" s="244"/>
      <c r="I7" s="241"/>
    </row>
    <row r="8" spans="1:9" ht="45" x14ac:dyDescent="0.25">
      <c r="A8" s="12"/>
      <c r="B8" s="12" t="s">
        <v>420</v>
      </c>
      <c r="C8" s="12"/>
      <c r="D8" s="3" t="s">
        <v>879</v>
      </c>
      <c r="E8" s="10"/>
      <c r="F8" s="10"/>
      <c r="G8" s="10"/>
      <c r="H8" s="11"/>
      <c r="I8" s="10"/>
    </row>
    <row r="9" spans="1:9" ht="105" x14ac:dyDescent="0.25">
      <c r="A9" s="12"/>
      <c r="B9" s="12" t="s">
        <v>179</v>
      </c>
      <c r="C9" s="12"/>
      <c r="D9" s="3" t="s">
        <v>862</v>
      </c>
      <c r="E9" s="10"/>
      <c r="F9" s="10"/>
      <c r="G9" s="10"/>
      <c r="H9" s="11"/>
      <c r="I9" s="10"/>
    </row>
    <row r="10" spans="1:9" ht="75" x14ac:dyDescent="0.25">
      <c r="A10" s="12"/>
      <c r="B10" s="12" t="s">
        <v>177</v>
      </c>
      <c r="C10" s="12"/>
      <c r="D10" s="3" t="s">
        <v>7199</v>
      </c>
      <c r="E10" s="10"/>
      <c r="F10" s="10"/>
      <c r="G10" s="10"/>
      <c r="H10" s="11"/>
      <c r="I10" s="10"/>
    </row>
    <row r="11" spans="1:9" ht="135" x14ac:dyDescent="0.25">
      <c r="A11" s="12"/>
      <c r="B11" s="12" t="s">
        <v>175</v>
      </c>
      <c r="C11" s="12"/>
      <c r="D11" s="3" t="s">
        <v>878</v>
      </c>
      <c r="E11" s="10"/>
      <c r="F11" s="10"/>
      <c r="G11" s="10"/>
      <c r="H11" s="11"/>
      <c r="I11" s="10"/>
    </row>
    <row r="12" spans="1:9" ht="45" x14ac:dyDescent="0.25">
      <c r="A12" s="12"/>
      <c r="B12" s="12" t="s">
        <v>173</v>
      </c>
      <c r="C12" s="12"/>
      <c r="D12" s="3" t="s">
        <v>516</v>
      </c>
      <c r="E12" s="10"/>
      <c r="F12" s="10"/>
      <c r="G12" s="10"/>
      <c r="H12" s="11"/>
      <c r="I12" s="10"/>
    </row>
    <row r="13" spans="1:9" ht="195" x14ac:dyDescent="0.25">
      <c r="A13" s="148"/>
      <c r="B13" s="148" t="s">
        <v>171</v>
      </c>
      <c r="C13" s="148"/>
      <c r="D13" s="3" t="s">
        <v>7200</v>
      </c>
      <c r="E13" s="239"/>
      <c r="F13" s="239"/>
      <c r="G13" s="239"/>
      <c r="H13" s="242"/>
      <c r="I13" s="239"/>
    </row>
    <row r="14" spans="1:9" ht="30" customHeight="1" x14ac:dyDescent="0.25">
      <c r="A14" s="148"/>
      <c r="B14" s="148"/>
      <c r="C14" s="148"/>
      <c r="D14" s="2" t="s">
        <v>6748</v>
      </c>
      <c r="E14" s="240"/>
      <c r="F14" s="240"/>
      <c r="G14" s="240"/>
      <c r="H14" s="243"/>
      <c r="I14" s="240"/>
    </row>
    <row r="15" spans="1:9" x14ac:dyDescent="0.25">
      <c r="A15" s="148"/>
      <c r="B15" s="148"/>
      <c r="C15" s="148"/>
      <c r="D15" s="2" t="s">
        <v>7104</v>
      </c>
      <c r="E15" s="241"/>
      <c r="F15" s="241"/>
      <c r="G15" s="241"/>
      <c r="H15" s="244"/>
      <c r="I15" s="241"/>
    </row>
    <row r="16" spans="1:9" ht="180" x14ac:dyDescent="0.25">
      <c r="A16" s="148"/>
      <c r="B16" s="148" t="s">
        <v>169</v>
      </c>
      <c r="C16" s="148"/>
      <c r="D16" s="3" t="s">
        <v>7138</v>
      </c>
      <c r="E16" s="165"/>
      <c r="F16" s="165"/>
      <c r="G16" s="165"/>
      <c r="H16" s="246"/>
      <c r="I16" s="165"/>
    </row>
    <row r="17" spans="1:9" ht="30" customHeight="1" x14ac:dyDescent="0.25">
      <c r="A17" s="148"/>
      <c r="B17" s="148"/>
      <c r="C17" s="148"/>
      <c r="D17" s="2" t="s">
        <v>6625</v>
      </c>
      <c r="E17" s="165"/>
      <c r="F17" s="165"/>
      <c r="G17" s="165"/>
      <c r="H17" s="246"/>
      <c r="I17" s="165"/>
    </row>
    <row r="18" spans="1:9" ht="30" customHeight="1" x14ac:dyDescent="0.25">
      <c r="A18" s="148"/>
      <c r="B18" s="148"/>
      <c r="C18" s="148"/>
      <c r="D18" s="2" t="s">
        <v>7089</v>
      </c>
      <c r="E18" s="165"/>
      <c r="F18" s="165"/>
      <c r="G18" s="165"/>
      <c r="H18" s="246"/>
      <c r="I18" s="165"/>
    </row>
    <row r="19" spans="1:9" ht="30" customHeight="1" x14ac:dyDescent="0.25">
      <c r="A19" s="148"/>
      <c r="B19" s="148"/>
      <c r="C19" s="148"/>
      <c r="D19" s="2" t="s">
        <v>6627</v>
      </c>
      <c r="E19" s="165"/>
      <c r="F19" s="165"/>
      <c r="G19" s="165"/>
      <c r="H19" s="246"/>
      <c r="I19" s="165"/>
    </row>
    <row r="20" spans="1:9" ht="75" x14ac:dyDescent="0.25">
      <c r="A20" s="148"/>
      <c r="B20" s="148" t="s">
        <v>167</v>
      </c>
      <c r="C20" s="148"/>
      <c r="D20" s="3" t="s">
        <v>7559</v>
      </c>
      <c r="E20" s="239"/>
      <c r="F20" s="239"/>
      <c r="G20" s="239"/>
      <c r="H20" s="242"/>
      <c r="I20" s="239"/>
    </row>
    <row r="21" spans="1:9" x14ac:dyDescent="0.25">
      <c r="A21" s="148"/>
      <c r="B21" s="148"/>
      <c r="C21" s="148"/>
      <c r="D21" s="2" t="s">
        <v>6768</v>
      </c>
      <c r="E21" s="241"/>
      <c r="F21" s="241"/>
      <c r="G21" s="241"/>
      <c r="H21" s="244"/>
      <c r="I21" s="241"/>
    </row>
    <row r="22" spans="1:9" ht="60" x14ac:dyDescent="0.25">
      <c r="A22" s="12"/>
      <c r="B22" s="12" t="s">
        <v>165</v>
      </c>
      <c r="C22" s="12"/>
      <c r="D22" s="3" t="s">
        <v>877</v>
      </c>
      <c r="E22" s="10"/>
      <c r="F22" s="10"/>
      <c r="G22" s="10"/>
      <c r="H22" s="11"/>
      <c r="I22" s="10"/>
    </row>
    <row r="23" spans="1:9" ht="60" x14ac:dyDescent="0.25">
      <c r="A23" s="12"/>
      <c r="B23" s="12"/>
      <c r="C23" s="12" t="s">
        <v>214</v>
      </c>
      <c r="D23" s="3" t="s">
        <v>859</v>
      </c>
      <c r="E23" s="10"/>
      <c r="F23" s="10"/>
      <c r="G23" s="10"/>
      <c r="H23" s="11"/>
      <c r="I23" s="10"/>
    </row>
    <row r="24" spans="1:9" ht="75" x14ac:dyDescent="0.25">
      <c r="A24" s="12"/>
      <c r="B24" s="12"/>
      <c r="C24" s="12" t="s">
        <v>212</v>
      </c>
      <c r="D24" s="3" t="s">
        <v>858</v>
      </c>
      <c r="E24" s="10"/>
      <c r="F24" s="10"/>
      <c r="G24" s="10"/>
      <c r="H24" s="11"/>
      <c r="I24" s="10"/>
    </row>
    <row r="25" spans="1:9" ht="60" x14ac:dyDescent="0.25">
      <c r="A25" s="12"/>
      <c r="B25" s="12"/>
      <c r="C25" s="12" t="s">
        <v>210</v>
      </c>
      <c r="D25" s="3" t="s">
        <v>857</v>
      </c>
      <c r="E25" s="10"/>
      <c r="F25" s="10"/>
      <c r="G25" s="10"/>
      <c r="H25" s="11"/>
      <c r="I25" s="10"/>
    </row>
    <row r="26" spans="1:9" ht="210" x14ac:dyDescent="0.25">
      <c r="A26" s="148"/>
      <c r="B26" s="148" t="s">
        <v>426</v>
      </c>
      <c r="C26" s="148"/>
      <c r="D26" s="3" t="s">
        <v>7652</v>
      </c>
      <c r="E26" s="239"/>
      <c r="F26" s="239"/>
      <c r="G26" s="239"/>
      <c r="H26" s="242"/>
      <c r="I26" s="239"/>
    </row>
    <row r="27" spans="1:9" ht="30" customHeight="1" x14ac:dyDescent="0.25">
      <c r="A27" s="148"/>
      <c r="B27" s="148"/>
      <c r="C27" s="148"/>
      <c r="D27" s="2" t="s">
        <v>6749</v>
      </c>
      <c r="E27" s="240"/>
      <c r="F27" s="240"/>
      <c r="G27" s="240"/>
      <c r="H27" s="243"/>
      <c r="I27" s="240"/>
    </row>
    <row r="28" spans="1:9" x14ac:dyDescent="0.25">
      <c r="A28" s="148"/>
      <c r="B28" s="148"/>
      <c r="C28" s="148"/>
      <c r="D28" s="2" t="s">
        <v>7106</v>
      </c>
      <c r="E28" s="240"/>
      <c r="F28" s="240"/>
      <c r="G28" s="240"/>
      <c r="H28" s="243"/>
      <c r="I28" s="240"/>
    </row>
    <row r="29" spans="1:9" ht="60" x14ac:dyDescent="0.25">
      <c r="A29" s="12"/>
      <c r="B29" s="12"/>
      <c r="C29" s="12" t="s">
        <v>214</v>
      </c>
      <c r="D29" s="3" t="s">
        <v>876</v>
      </c>
      <c r="E29" s="10"/>
      <c r="F29" s="10"/>
      <c r="G29" s="10"/>
      <c r="H29" s="11"/>
      <c r="I29" s="10"/>
    </row>
    <row r="30" spans="1:9" ht="180" x14ac:dyDescent="0.25">
      <c r="A30" s="12"/>
      <c r="B30" s="12"/>
      <c r="C30" s="12" t="s">
        <v>212</v>
      </c>
      <c r="D30" s="3" t="s">
        <v>7653</v>
      </c>
      <c r="E30" s="10"/>
      <c r="F30" s="10"/>
      <c r="G30" s="10"/>
      <c r="H30" s="11"/>
      <c r="I30" s="10"/>
    </row>
    <row r="31" spans="1:9" ht="120" x14ac:dyDescent="0.25">
      <c r="A31" s="12"/>
      <c r="B31" s="12" t="s">
        <v>537</v>
      </c>
      <c r="C31" s="12"/>
      <c r="D31" s="3" t="s">
        <v>7654</v>
      </c>
      <c r="E31" s="10"/>
      <c r="F31" s="10"/>
      <c r="G31" s="10"/>
      <c r="H31" s="11"/>
      <c r="I31" s="10"/>
    </row>
    <row r="32" spans="1:9" ht="75" x14ac:dyDescent="0.25">
      <c r="A32" s="12"/>
      <c r="B32" s="12" t="s">
        <v>535</v>
      </c>
      <c r="C32" s="12"/>
      <c r="D32" s="3" t="s">
        <v>875</v>
      </c>
      <c r="E32" s="10"/>
      <c r="F32" s="10"/>
      <c r="G32" s="10"/>
      <c r="H32" s="11"/>
      <c r="I32" s="10"/>
    </row>
    <row r="33" spans="1:9" ht="105" x14ac:dyDescent="0.25">
      <c r="A33" s="148"/>
      <c r="B33" s="148" t="s">
        <v>620</v>
      </c>
      <c r="C33" s="148"/>
      <c r="D33" s="3" t="s">
        <v>7655</v>
      </c>
      <c r="E33" s="239"/>
      <c r="F33" s="239"/>
      <c r="G33" s="239"/>
      <c r="H33" s="242"/>
      <c r="I33" s="239"/>
    </row>
    <row r="34" spans="1:9" ht="30" customHeight="1" x14ac:dyDescent="0.25">
      <c r="A34" s="148"/>
      <c r="B34" s="148"/>
      <c r="C34" s="148"/>
      <c r="D34" s="2" t="s">
        <v>6778</v>
      </c>
      <c r="E34" s="241"/>
      <c r="F34" s="241"/>
      <c r="G34" s="241"/>
      <c r="H34" s="244"/>
      <c r="I34" s="241"/>
    </row>
    <row r="35" spans="1:9" ht="195" x14ac:dyDescent="0.25">
      <c r="A35" s="148"/>
      <c r="B35" s="148" t="s">
        <v>618</v>
      </c>
      <c r="C35" s="148"/>
      <c r="D35" s="3" t="s">
        <v>7656</v>
      </c>
      <c r="E35" s="239"/>
      <c r="F35" s="239"/>
      <c r="G35" s="239"/>
      <c r="H35" s="242"/>
      <c r="I35" s="239"/>
    </row>
    <row r="36" spans="1:9" ht="30" customHeight="1" x14ac:dyDescent="0.25">
      <c r="A36" s="148"/>
      <c r="B36" s="148"/>
      <c r="C36" s="148"/>
      <c r="D36" s="2" t="s">
        <v>6749</v>
      </c>
      <c r="E36" s="240"/>
      <c r="F36" s="240"/>
      <c r="G36" s="240"/>
      <c r="H36" s="243"/>
      <c r="I36" s="240"/>
    </row>
    <row r="37" spans="1:9" x14ac:dyDescent="0.25">
      <c r="A37" s="148"/>
      <c r="B37" s="148"/>
      <c r="C37" s="148"/>
      <c r="D37" s="2" t="s">
        <v>6779</v>
      </c>
      <c r="E37" s="241"/>
      <c r="F37" s="241"/>
      <c r="G37" s="241"/>
      <c r="H37" s="244"/>
      <c r="I37" s="241"/>
    </row>
    <row r="38" spans="1:9" ht="105" x14ac:dyDescent="0.25">
      <c r="A38" s="12"/>
      <c r="B38" s="12" t="s">
        <v>616</v>
      </c>
      <c r="C38" s="12"/>
      <c r="D38" s="3" t="s">
        <v>7640</v>
      </c>
      <c r="E38" s="10"/>
      <c r="F38" s="10"/>
      <c r="G38" s="10"/>
      <c r="H38" s="11"/>
      <c r="I38" s="10"/>
    </row>
    <row r="39" spans="1:9" ht="30" x14ac:dyDescent="0.25">
      <c r="A39" s="12" t="s">
        <v>874</v>
      </c>
      <c r="B39" s="12"/>
      <c r="C39" s="12"/>
      <c r="D39" s="3" t="s">
        <v>721</v>
      </c>
      <c r="E39" s="239"/>
      <c r="F39" s="239"/>
      <c r="G39" s="239"/>
      <c r="H39" s="242"/>
      <c r="I39" s="239"/>
    </row>
    <row r="40" spans="1:9" ht="45" x14ac:dyDescent="0.25">
      <c r="A40" s="12"/>
      <c r="B40" s="12" t="s">
        <v>420</v>
      </c>
      <c r="C40" s="12"/>
      <c r="D40" s="3" t="s">
        <v>7578</v>
      </c>
      <c r="E40" s="240"/>
      <c r="F40" s="240"/>
      <c r="G40" s="240"/>
      <c r="H40" s="243"/>
      <c r="I40" s="240"/>
    </row>
    <row r="41" spans="1:9" ht="60" x14ac:dyDescent="0.25">
      <c r="A41" s="12"/>
      <c r="B41" s="12"/>
      <c r="C41" s="12" t="s">
        <v>214</v>
      </c>
      <c r="D41" s="3" t="s">
        <v>873</v>
      </c>
      <c r="E41" s="241"/>
      <c r="F41" s="241"/>
      <c r="G41" s="241"/>
      <c r="H41" s="244"/>
      <c r="I41" s="241"/>
    </row>
    <row r="42" spans="1:9" ht="45" x14ac:dyDescent="0.25">
      <c r="A42" s="12"/>
      <c r="B42" s="12"/>
      <c r="C42" s="12" t="s">
        <v>212</v>
      </c>
      <c r="D42" s="3" t="s">
        <v>872</v>
      </c>
      <c r="E42" s="10"/>
      <c r="F42" s="10"/>
      <c r="G42" s="10"/>
      <c r="H42" s="11"/>
      <c r="I42" s="10"/>
    </row>
    <row r="43" spans="1:9" ht="45" x14ac:dyDescent="0.25">
      <c r="A43" s="12"/>
      <c r="B43" s="12"/>
      <c r="C43" s="12" t="s">
        <v>210</v>
      </c>
      <c r="D43" s="3" t="s">
        <v>871</v>
      </c>
      <c r="E43" s="10"/>
      <c r="F43" s="10"/>
      <c r="G43" s="10"/>
      <c r="H43" s="11"/>
      <c r="I43" s="10"/>
    </row>
    <row r="44" spans="1:9" ht="45" x14ac:dyDescent="0.25">
      <c r="A44" s="12"/>
      <c r="B44" s="12"/>
      <c r="C44" s="12" t="s">
        <v>208</v>
      </c>
      <c r="D44" s="3" t="s">
        <v>870</v>
      </c>
      <c r="E44" s="10"/>
      <c r="F44" s="10"/>
      <c r="G44" s="10"/>
      <c r="H44" s="11"/>
      <c r="I44" s="10"/>
    </row>
    <row r="45" spans="1:9" ht="75" x14ac:dyDescent="0.25">
      <c r="A45" s="12"/>
      <c r="B45" s="12" t="s">
        <v>179</v>
      </c>
      <c r="C45" s="12"/>
      <c r="D45" s="3" t="s">
        <v>686</v>
      </c>
      <c r="E45" s="10"/>
      <c r="F45" s="10"/>
      <c r="G45" s="10"/>
      <c r="H45" s="11"/>
      <c r="I45" s="10"/>
    </row>
    <row r="46" spans="1:9" ht="105" x14ac:dyDescent="0.25">
      <c r="A46" s="148"/>
      <c r="B46" s="148" t="s">
        <v>177</v>
      </c>
      <c r="C46" s="148"/>
      <c r="D46" s="3" t="s">
        <v>7108</v>
      </c>
      <c r="E46" s="239"/>
      <c r="F46" s="239"/>
      <c r="G46" s="239"/>
      <c r="H46" s="242"/>
      <c r="I46" s="239"/>
    </row>
    <row r="47" spans="1:9" ht="30" customHeight="1" x14ac:dyDescent="0.25">
      <c r="A47" s="148"/>
      <c r="B47" s="148"/>
      <c r="C47" s="148"/>
      <c r="D47" s="2" t="s">
        <v>6750</v>
      </c>
      <c r="E47" s="240"/>
      <c r="F47" s="240"/>
      <c r="G47" s="240"/>
      <c r="H47" s="243"/>
      <c r="I47" s="240"/>
    </row>
    <row r="48" spans="1:9" x14ac:dyDescent="0.25">
      <c r="A48" s="148"/>
      <c r="B48" s="148"/>
      <c r="C48" s="148"/>
      <c r="D48" s="2" t="s">
        <v>7107</v>
      </c>
      <c r="E48" s="241"/>
      <c r="F48" s="241"/>
      <c r="G48" s="241"/>
      <c r="H48" s="244"/>
      <c r="I48" s="241"/>
    </row>
    <row r="49" spans="1:9" ht="120" x14ac:dyDescent="0.25">
      <c r="A49" s="148"/>
      <c r="B49" s="148" t="s">
        <v>175</v>
      </c>
      <c r="C49" s="148"/>
      <c r="D49" s="3" t="s">
        <v>7134</v>
      </c>
      <c r="E49" s="239"/>
      <c r="F49" s="239"/>
      <c r="G49" s="239"/>
      <c r="H49" s="242"/>
      <c r="I49" s="239"/>
    </row>
    <row r="50" spans="1:9" ht="30" customHeight="1" x14ac:dyDescent="0.25">
      <c r="A50" s="148"/>
      <c r="B50" s="148"/>
      <c r="C50" s="148"/>
      <c r="D50" s="2" t="s">
        <v>6892</v>
      </c>
      <c r="E50" s="240"/>
      <c r="F50" s="240"/>
      <c r="G50" s="240"/>
      <c r="H50" s="243"/>
      <c r="I50" s="240"/>
    </row>
    <row r="51" spans="1:9" x14ac:dyDescent="0.25">
      <c r="A51" s="148"/>
      <c r="B51" s="148"/>
      <c r="C51" s="148"/>
      <c r="D51" s="2" t="s">
        <v>7111</v>
      </c>
      <c r="E51" s="241"/>
      <c r="F51" s="241"/>
      <c r="G51" s="241"/>
      <c r="H51" s="244"/>
      <c r="I51" s="241"/>
    </row>
    <row r="52" spans="1:9" ht="150" x14ac:dyDescent="0.25">
      <c r="A52" s="148"/>
      <c r="B52" s="148" t="s">
        <v>173</v>
      </c>
      <c r="C52" s="148"/>
      <c r="D52" s="3" t="s">
        <v>7657</v>
      </c>
      <c r="E52" s="239"/>
      <c r="F52" s="239"/>
      <c r="G52" s="239"/>
      <c r="H52" s="242"/>
      <c r="I52" s="239"/>
    </row>
    <row r="53" spans="1:9" ht="30" customHeight="1" x14ac:dyDescent="0.25">
      <c r="A53" s="148"/>
      <c r="B53" s="148"/>
      <c r="C53" s="148"/>
      <c r="D53" s="2" t="s">
        <v>6751</v>
      </c>
      <c r="E53" s="240"/>
      <c r="F53" s="240"/>
      <c r="G53" s="240"/>
      <c r="H53" s="243"/>
      <c r="I53" s="240"/>
    </row>
    <row r="54" spans="1:9" x14ac:dyDescent="0.25">
      <c r="A54" s="148"/>
      <c r="B54" s="148"/>
      <c r="C54" s="148"/>
      <c r="D54" s="2" t="s">
        <v>7092</v>
      </c>
      <c r="E54" s="241"/>
      <c r="F54" s="241"/>
      <c r="G54" s="241"/>
      <c r="H54" s="244"/>
      <c r="I54" s="241"/>
    </row>
    <row r="55" spans="1:9" ht="225" x14ac:dyDescent="0.25">
      <c r="A55" s="12"/>
      <c r="B55" s="12" t="s">
        <v>171</v>
      </c>
      <c r="C55" s="12"/>
      <c r="D55" s="3" t="s">
        <v>640</v>
      </c>
      <c r="E55" s="10"/>
      <c r="F55" s="10"/>
      <c r="G55" s="10"/>
      <c r="H55" s="11"/>
      <c r="I55" s="10"/>
    </row>
    <row r="56" spans="1:9" ht="60" x14ac:dyDescent="0.25">
      <c r="A56" s="12"/>
      <c r="B56" s="12" t="s">
        <v>169</v>
      </c>
      <c r="C56" s="12"/>
      <c r="D56" s="3" t="s">
        <v>685</v>
      </c>
      <c r="E56" s="239"/>
      <c r="F56" s="239"/>
      <c r="G56" s="239"/>
      <c r="H56" s="242"/>
      <c r="I56" s="239"/>
    </row>
    <row r="57" spans="1:9" ht="30" x14ac:dyDescent="0.25">
      <c r="A57" s="12"/>
      <c r="B57" s="12"/>
      <c r="C57" s="15" t="s">
        <v>437</v>
      </c>
      <c r="D57" s="3" t="s">
        <v>647</v>
      </c>
      <c r="E57" s="240"/>
      <c r="F57" s="240"/>
      <c r="G57" s="240"/>
      <c r="H57" s="243"/>
      <c r="I57" s="240"/>
    </row>
    <row r="58" spans="1:9" ht="30" x14ac:dyDescent="0.25">
      <c r="A58" s="148"/>
      <c r="B58" s="148"/>
      <c r="C58" s="148" t="s">
        <v>214</v>
      </c>
      <c r="D58" s="3" t="s">
        <v>646</v>
      </c>
      <c r="E58" s="240"/>
      <c r="F58" s="240"/>
      <c r="G58" s="240"/>
      <c r="H58" s="243"/>
      <c r="I58" s="240"/>
    </row>
    <row r="59" spans="1:9" ht="30" customHeight="1" x14ac:dyDescent="0.25">
      <c r="A59" s="148"/>
      <c r="B59" s="148"/>
      <c r="C59" s="148"/>
      <c r="D59" s="2" t="s">
        <v>6752</v>
      </c>
      <c r="E59" s="241"/>
      <c r="F59" s="241"/>
      <c r="G59" s="241"/>
      <c r="H59" s="244"/>
      <c r="I59" s="241"/>
    </row>
    <row r="60" spans="1:9" ht="90" x14ac:dyDescent="0.25">
      <c r="A60" s="12"/>
      <c r="B60" s="12"/>
      <c r="C60" s="12" t="s">
        <v>212</v>
      </c>
      <c r="D60" s="3" t="s">
        <v>845</v>
      </c>
      <c r="E60" s="10"/>
      <c r="F60" s="10"/>
      <c r="G60" s="10"/>
      <c r="H60" s="11"/>
      <c r="I60" s="10"/>
    </row>
    <row r="61" spans="1:9" ht="30" x14ac:dyDescent="0.25">
      <c r="A61" s="12"/>
      <c r="B61" s="12"/>
      <c r="C61" s="12" t="s">
        <v>210</v>
      </c>
      <c r="D61" s="3" t="s">
        <v>644</v>
      </c>
      <c r="E61" s="10"/>
      <c r="F61" s="10"/>
      <c r="G61" s="10"/>
      <c r="H61" s="11"/>
      <c r="I61" s="10"/>
    </row>
    <row r="62" spans="1:9" ht="45" x14ac:dyDescent="0.25">
      <c r="A62" s="12"/>
      <c r="B62" s="12"/>
      <c r="C62" s="12" t="s">
        <v>208</v>
      </c>
      <c r="D62" s="3" t="s">
        <v>643</v>
      </c>
      <c r="E62" s="10"/>
      <c r="F62" s="10"/>
      <c r="G62" s="10"/>
      <c r="H62" s="11"/>
      <c r="I62" s="10"/>
    </row>
    <row r="63" spans="1:9" ht="60" x14ac:dyDescent="0.25">
      <c r="A63" s="12"/>
      <c r="B63" s="12"/>
      <c r="C63" s="12" t="s">
        <v>206</v>
      </c>
      <c r="D63" s="3" t="s">
        <v>642</v>
      </c>
      <c r="E63" s="10"/>
      <c r="F63" s="10"/>
      <c r="G63" s="10"/>
      <c r="H63" s="11"/>
      <c r="I63" s="10"/>
    </row>
    <row r="64" spans="1:9" ht="75" x14ac:dyDescent="0.25">
      <c r="A64" s="148"/>
      <c r="B64" s="148"/>
      <c r="C64" s="148" t="s">
        <v>204</v>
      </c>
      <c r="D64" s="3" t="s">
        <v>7135</v>
      </c>
      <c r="E64" s="239"/>
      <c r="F64" s="239"/>
      <c r="G64" s="239"/>
      <c r="H64" s="242"/>
      <c r="I64" s="239"/>
    </row>
    <row r="65" spans="1:9" ht="30" customHeight="1" x14ac:dyDescent="0.25">
      <c r="A65" s="148"/>
      <c r="B65" s="148"/>
      <c r="C65" s="148"/>
      <c r="D65" s="2" t="s">
        <v>6753</v>
      </c>
      <c r="E65" s="240"/>
      <c r="F65" s="240"/>
      <c r="G65" s="240"/>
      <c r="H65" s="243"/>
      <c r="I65" s="240"/>
    </row>
    <row r="66" spans="1:9" x14ac:dyDescent="0.25">
      <c r="A66" s="148"/>
      <c r="B66" s="148"/>
      <c r="C66" s="148"/>
      <c r="D66" s="2" t="s">
        <v>7119</v>
      </c>
      <c r="E66" s="241"/>
      <c r="F66" s="241"/>
      <c r="G66" s="241"/>
      <c r="H66" s="244"/>
      <c r="I66" s="241"/>
    </row>
    <row r="67" spans="1:9" ht="240" x14ac:dyDescent="0.25">
      <c r="A67" s="148"/>
      <c r="B67" s="148"/>
      <c r="C67" s="148" t="s">
        <v>202</v>
      </c>
      <c r="D67" s="3" t="s">
        <v>7136</v>
      </c>
      <c r="E67" s="239"/>
      <c r="F67" s="239"/>
      <c r="G67" s="239"/>
      <c r="H67" s="242"/>
      <c r="I67" s="239"/>
    </row>
    <row r="68" spans="1:9" ht="30" customHeight="1" x14ac:dyDescent="0.25">
      <c r="A68" s="148"/>
      <c r="B68" s="148"/>
      <c r="C68" s="148"/>
      <c r="D68" s="2" t="s">
        <v>6902</v>
      </c>
      <c r="E68" s="240"/>
      <c r="F68" s="240"/>
      <c r="G68" s="240"/>
      <c r="H68" s="243"/>
      <c r="I68" s="240"/>
    </row>
    <row r="69" spans="1:9" ht="15" customHeight="1" x14ac:dyDescent="0.25">
      <c r="A69" s="148"/>
      <c r="B69" s="148"/>
      <c r="C69" s="148"/>
      <c r="D69" s="2" t="s">
        <v>7122</v>
      </c>
      <c r="E69" s="240"/>
      <c r="F69" s="240"/>
      <c r="G69" s="240"/>
      <c r="H69" s="243"/>
      <c r="I69" s="240"/>
    </row>
    <row r="70" spans="1:9" ht="30" customHeight="1" x14ac:dyDescent="0.25">
      <c r="A70" s="148"/>
      <c r="B70" s="148"/>
      <c r="C70" s="148"/>
      <c r="D70" s="2" t="s">
        <v>6780</v>
      </c>
      <c r="E70" s="240"/>
      <c r="F70" s="240"/>
      <c r="G70" s="240"/>
      <c r="H70" s="243"/>
      <c r="I70" s="240"/>
    </row>
    <row r="71" spans="1:9" ht="30" customHeight="1" x14ac:dyDescent="0.25">
      <c r="A71" s="148"/>
      <c r="B71" s="148"/>
      <c r="C71" s="148"/>
      <c r="D71" s="2" t="s">
        <v>6903</v>
      </c>
      <c r="E71" s="240"/>
      <c r="F71" s="240"/>
      <c r="G71" s="240"/>
      <c r="H71" s="243"/>
      <c r="I71" s="240"/>
    </row>
    <row r="72" spans="1:9" ht="30" customHeight="1" x14ac:dyDescent="0.25">
      <c r="A72" s="148"/>
      <c r="B72" s="148"/>
      <c r="C72" s="148"/>
      <c r="D72" s="2" t="s">
        <v>6781</v>
      </c>
      <c r="E72" s="240"/>
      <c r="F72" s="240"/>
      <c r="G72" s="240"/>
      <c r="H72" s="243"/>
      <c r="I72" s="240"/>
    </row>
    <row r="73" spans="1:9" ht="30" customHeight="1" x14ac:dyDescent="0.25">
      <c r="A73" s="148"/>
      <c r="B73" s="148"/>
      <c r="C73" s="148"/>
      <c r="D73" s="2" t="s">
        <v>6782</v>
      </c>
      <c r="E73" s="241"/>
      <c r="F73" s="241"/>
      <c r="G73" s="241"/>
      <c r="H73" s="244"/>
      <c r="I73" s="241"/>
    </row>
    <row r="74" spans="1:9" ht="45" x14ac:dyDescent="0.25">
      <c r="A74" s="12"/>
      <c r="B74" s="12"/>
      <c r="C74" s="12" t="s">
        <v>201</v>
      </c>
      <c r="D74" s="3" t="s">
        <v>641</v>
      </c>
      <c r="E74" s="10"/>
      <c r="F74" s="10"/>
      <c r="G74" s="10"/>
      <c r="H74" s="11"/>
      <c r="I74" s="10"/>
    </row>
    <row r="75" spans="1:9" ht="120" x14ac:dyDescent="0.25">
      <c r="A75" s="148" t="s">
        <v>869</v>
      </c>
      <c r="B75" s="148"/>
      <c r="C75" s="148"/>
      <c r="D75" s="3" t="s">
        <v>868</v>
      </c>
      <c r="E75" s="239"/>
      <c r="F75" s="239"/>
      <c r="G75" s="239"/>
      <c r="H75" s="242"/>
      <c r="I75" s="239"/>
    </row>
    <row r="76" spans="1:9" ht="30" customHeight="1" x14ac:dyDescent="0.25">
      <c r="A76" s="148"/>
      <c r="B76" s="148"/>
      <c r="C76" s="148"/>
      <c r="D76" s="2" t="s">
        <v>6778</v>
      </c>
      <c r="E76" s="241"/>
      <c r="F76" s="241"/>
      <c r="G76" s="241"/>
      <c r="H76" s="244"/>
      <c r="I76" s="241"/>
    </row>
    <row r="77" spans="1:9" ht="45" x14ac:dyDescent="0.25">
      <c r="A77" s="12"/>
      <c r="B77" s="12" t="s">
        <v>420</v>
      </c>
      <c r="C77" s="12"/>
      <c r="D77" s="3" t="s">
        <v>7185</v>
      </c>
      <c r="E77" s="10"/>
      <c r="F77" s="10"/>
      <c r="G77" s="10"/>
      <c r="H77" s="11"/>
      <c r="I77" s="10"/>
    </row>
    <row r="78" spans="1:9" ht="270" x14ac:dyDescent="0.25">
      <c r="A78" s="148"/>
      <c r="B78" s="148" t="s">
        <v>179</v>
      </c>
      <c r="C78" s="148"/>
      <c r="D78" s="3" t="s">
        <v>7130</v>
      </c>
      <c r="E78" s="239"/>
      <c r="F78" s="239"/>
      <c r="G78" s="239"/>
      <c r="H78" s="242"/>
      <c r="I78" s="239"/>
    </row>
    <row r="79" spans="1:9" ht="30" customHeight="1" x14ac:dyDescent="0.25">
      <c r="A79" s="148"/>
      <c r="B79" s="148"/>
      <c r="C79" s="148"/>
      <c r="D79" s="2" t="s">
        <v>6751</v>
      </c>
      <c r="E79" s="240"/>
      <c r="F79" s="240"/>
      <c r="G79" s="240"/>
      <c r="H79" s="243"/>
      <c r="I79" s="240"/>
    </row>
    <row r="80" spans="1:9" ht="15" customHeight="1" x14ac:dyDescent="0.25">
      <c r="A80" s="148"/>
      <c r="B80" s="148"/>
      <c r="C80" s="148"/>
      <c r="D80" s="2" t="s">
        <v>7092</v>
      </c>
      <c r="E80" s="240"/>
      <c r="F80" s="240"/>
      <c r="G80" s="240"/>
      <c r="H80" s="243"/>
      <c r="I80" s="240"/>
    </row>
    <row r="81" spans="1:9" ht="30" customHeight="1" x14ac:dyDescent="0.25">
      <c r="A81" s="148"/>
      <c r="B81" s="148"/>
      <c r="C81" s="148"/>
      <c r="D81" s="2" t="s">
        <v>6780</v>
      </c>
      <c r="E81" s="240"/>
      <c r="F81" s="240"/>
      <c r="G81" s="240"/>
      <c r="H81" s="243"/>
      <c r="I81" s="240"/>
    </row>
    <row r="82" spans="1:9" ht="30" customHeight="1" x14ac:dyDescent="0.25">
      <c r="A82" s="148"/>
      <c r="B82" s="148"/>
      <c r="C82" s="148"/>
      <c r="D82" s="2" t="s">
        <v>6903</v>
      </c>
      <c r="E82" s="240"/>
      <c r="F82" s="240"/>
      <c r="G82" s="240"/>
      <c r="H82" s="243"/>
      <c r="I82" s="240"/>
    </row>
    <row r="83" spans="1:9" ht="30" customHeight="1" x14ac:dyDescent="0.25">
      <c r="A83" s="148"/>
      <c r="B83" s="148"/>
      <c r="C83" s="148"/>
      <c r="D83" s="2" t="s">
        <v>6781</v>
      </c>
      <c r="E83" s="240"/>
      <c r="F83" s="240"/>
      <c r="G83" s="240"/>
      <c r="H83" s="243"/>
      <c r="I83" s="240"/>
    </row>
    <row r="84" spans="1:9" ht="30" customHeight="1" x14ac:dyDescent="0.25">
      <c r="A84" s="148"/>
      <c r="B84" s="148"/>
      <c r="C84" s="148"/>
      <c r="D84" s="2" t="s">
        <v>6782</v>
      </c>
      <c r="E84" s="241"/>
      <c r="F84" s="241"/>
      <c r="G84" s="241"/>
      <c r="H84" s="244"/>
      <c r="I84" s="241"/>
    </row>
    <row r="85" spans="1:9" ht="60" x14ac:dyDescent="0.25">
      <c r="A85" s="12"/>
      <c r="B85" s="12" t="s">
        <v>177</v>
      </c>
      <c r="C85" s="12"/>
      <c r="D85" s="3" t="s">
        <v>7644</v>
      </c>
      <c r="E85" s="10"/>
      <c r="F85" s="10"/>
      <c r="G85" s="10"/>
      <c r="H85" s="11"/>
      <c r="I85" s="10"/>
    </row>
    <row r="86" spans="1:9" ht="60" x14ac:dyDescent="0.25">
      <c r="A86" s="12"/>
      <c r="B86" s="12" t="s">
        <v>175</v>
      </c>
      <c r="C86" s="12"/>
      <c r="D86" s="3" t="s">
        <v>707</v>
      </c>
      <c r="E86" s="10"/>
      <c r="F86" s="10"/>
      <c r="G86" s="10"/>
      <c r="H86" s="11"/>
      <c r="I86" s="10"/>
    </row>
    <row r="87" spans="1:9" ht="75" x14ac:dyDescent="0.25">
      <c r="A87" s="12"/>
      <c r="B87" s="12" t="s">
        <v>173</v>
      </c>
      <c r="C87" s="12"/>
      <c r="D87" s="3" t="s">
        <v>867</v>
      </c>
      <c r="E87" s="10"/>
      <c r="F87" s="10"/>
      <c r="G87" s="10"/>
      <c r="H87" s="11"/>
      <c r="I87" s="10"/>
    </row>
    <row r="88" spans="1:9" ht="45" x14ac:dyDescent="0.25">
      <c r="A88" s="12"/>
      <c r="B88" s="12" t="s">
        <v>171</v>
      </c>
      <c r="C88" s="12"/>
      <c r="D88" s="3" t="s">
        <v>617</v>
      </c>
      <c r="E88" s="10"/>
      <c r="F88" s="10"/>
      <c r="G88" s="10"/>
      <c r="H88" s="11"/>
      <c r="I88" s="10"/>
    </row>
    <row r="89" spans="1:9" ht="75" x14ac:dyDescent="0.25">
      <c r="A89" s="12"/>
      <c r="B89" s="12" t="s">
        <v>169</v>
      </c>
      <c r="C89" s="12"/>
      <c r="D89" s="3" t="s">
        <v>7592</v>
      </c>
      <c r="E89" s="10"/>
      <c r="F89" s="10"/>
      <c r="G89" s="10"/>
      <c r="H89" s="11"/>
      <c r="I89" s="10"/>
    </row>
    <row r="90" spans="1:9" ht="90" x14ac:dyDescent="0.25">
      <c r="A90" s="12"/>
      <c r="B90" s="12"/>
      <c r="C90" s="12" t="s">
        <v>214</v>
      </c>
      <c r="D90" s="3" t="s">
        <v>7593</v>
      </c>
      <c r="E90" s="10"/>
      <c r="F90" s="10"/>
      <c r="G90" s="10"/>
      <c r="H90" s="11"/>
      <c r="I90" s="10"/>
    </row>
    <row r="91" spans="1:9" ht="105" x14ac:dyDescent="0.25">
      <c r="A91" s="12"/>
      <c r="B91" s="12"/>
      <c r="C91" s="12" t="s">
        <v>212</v>
      </c>
      <c r="D91" s="3" t="s">
        <v>7594</v>
      </c>
      <c r="E91" s="10"/>
      <c r="F91" s="10"/>
      <c r="G91" s="10"/>
      <c r="H91" s="11"/>
      <c r="I91" s="10"/>
    </row>
    <row r="92" spans="1:9" ht="105" x14ac:dyDescent="0.25">
      <c r="A92" s="12"/>
      <c r="B92" s="12"/>
      <c r="C92" s="12" t="s">
        <v>210</v>
      </c>
      <c r="D92" s="3" t="s">
        <v>7595</v>
      </c>
      <c r="E92" s="10"/>
      <c r="F92" s="10"/>
      <c r="G92" s="10"/>
      <c r="H92" s="11"/>
      <c r="I92" s="10"/>
    </row>
    <row r="93" spans="1:9" ht="105" x14ac:dyDescent="0.25">
      <c r="A93" s="12"/>
      <c r="B93" s="12"/>
      <c r="C93" s="12" t="s">
        <v>208</v>
      </c>
      <c r="D93" s="3" t="s">
        <v>7500</v>
      </c>
      <c r="E93" s="239"/>
      <c r="F93" s="239"/>
      <c r="G93" s="239"/>
      <c r="H93" s="242"/>
      <c r="I93" s="239"/>
    </row>
    <row r="94" spans="1:9" ht="255" x14ac:dyDescent="0.25">
      <c r="A94" s="12"/>
      <c r="B94" s="12"/>
      <c r="C94" s="15" t="s">
        <v>437</v>
      </c>
      <c r="D94" s="3" t="s">
        <v>7501</v>
      </c>
      <c r="E94" s="240"/>
      <c r="F94" s="240"/>
      <c r="G94" s="240"/>
      <c r="H94" s="243"/>
      <c r="I94" s="240"/>
    </row>
    <row r="95" spans="1:9" ht="225" x14ac:dyDescent="0.25">
      <c r="A95" s="12"/>
      <c r="B95" s="15" t="s">
        <v>257</v>
      </c>
      <c r="C95" s="12"/>
      <c r="D95" s="3" t="s">
        <v>7658</v>
      </c>
      <c r="E95" s="241"/>
      <c r="F95" s="241"/>
      <c r="G95" s="241"/>
      <c r="H95" s="244"/>
      <c r="I95" s="241"/>
    </row>
    <row r="96" spans="1:9" ht="60" x14ac:dyDescent="0.25">
      <c r="A96" s="12"/>
      <c r="B96" s="12" t="s">
        <v>167</v>
      </c>
      <c r="C96" s="12"/>
      <c r="D96" s="3" t="s">
        <v>7597</v>
      </c>
      <c r="E96" s="10"/>
      <c r="F96" s="10"/>
      <c r="G96" s="10"/>
      <c r="H96" s="11"/>
      <c r="I96" s="10"/>
    </row>
    <row r="97" spans="1:9" ht="75" x14ac:dyDescent="0.25">
      <c r="A97" s="12"/>
      <c r="B97" s="12"/>
      <c r="C97" s="12" t="s">
        <v>214</v>
      </c>
      <c r="D97" s="3" t="s">
        <v>7598</v>
      </c>
      <c r="E97" s="10"/>
      <c r="F97" s="10"/>
      <c r="G97" s="10"/>
      <c r="H97" s="11"/>
      <c r="I97" s="10"/>
    </row>
    <row r="98" spans="1:9" ht="105" x14ac:dyDescent="0.25">
      <c r="A98" s="12"/>
      <c r="B98" s="12"/>
      <c r="C98" s="12" t="s">
        <v>212</v>
      </c>
      <c r="D98" s="3" t="s">
        <v>7599</v>
      </c>
      <c r="E98" s="10"/>
      <c r="F98" s="10"/>
      <c r="G98" s="10"/>
      <c r="H98" s="11"/>
      <c r="I98" s="10"/>
    </row>
    <row r="99" spans="1:9" ht="105" x14ac:dyDescent="0.25">
      <c r="A99" s="12"/>
      <c r="B99" s="12"/>
      <c r="C99" s="12" t="s">
        <v>210</v>
      </c>
      <c r="D99" s="3" t="s">
        <v>7600</v>
      </c>
      <c r="E99" s="10"/>
      <c r="F99" s="10"/>
      <c r="G99" s="10"/>
      <c r="H99" s="11"/>
      <c r="I99" s="10"/>
    </row>
    <row r="100" spans="1:9" ht="30" x14ac:dyDescent="0.25">
      <c r="A100" s="148"/>
      <c r="B100" s="148" t="s">
        <v>286</v>
      </c>
      <c r="C100" s="148"/>
      <c r="D100" s="3" t="s">
        <v>705</v>
      </c>
      <c r="E100" s="165"/>
      <c r="F100" s="165"/>
      <c r="G100" s="165"/>
      <c r="H100" s="246"/>
      <c r="I100" s="165"/>
    </row>
    <row r="101" spans="1:9" x14ac:dyDescent="0.25">
      <c r="A101" s="148"/>
      <c r="B101" s="148"/>
      <c r="C101" s="148"/>
      <c r="D101" s="2" t="s">
        <v>6785</v>
      </c>
      <c r="E101" s="165"/>
      <c r="F101" s="165"/>
      <c r="G101" s="165"/>
      <c r="H101" s="246"/>
      <c r="I101" s="165"/>
    </row>
  </sheetData>
  <mergeCells count="139">
    <mergeCell ref="E93:E95"/>
    <mergeCell ref="F93:F95"/>
    <mergeCell ref="G93:G95"/>
    <mergeCell ref="H93:H95"/>
    <mergeCell ref="I93:I95"/>
    <mergeCell ref="A100:A101"/>
    <mergeCell ref="B100:B101"/>
    <mergeCell ref="C100:C101"/>
    <mergeCell ref="E100:E101"/>
    <mergeCell ref="F100:F101"/>
    <mergeCell ref="G100:G101"/>
    <mergeCell ref="H100:H101"/>
    <mergeCell ref="I100:I101"/>
    <mergeCell ref="G75:G76"/>
    <mergeCell ref="H75:H76"/>
    <mergeCell ref="I75:I76"/>
    <mergeCell ref="A78:A84"/>
    <mergeCell ref="B78:B84"/>
    <mergeCell ref="C78:C84"/>
    <mergeCell ref="E78:E84"/>
    <mergeCell ref="F78:F84"/>
    <mergeCell ref="G78:G84"/>
    <mergeCell ref="H78:H84"/>
    <mergeCell ref="I78:I84"/>
    <mergeCell ref="A75:A76"/>
    <mergeCell ref="B75:B76"/>
    <mergeCell ref="C75:C76"/>
    <mergeCell ref="E75:E76"/>
    <mergeCell ref="F75:F76"/>
    <mergeCell ref="G64:G66"/>
    <mergeCell ref="H64:H66"/>
    <mergeCell ref="I64:I66"/>
    <mergeCell ref="A67:A73"/>
    <mergeCell ref="B67:B73"/>
    <mergeCell ref="C67:C73"/>
    <mergeCell ref="E67:E73"/>
    <mergeCell ref="F67:F73"/>
    <mergeCell ref="G67:G73"/>
    <mergeCell ref="H67:H73"/>
    <mergeCell ref="I67:I73"/>
    <mergeCell ref="A64:A66"/>
    <mergeCell ref="B64:B66"/>
    <mergeCell ref="C64:C66"/>
    <mergeCell ref="E64:E66"/>
    <mergeCell ref="F64:F66"/>
    <mergeCell ref="A58:A59"/>
    <mergeCell ref="B58:B59"/>
    <mergeCell ref="C58:C59"/>
    <mergeCell ref="E56:E59"/>
    <mergeCell ref="F56:F59"/>
    <mergeCell ref="G49:G51"/>
    <mergeCell ref="H49:H51"/>
    <mergeCell ref="I49:I51"/>
    <mergeCell ref="A52:A54"/>
    <mergeCell ref="B52:B54"/>
    <mergeCell ref="C52:C54"/>
    <mergeCell ref="E52:E54"/>
    <mergeCell ref="F52:F54"/>
    <mergeCell ref="G52:G54"/>
    <mergeCell ref="H52:H54"/>
    <mergeCell ref="I52:I54"/>
    <mergeCell ref="A49:A51"/>
    <mergeCell ref="B49:B51"/>
    <mergeCell ref="C49:C51"/>
    <mergeCell ref="E49:E51"/>
    <mergeCell ref="F49:F51"/>
    <mergeCell ref="G56:G59"/>
    <mergeCell ref="H56:H59"/>
    <mergeCell ref="I56:I59"/>
    <mergeCell ref="G35:G37"/>
    <mergeCell ref="H35:H37"/>
    <mergeCell ref="I35:I37"/>
    <mergeCell ref="A46:A48"/>
    <mergeCell ref="B46:B48"/>
    <mergeCell ref="C46:C48"/>
    <mergeCell ref="E46:E48"/>
    <mergeCell ref="F46:F48"/>
    <mergeCell ref="G46:G48"/>
    <mergeCell ref="H46:H48"/>
    <mergeCell ref="I46:I48"/>
    <mergeCell ref="A35:A37"/>
    <mergeCell ref="B35:B37"/>
    <mergeCell ref="C35:C37"/>
    <mergeCell ref="E35:E37"/>
    <mergeCell ref="F35:F37"/>
    <mergeCell ref="E39:E41"/>
    <mergeCell ref="G26:G28"/>
    <mergeCell ref="H26:H28"/>
    <mergeCell ref="I26:I28"/>
    <mergeCell ref="A33:A34"/>
    <mergeCell ref="B33:B34"/>
    <mergeCell ref="C33:C34"/>
    <mergeCell ref="E33:E34"/>
    <mergeCell ref="F33:F34"/>
    <mergeCell ref="G33:G34"/>
    <mergeCell ref="H33:H34"/>
    <mergeCell ref="I33:I34"/>
    <mergeCell ref="A26:A28"/>
    <mergeCell ref="B26:B28"/>
    <mergeCell ref="C26:C28"/>
    <mergeCell ref="E26:E28"/>
    <mergeCell ref="F26:F28"/>
    <mergeCell ref="E20:E21"/>
    <mergeCell ref="F20:F21"/>
    <mergeCell ref="G20:G21"/>
    <mergeCell ref="H20:H21"/>
    <mergeCell ref="I20:I21"/>
    <mergeCell ref="A13:A15"/>
    <mergeCell ref="B13:B15"/>
    <mergeCell ref="C13:C15"/>
    <mergeCell ref="E13:E15"/>
    <mergeCell ref="F13:F15"/>
    <mergeCell ref="A16:A19"/>
    <mergeCell ref="B16:B19"/>
    <mergeCell ref="C16:C19"/>
    <mergeCell ref="A3:I3"/>
    <mergeCell ref="I39:I41"/>
    <mergeCell ref="H39:H41"/>
    <mergeCell ref="G39:G41"/>
    <mergeCell ref="F39:F41"/>
    <mergeCell ref="E16:E19"/>
    <mergeCell ref="F16:F19"/>
    <mergeCell ref="G16:G19"/>
    <mergeCell ref="H16:H19"/>
    <mergeCell ref="I16:I19"/>
    <mergeCell ref="A6:A7"/>
    <mergeCell ref="B6:B7"/>
    <mergeCell ref="I6:I7"/>
    <mergeCell ref="C6:C7"/>
    <mergeCell ref="E6:E7"/>
    <mergeCell ref="F6:F7"/>
    <mergeCell ref="G6:G7"/>
    <mergeCell ref="H6:H7"/>
    <mergeCell ref="G13:G15"/>
    <mergeCell ref="H13:H15"/>
    <mergeCell ref="I13:I15"/>
    <mergeCell ref="A20:A21"/>
    <mergeCell ref="B20:B21"/>
    <mergeCell ref="C20:C21"/>
  </mergeCells>
  <hyperlinks>
    <hyperlink ref="D17" location="worksheet15" display="Click here to go to Worksheet 15." xr:uid="{00000000-0004-0000-3900-000000000000}"/>
    <hyperlink ref="D19" location="mil06.01" display="Click here to go to MIL Item 6.01." xr:uid="{00000000-0004-0000-3900-000001000000}"/>
    <hyperlink ref="D18" location="mil00coverdocket" display="Click here to go to number on MIL cover page." xr:uid="{00000000-0004-0000-3900-000002000000}"/>
    <hyperlink ref="D7" location="cp_038" display="Click here to go to Item 38." xr:uid="{00000000-0004-0000-3900-000003000000}"/>
    <hyperlink ref="D14" location="mil06.23" display="Click here to go to MIL Item 6.23." xr:uid="{00000000-0004-0000-3900-000004000000}"/>
    <hyperlink ref="D15" location="sdl_18" display="Click here to go to SDL Item 18." xr:uid="{00000000-0004-0000-3900-000005000000}"/>
    <hyperlink ref="D21" location="sdl_20" display="Click here to go to SDL Item 20." xr:uid="{00000000-0004-0000-3900-000006000000}"/>
    <hyperlink ref="D28" location="sdl_24" display="Click here to go to SDL Item 24." xr:uid="{00000000-0004-0000-3900-000007000000}"/>
    <hyperlink ref="D34" location="mil02.58" display="Click here to go to MIL Item 2.58." xr:uid="{00000000-0004-0000-3900-000008000000}"/>
    <hyperlink ref="D36" location="mil06.24" display="Click here to go to MIL Item 6.24." xr:uid="{00000000-0004-0000-3900-000009000000}"/>
    <hyperlink ref="D37" location="sdl_26" display="Click here to go to SDL Item 26." xr:uid="{00000000-0004-0000-3900-00000A000000}"/>
    <hyperlink ref="D47" location="mil06.25" display="Click here to go to MIL Item 6.25." xr:uid="{00000000-0004-0000-3900-00000B000000}"/>
    <hyperlink ref="D48" location="sdl_27" display="Click here to go to SDL Item 27." xr:uid="{00000000-0004-0000-3900-00000C000000}"/>
    <hyperlink ref="D50" location="mil06.26" display="Click here to go to MIL Item 6.26." xr:uid="{00000000-0004-0000-3900-00000D000000}"/>
    <hyperlink ref="D51" location="sdl_28" display="Click here to go to SDL Item 28." xr:uid="{00000000-0004-0000-3900-00000E000000}"/>
    <hyperlink ref="D53" location="mil06.38" display="Click here to go to MIL Item 6.38." xr:uid="{00000000-0004-0000-3900-00000F000000}"/>
    <hyperlink ref="D54" location="sdl_36" display="Click here to go to SDL Item 36." xr:uid="{00000000-0004-0000-3900-000010000000}"/>
    <hyperlink ref="D59" location="mil06.27" display="Click here to go to MIL Item 6.27." xr:uid="{00000000-0004-0000-3900-000011000000}"/>
    <hyperlink ref="D65" location="mil06.36" display="Click here to go to MIL Item 6.36." xr:uid="{00000000-0004-0000-3900-000012000000}"/>
    <hyperlink ref="D66" location="sdl_37" display="Click here to go to SDL Item 37." xr:uid="{00000000-0004-0000-3900-000013000000}"/>
    <hyperlink ref="D68" location="mil06.37" display="Click here to go to MIL Item 6.37." xr:uid="{00000000-0004-0000-3900-000014000000}"/>
    <hyperlink ref="D69" location="sdl_38" display="Click here to go to SDL Item 38." xr:uid="{00000000-0004-0000-3900-000015000000}"/>
    <hyperlink ref="D70" location="mil06.85" display="Click here to go to MIL Item 6.85." xr:uid="{00000000-0004-0000-3900-000016000000}"/>
    <hyperlink ref="D71" location="mil06.144" display="Click here to go to MIL Item 6.144." xr:uid="{00000000-0004-0000-3900-000017000000}"/>
    <hyperlink ref="D72" location="mil07.35" display="Click here to go to MIL Item 7.35." xr:uid="{00000000-0004-0000-3900-000018000000}"/>
    <hyperlink ref="D73" location="mil21.23" display="Click here to go to MIL Item 21.23." xr:uid="{00000000-0004-0000-3900-000019000000}"/>
    <hyperlink ref="D76" location="mil02.58" display="Click here to go to MIL Item 2.58." xr:uid="{00000000-0004-0000-3900-00001A000000}"/>
    <hyperlink ref="D79" location="mil06.38" display="Click here to go to MIL Item 6.38." xr:uid="{00000000-0004-0000-3900-00001B000000}"/>
    <hyperlink ref="D80" location="sdl_36" display="Click here to go to SDL Item 36." xr:uid="{00000000-0004-0000-3900-00001C000000}"/>
    <hyperlink ref="D81" location="mil06.85" display="Click here to go to MIL Item 6.85." xr:uid="{00000000-0004-0000-3900-00001D000000}"/>
    <hyperlink ref="D82" location="mil06.144" display="Click here to go to MIL Item 6.144." xr:uid="{00000000-0004-0000-3900-00001E000000}"/>
    <hyperlink ref="D83" location="mil07.35" display="Click here to go to MIL Item 7.35." xr:uid="{00000000-0004-0000-3900-00001F000000}"/>
    <hyperlink ref="D84" location="mil21.23" display="Click here to go to MIL Item 21.23." xr:uid="{00000000-0004-0000-3900-000020000000}"/>
    <hyperlink ref="D101" location="cp_055" display="Click here to go to Item 55." xr:uid="{00000000-0004-0000-3900-000021000000}"/>
    <hyperlink ref="D27" location="mil06.24" display="Click here to go to MIL Item 6.24." xr:uid="{00000000-0004-0000-3900-000022000000}"/>
  </hyperlinks>
  <pageMargins left="0.7" right="0.7" top="0.75" bottom="0.75" header="0.3" footer="0.3"/>
  <pageSetup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dimension ref="A3:J136"/>
  <sheetViews>
    <sheetView workbookViewId="0">
      <pane ySplit="5" topLeftCell="A6" activePane="bottomLeft" state="frozen"/>
      <selection activeCell="A6" sqref="A6:A7"/>
      <selection pane="bottomLeft" activeCell="A6" sqref="A6:A7"/>
    </sheetView>
  </sheetViews>
  <sheetFormatPr defaultRowHeight="15" x14ac:dyDescent="0.25"/>
  <cols>
    <col min="1" max="1" width="4.7109375" customWidth="1"/>
    <col min="2" max="3" width="6.7109375" customWidth="1"/>
    <col min="4" max="4" width="5.7109375" customWidth="1"/>
    <col min="5" max="5" width="28.7109375" customWidth="1"/>
    <col min="6" max="6" width="4.7109375" customWidth="1"/>
    <col min="7" max="8" width="6.7109375" customWidth="1"/>
    <col min="9" max="9" width="10.7109375" customWidth="1"/>
    <col min="10" max="10" width="8.7109375" customWidth="1"/>
  </cols>
  <sheetData>
    <row r="3" spans="1:10" ht="32.1" customHeight="1" thickBot="1" x14ac:dyDescent="0.3">
      <c r="A3" s="147" t="s">
        <v>905</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80" x14ac:dyDescent="0.25">
      <c r="A6" s="148" t="s">
        <v>904</v>
      </c>
      <c r="B6" s="148"/>
      <c r="C6" s="148"/>
      <c r="D6" s="148"/>
      <c r="E6" s="3" t="s">
        <v>903</v>
      </c>
      <c r="F6" s="239"/>
      <c r="G6" s="239"/>
      <c r="H6" s="239"/>
      <c r="I6" s="242"/>
      <c r="J6" s="239"/>
    </row>
    <row r="7" spans="1:10" x14ac:dyDescent="0.25">
      <c r="A7" s="148"/>
      <c r="B7" s="148"/>
      <c r="C7" s="148"/>
      <c r="D7" s="148"/>
      <c r="E7" s="2" t="s">
        <v>6908</v>
      </c>
      <c r="F7" s="241"/>
      <c r="G7" s="241"/>
      <c r="H7" s="241"/>
      <c r="I7" s="244"/>
      <c r="J7" s="241"/>
    </row>
    <row r="8" spans="1:10" ht="60" x14ac:dyDescent="0.25">
      <c r="A8" s="12"/>
      <c r="B8" s="12" t="s">
        <v>420</v>
      </c>
      <c r="C8" s="12"/>
      <c r="D8" s="12"/>
      <c r="E8" s="3" t="s">
        <v>902</v>
      </c>
      <c r="F8" s="10"/>
      <c r="G8" s="10"/>
      <c r="H8" s="10"/>
      <c r="I8" s="11"/>
      <c r="J8" s="10"/>
    </row>
    <row r="9" spans="1:10" ht="105" x14ac:dyDescent="0.25">
      <c r="A9" s="12"/>
      <c r="B9" s="12" t="s">
        <v>179</v>
      </c>
      <c r="C9" s="12"/>
      <c r="D9" s="12"/>
      <c r="E9" s="3" t="s">
        <v>901</v>
      </c>
      <c r="F9" s="10"/>
      <c r="G9" s="10"/>
      <c r="H9" s="10"/>
      <c r="I9" s="11"/>
      <c r="J9" s="10"/>
    </row>
    <row r="10" spans="1:10" ht="150" x14ac:dyDescent="0.25">
      <c r="A10" s="12"/>
      <c r="B10" s="12" t="s">
        <v>177</v>
      </c>
      <c r="C10" s="12"/>
      <c r="D10" s="12"/>
      <c r="E10" s="3" t="s">
        <v>7382</v>
      </c>
      <c r="F10" s="10"/>
      <c r="G10" s="10"/>
      <c r="H10" s="10"/>
      <c r="I10" s="11"/>
      <c r="J10" s="10"/>
    </row>
    <row r="11" spans="1:10" ht="180" x14ac:dyDescent="0.25">
      <c r="A11" s="12"/>
      <c r="B11" s="12" t="s">
        <v>175</v>
      </c>
      <c r="C11" s="12"/>
      <c r="D11" s="12"/>
      <c r="E11" s="3" t="s">
        <v>7383</v>
      </c>
      <c r="F11" s="10"/>
      <c r="G11" s="10"/>
      <c r="H11" s="10"/>
      <c r="I11" s="11"/>
      <c r="J11" s="10"/>
    </row>
    <row r="12" spans="1:10" ht="45" x14ac:dyDescent="0.25">
      <c r="A12" s="12"/>
      <c r="B12" s="12" t="s">
        <v>173</v>
      </c>
      <c r="C12" s="12"/>
      <c r="D12" s="12"/>
      <c r="E12" s="3" t="s">
        <v>516</v>
      </c>
      <c r="F12" s="10"/>
      <c r="G12" s="10"/>
      <c r="H12" s="10"/>
      <c r="I12" s="11"/>
      <c r="J12" s="10"/>
    </row>
    <row r="13" spans="1:10" ht="285" customHeight="1" x14ac:dyDescent="0.25">
      <c r="A13" s="12"/>
      <c r="B13" s="12" t="s">
        <v>171</v>
      </c>
      <c r="C13" s="12"/>
      <c r="D13" s="12"/>
      <c r="E13" s="3" t="s">
        <v>7659</v>
      </c>
      <c r="F13" s="239"/>
      <c r="G13" s="239"/>
      <c r="H13" s="239"/>
      <c r="I13" s="242"/>
      <c r="J13" s="239"/>
    </row>
    <row r="14" spans="1:10" ht="135" x14ac:dyDescent="0.25">
      <c r="A14" s="12"/>
      <c r="B14" s="12"/>
      <c r="C14" s="15" t="s">
        <v>437</v>
      </c>
      <c r="D14" s="12"/>
      <c r="E14" s="3" t="s">
        <v>738</v>
      </c>
      <c r="F14" s="240"/>
      <c r="G14" s="240"/>
      <c r="H14" s="240"/>
      <c r="I14" s="243"/>
      <c r="J14" s="240"/>
    </row>
    <row r="15" spans="1:10" ht="225" x14ac:dyDescent="0.25">
      <c r="A15" s="148"/>
      <c r="B15" s="148"/>
      <c r="C15" s="148"/>
      <c r="D15" s="148"/>
      <c r="E15" s="3" t="s">
        <v>7137</v>
      </c>
      <c r="F15" s="240"/>
      <c r="G15" s="240"/>
      <c r="H15" s="240"/>
      <c r="I15" s="243"/>
      <c r="J15" s="240"/>
    </row>
    <row r="16" spans="1:10" ht="30" customHeight="1" x14ac:dyDescent="0.25">
      <c r="A16" s="148"/>
      <c r="B16" s="148"/>
      <c r="C16" s="148"/>
      <c r="D16" s="148"/>
      <c r="E16" s="2" t="s">
        <v>6748</v>
      </c>
      <c r="F16" s="240"/>
      <c r="G16" s="240"/>
      <c r="H16" s="240"/>
      <c r="I16" s="243"/>
      <c r="J16" s="240"/>
    </row>
    <row r="17" spans="1:10" x14ac:dyDescent="0.25">
      <c r="A17" s="148"/>
      <c r="B17" s="148"/>
      <c r="C17" s="148"/>
      <c r="D17" s="148"/>
      <c r="E17" s="2" t="s">
        <v>7104</v>
      </c>
      <c r="F17" s="241"/>
      <c r="G17" s="241"/>
      <c r="H17" s="241"/>
      <c r="I17" s="244"/>
      <c r="J17" s="241"/>
    </row>
    <row r="18" spans="1:10" ht="180" x14ac:dyDescent="0.25">
      <c r="A18" s="148"/>
      <c r="B18" s="148" t="s">
        <v>169</v>
      </c>
      <c r="C18" s="148"/>
      <c r="D18" s="148"/>
      <c r="E18" s="3" t="s">
        <v>7138</v>
      </c>
      <c r="F18" s="239"/>
      <c r="G18" s="239"/>
      <c r="H18" s="239"/>
      <c r="I18" s="242"/>
      <c r="J18" s="239"/>
    </row>
    <row r="19" spans="1:10" ht="30" customHeight="1" x14ac:dyDescent="0.25">
      <c r="A19" s="148"/>
      <c r="B19" s="148"/>
      <c r="C19" s="148"/>
      <c r="D19" s="148"/>
      <c r="E19" s="2" t="s">
        <v>6625</v>
      </c>
      <c r="F19" s="240"/>
      <c r="G19" s="240"/>
      <c r="H19" s="240"/>
      <c r="I19" s="243"/>
      <c r="J19" s="240"/>
    </row>
    <row r="20" spans="1:10" ht="30" customHeight="1" x14ac:dyDescent="0.25">
      <c r="A20" s="148"/>
      <c r="B20" s="148"/>
      <c r="C20" s="148"/>
      <c r="D20" s="148"/>
      <c r="E20" s="2" t="s">
        <v>7089</v>
      </c>
      <c r="F20" s="240"/>
      <c r="G20" s="240"/>
      <c r="H20" s="240"/>
      <c r="I20" s="243"/>
      <c r="J20" s="240"/>
    </row>
    <row r="21" spans="1:10" ht="30" customHeight="1" x14ac:dyDescent="0.25">
      <c r="A21" s="148"/>
      <c r="B21" s="148"/>
      <c r="C21" s="148"/>
      <c r="D21" s="148"/>
      <c r="E21" s="2" t="s">
        <v>6627</v>
      </c>
      <c r="F21" s="241"/>
      <c r="G21" s="241"/>
      <c r="H21" s="241"/>
      <c r="I21" s="244"/>
      <c r="J21" s="241"/>
    </row>
    <row r="22" spans="1:10" ht="75" x14ac:dyDescent="0.25">
      <c r="A22" s="148"/>
      <c r="B22" s="148" t="s">
        <v>167</v>
      </c>
      <c r="C22" s="148"/>
      <c r="D22" s="148"/>
      <c r="E22" s="3" t="s">
        <v>7559</v>
      </c>
      <c r="F22" s="239"/>
      <c r="G22" s="239"/>
      <c r="H22" s="239"/>
      <c r="I22" s="242"/>
      <c r="J22" s="239"/>
    </row>
    <row r="23" spans="1:10" x14ac:dyDescent="0.25">
      <c r="A23" s="148"/>
      <c r="B23" s="148"/>
      <c r="C23" s="148"/>
      <c r="D23" s="148"/>
      <c r="E23" s="2" t="s">
        <v>6768</v>
      </c>
      <c r="F23" s="241"/>
      <c r="G23" s="241"/>
      <c r="H23" s="241"/>
      <c r="I23" s="244"/>
      <c r="J23" s="241"/>
    </row>
    <row r="24" spans="1:10" ht="315" x14ac:dyDescent="0.25">
      <c r="A24" s="12"/>
      <c r="B24" s="12" t="s">
        <v>165</v>
      </c>
      <c r="C24" s="12"/>
      <c r="D24" s="12"/>
      <c r="E24" s="3" t="s">
        <v>7384</v>
      </c>
      <c r="F24" s="10"/>
      <c r="G24" s="10"/>
      <c r="H24" s="10"/>
      <c r="I24" s="11"/>
      <c r="J24" s="10"/>
    </row>
    <row r="25" spans="1:10" ht="105" x14ac:dyDescent="0.25">
      <c r="A25" s="12"/>
      <c r="B25" s="12" t="s">
        <v>426</v>
      </c>
      <c r="C25" s="12"/>
      <c r="D25" s="12"/>
      <c r="E25" s="3" t="s">
        <v>900</v>
      </c>
      <c r="F25" s="10"/>
      <c r="G25" s="10"/>
      <c r="H25" s="10"/>
      <c r="I25" s="11"/>
      <c r="J25" s="10"/>
    </row>
    <row r="26" spans="1:10" ht="60" x14ac:dyDescent="0.25">
      <c r="A26" s="12"/>
      <c r="B26" s="12" t="s">
        <v>537</v>
      </c>
      <c r="C26" s="12"/>
      <c r="D26" s="12"/>
      <c r="E26" s="3" t="s">
        <v>899</v>
      </c>
      <c r="F26" s="10"/>
      <c r="G26" s="10"/>
      <c r="H26" s="10"/>
      <c r="I26" s="11"/>
      <c r="J26" s="10"/>
    </row>
    <row r="27" spans="1:10" ht="135" x14ac:dyDescent="0.25">
      <c r="A27" s="12"/>
      <c r="B27" s="12"/>
      <c r="C27" s="12" t="s">
        <v>214</v>
      </c>
      <c r="D27" s="12"/>
      <c r="E27" s="3" t="s">
        <v>898</v>
      </c>
      <c r="F27" s="10"/>
      <c r="G27" s="10"/>
      <c r="H27" s="10"/>
      <c r="I27" s="11"/>
      <c r="J27" s="10"/>
    </row>
    <row r="28" spans="1:10" ht="90" x14ac:dyDescent="0.25">
      <c r="A28" s="12"/>
      <c r="B28" s="12"/>
      <c r="C28" s="12" t="s">
        <v>212</v>
      </c>
      <c r="D28" s="12"/>
      <c r="E28" s="3" t="s">
        <v>897</v>
      </c>
      <c r="F28" s="10"/>
      <c r="G28" s="10"/>
      <c r="H28" s="10"/>
      <c r="I28" s="11"/>
      <c r="J28" s="10"/>
    </row>
    <row r="29" spans="1:10" ht="60" x14ac:dyDescent="0.25">
      <c r="A29" s="12"/>
      <c r="B29" s="12"/>
      <c r="C29" s="12" t="s">
        <v>210</v>
      </c>
      <c r="D29" s="12"/>
      <c r="E29" s="3" t="s">
        <v>734</v>
      </c>
      <c r="F29" s="10"/>
      <c r="G29" s="10"/>
      <c r="H29" s="10"/>
      <c r="I29" s="11"/>
      <c r="J29" s="10"/>
    </row>
    <row r="30" spans="1:10" ht="390" customHeight="1" x14ac:dyDescent="0.25">
      <c r="A30" s="148"/>
      <c r="B30" s="148" t="s">
        <v>279</v>
      </c>
      <c r="C30" s="148"/>
      <c r="D30" s="148"/>
      <c r="E30" s="3" t="s">
        <v>7660</v>
      </c>
      <c r="F30" s="239"/>
      <c r="G30" s="239"/>
      <c r="H30" s="239"/>
      <c r="I30" s="242"/>
      <c r="J30" s="239"/>
    </row>
    <row r="31" spans="1:10" ht="30" x14ac:dyDescent="0.25">
      <c r="A31" s="148"/>
      <c r="B31" s="148"/>
      <c r="C31" s="148"/>
      <c r="D31" s="148"/>
      <c r="E31" s="2" t="s">
        <v>6749</v>
      </c>
      <c r="F31" s="240"/>
      <c r="G31" s="240"/>
      <c r="H31" s="240"/>
      <c r="I31" s="243"/>
      <c r="J31" s="240"/>
    </row>
    <row r="32" spans="1:10" x14ac:dyDescent="0.25">
      <c r="A32" s="148"/>
      <c r="B32" s="148"/>
      <c r="C32" s="148"/>
      <c r="D32" s="148"/>
      <c r="E32" s="2" t="s">
        <v>7106</v>
      </c>
      <c r="F32" s="240"/>
      <c r="G32" s="240"/>
      <c r="H32" s="240"/>
      <c r="I32" s="243"/>
      <c r="J32" s="240"/>
    </row>
    <row r="33" spans="1:10" ht="30" x14ac:dyDescent="0.25">
      <c r="A33" s="148"/>
      <c r="B33" s="148"/>
      <c r="C33" s="148"/>
      <c r="D33" s="148"/>
      <c r="E33" s="2" t="s">
        <v>6769</v>
      </c>
      <c r="F33" s="241"/>
      <c r="G33" s="241"/>
      <c r="H33" s="241"/>
      <c r="I33" s="244"/>
      <c r="J33" s="241"/>
    </row>
    <row r="34" spans="1:10" ht="60" x14ac:dyDescent="0.25">
      <c r="A34" s="12"/>
      <c r="B34" s="12"/>
      <c r="C34" s="12" t="s">
        <v>214</v>
      </c>
      <c r="D34" s="12"/>
      <c r="E34" s="3" t="s">
        <v>896</v>
      </c>
      <c r="F34" s="10"/>
      <c r="G34" s="10"/>
      <c r="H34" s="10"/>
      <c r="I34" s="11"/>
      <c r="J34" s="10"/>
    </row>
    <row r="35" spans="1:10" ht="180" x14ac:dyDescent="0.25">
      <c r="A35" s="12"/>
      <c r="B35" s="12"/>
      <c r="C35" s="12" t="s">
        <v>212</v>
      </c>
      <c r="D35" s="12"/>
      <c r="E35" s="3" t="s">
        <v>7661</v>
      </c>
      <c r="F35" s="10"/>
      <c r="G35" s="10"/>
      <c r="H35" s="10"/>
      <c r="I35" s="11"/>
      <c r="J35" s="10"/>
    </row>
    <row r="36" spans="1:10" ht="30" x14ac:dyDescent="0.25">
      <c r="A36" s="148"/>
      <c r="B36" s="148" t="s">
        <v>277</v>
      </c>
      <c r="C36" s="148"/>
      <c r="D36" s="148"/>
      <c r="E36" s="3" t="s">
        <v>895</v>
      </c>
      <c r="F36" s="239"/>
      <c r="G36" s="239"/>
      <c r="H36" s="239"/>
      <c r="I36" s="242"/>
      <c r="J36" s="239"/>
    </row>
    <row r="37" spans="1:10" x14ac:dyDescent="0.25">
      <c r="A37" s="148"/>
      <c r="B37" s="148"/>
      <c r="C37" s="148"/>
      <c r="D37" s="148"/>
      <c r="E37" s="2" t="s">
        <v>6909</v>
      </c>
      <c r="F37" s="241"/>
      <c r="G37" s="241"/>
      <c r="H37" s="241"/>
      <c r="I37" s="244"/>
      <c r="J37" s="241"/>
    </row>
    <row r="38" spans="1:10" ht="60" x14ac:dyDescent="0.25">
      <c r="A38" s="148"/>
      <c r="B38" s="148" t="s">
        <v>275</v>
      </c>
      <c r="C38" s="148"/>
      <c r="D38" s="148"/>
      <c r="E38" s="3" t="s">
        <v>894</v>
      </c>
      <c r="F38" s="239"/>
      <c r="G38" s="239"/>
      <c r="H38" s="239"/>
      <c r="I38" s="242"/>
      <c r="J38" s="239"/>
    </row>
    <row r="39" spans="1:10" x14ac:dyDescent="0.25">
      <c r="A39" s="148"/>
      <c r="B39" s="148"/>
      <c r="C39" s="148"/>
      <c r="D39" s="148"/>
      <c r="E39" s="2" t="s">
        <v>6910</v>
      </c>
      <c r="F39" s="241"/>
      <c r="G39" s="241"/>
      <c r="H39" s="241"/>
      <c r="I39" s="244"/>
      <c r="J39" s="241"/>
    </row>
    <row r="40" spans="1:10" ht="180" x14ac:dyDescent="0.25">
      <c r="A40" s="148"/>
      <c r="B40" s="148" t="s">
        <v>273</v>
      </c>
      <c r="C40" s="148"/>
      <c r="D40" s="148"/>
      <c r="E40" s="3" t="s">
        <v>7662</v>
      </c>
      <c r="F40" s="239"/>
      <c r="G40" s="239"/>
      <c r="H40" s="239"/>
      <c r="I40" s="242"/>
      <c r="J40" s="239"/>
    </row>
    <row r="41" spans="1:10" ht="30" customHeight="1" x14ac:dyDescent="0.25">
      <c r="A41" s="148"/>
      <c r="B41" s="148"/>
      <c r="C41" s="148"/>
      <c r="D41" s="148"/>
      <c r="E41" s="2" t="s">
        <v>6772</v>
      </c>
      <c r="F41" s="241"/>
      <c r="G41" s="241"/>
      <c r="H41" s="241"/>
      <c r="I41" s="244"/>
      <c r="J41" s="241"/>
    </row>
    <row r="42" spans="1:10" ht="45" x14ac:dyDescent="0.25">
      <c r="A42" s="12"/>
      <c r="B42" s="12"/>
      <c r="C42" s="12" t="s">
        <v>214</v>
      </c>
      <c r="D42" s="12"/>
      <c r="E42" s="3" t="s">
        <v>7563</v>
      </c>
      <c r="F42" s="239"/>
      <c r="G42" s="239"/>
      <c r="H42" s="239"/>
      <c r="I42" s="242"/>
      <c r="J42" s="239"/>
    </row>
    <row r="43" spans="1:10" ht="60" x14ac:dyDescent="0.25">
      <c r="A43" s="12"/>
      <c r="B43" s="12"/>
      <c r="C43" s="12"/>
      <c r="D43" s="12" t="s">
        <v>435</v>
      </c>
      <c r="E43" s="3" t="s">
        <v>730</v>
      </c>
      <c r="F43" s="241"/>
      <c r="G43" s="241"/>
      <c r="H43" s="241"/>
      <c r="I43" s="244"/>
      <c r="J43" s="241"/>
    </row>
    <row r="44" spans="1:10" ht="135" x14ac:dyDescent="0.25">
      <c r="A44" s="12"/>
      <c r="B44" s="12"/>
      <c r="C44" s="12"/>
      <c r="D44" s="12" t="s">
        <v>433</v>
      </c>
      <c r="E44" s="3" t="s">
        <v>7626</v>
      </c>
      <c r="F44" s="10"/>
      <c r="G44" s="10"/>
      <c r="H44" s="10"/>
      <c r="I44" s="11"/>
      <c r="J44" s="10"/>
    </row>
    <row r="45" spans="1:10" ht="135" x14ac:dyDescent="0.25">
      <c r="A45" s="148"/>
      <c r="B45" s="148"/>
      <c r="C45" s="148" t="s">
        <v>212</v>
      </c>
      <c r="D45" s="148"/>
      <c r="E45" s="3" t="s">
        <v>7605</v>
      </c>
      <c r="F45" s="239"/>
      <c r="G45" s="239"/>
      <c r="H45" s="239"/>
      <c r="I45" s="242"/>
      <c r="J45" s="239"/>
    </row>
    <row r="46" spans="1:10" x14ac:dyDescent="0.25">
      <c r="A46" s="148"/>
      <c r="B46" s="148"/>
      <c r="C46" s="148"/>
      <c r="D46" s="148"/>
      <c r="E46" s="2" t="s">
        <v>6773</v>
      </c>
      <c r="F46" s="241"/>
      <c r="G46" s="241"/>
      <c r="H46" s="241"/>
      <c r="I46" s="244"/>
      <c r="J46" s="241"/>
    </row>
    <row r="47" spans="1:10" ht="195" x14ac:dyDescent="0.25">
      <c r="A47" s="148"/>
      <c r="B47" s="148"/>
      <c r="C47" s="148" t="s">
        <v>210</v>
      </c>
      <c r="D47" s="148"/>
      <c r="E47" s="3" t="s">
        <v>7566</v>
      </c>
      <c r="F47" s="239"/>
      <c r="G47" s="239"/>
      <c r="H47" s="239"/>
      <c r="I47" s="242"/>
      <c r="J47" s="239"/>
    </row>
    <row r="48" spans="1:10" ht="30" customHeight="1" x14ac:dyDescent="0.25">
      <c r="A48" s="148"/>
      <c r="B48" s="148"/>
      <c r="C48" s="148"/>
      <c r="D48" s="148"/>
      <c r="E48" s="2" t="s">
        <v>6774</v>
      </c>
      <c r="F48" s="240"/>
      <c r="G48" s="240"/>
      <c r="H48" s="240"/>
      <c r="I48" s="243"/>
      <c r="J48" s="240"/>
    </row>
    <row r="49" spans="1:10" ht="30" x14ac:dyDescent="0.25">
      <c r="A49" s="148"/>
      <c r="B49" s="148"/>
      <c r="C49" s="148"/>
      <c r="D49" s="148"/>
      <c r="E49" s="2" t="s">
        <v>6775</v>
      </c>
      <c r="F49" s="241"/>
      <c r="G49" s="241"/>
      <c r="H49" s="241"/>
      <c r="I49" s="244"/>
      <c r="J49" s="241"/>
    </row>
    <row r="50" spans="1:10" ht="90" x14ac:dyDescent="0.25">
      <c r="A50" s="12"/>
      <c r="B50" s="12"/>
      <c r="C50" s="12"/>
      <c r="D50" s="12" t="s">
        <v>435</v>
      </c>
      <c r="E50" s="3" t="s">
        <v>7567</v>
      </c>
      <c r="F50" s="10"/>
      <c r="G50" s="10"/>
      <c r="H50" s="10"/>
      <c r="I50" s="11"/>
      <c r="J50" s="10"/>
    </row>
    <row r="51" spans="1:10" ht="120" x14ac:dyDescent="0.25">
      <c r="A51" s="12"/>
      <c r="B51" s="12"/>
      <c r="C51" s="12"/>
      <c r="D51" s="12" t="s">
        <v>433</v>
      </c>
      <c r="E51" s="3" t="s">
        <v>7568</v>
      </c>
      <c r="F51" s="10"/>
      <c r="G51" s="10"/>
      <c r="H51" s="10"/>
      <c r="I51" s="11"/>
      <c r="J51" s="10"/>
    </row>
    <row r="52" spans="1:10" ht="180" x14ac:dyDescent="0.25">
      <c r="A52" s="12"/>
      <c r="B52" s="12"/>
      <c r="C52" s="12"/>
      <c r="D52" s="12" t="s">
        <v>300</v>
      </c>
      <c r="E52" s="3" t="s">
        <v>7569</v>
      </c>
      <c r="F52" s="10"/>
      <c r="G52" s="10"/>
      <c r="H52" s="10"/>
      <c r="I52" s="11"/>
      <c r="J52" s="10"/>
    </row>
    <row r="53" spans="1:10" ht="165" x14ac:dyDescent="0.25">
      <c r="A53" s="12"/>
      <c r="B53" s="12"/>
      <c r="C53" s="12" t="s">
        <v>208</v>
      </c>
      <c r="D53" s="12"/>
      <c r="E53" s="3" t="s">
        <v>7570</v>
      </c>
      <c r="F53" s="239"/>
      <c r="G53" s="239"/>
      <c r="H53" s="239"/>
      <c r="I53" s="242"/>
      <c r="J53" s="239"/>
    </row>
    <row r="54" spans="1:10" ht="90" x14ac:dyDescent="0.25">
      <c r="A54" s="12"/>
      <c r="B54" s="12"/>
      <c r="C54" s="15" t="s">
        <v>257</v>
      </c>
      <c r="D54" s="12"/>
      <c r="E54" s="3" t="s">
        <v>729</v>
      </c>
      <c r="F54" s="240"/>
      <c r="G54" s="240"/>
      <c r="H54" s="240"/>
      <c r="I54" s="243"/>
      <c r="J54" s="240"/>
    </row>
    <row r="55" spans="1:10" x14ac:dyDescent="0.25">
      <c r="A55" s="12"/>
      <c r="B55" s="12"/>
      <c r="C55" s="15"/>
      <c r="D55" s="12"/>
      <c r="E55" s="2" t="s">
        <v>6773</v>
      </c>
      <c r="F55" s="241"/>
      <c r="G55" s="241"/>
      <c r="H55" s="241"/>
      <c r="I55" s="244"/>
      <c r="J55" s="241"/>
    </row>
    <row r="56" spans="1:10" ht="75" x14ac:dyDescent="0.25">
      <c r="A56" s="148"/>
      <c r="B56" s="148"/>
      <c r="C56" s="148" t="s">
        <v>206</v>
      </c>
      <c r="D56" s="148"/>
      <c r="E56" s="3" t="s">
        <v>893</v>
      </c>
      <c r="F56" s="239"/>
      <c r="G56" s="239"/>
      <c r="H56" s="239"/>
      <c r="I56" s="242"/>
      <c r="J56" s="239"/>
    </row>
    <row r="57" spans="1:10" ht="30" customHeight="1" x14ac:dyDescent="0.25">
      <c r="A57" s="148"/>
      <c r="B57" s="148"/>
      <c r="C57" s="148"/>
      <c r="D57" s="148"/>
      <c r="E57" s="2" t="s">
        <v>6776</v>
      </c>
      <c r="F57" s="240"/>
      <c r="G57" s="240"/>
      <c r="H57" s="240"/>
      <c r="I57" s="243"/>
      <c r="J57" s="240"/>
    </row>
    <row r="58" spans="1:10" ht="30" x14ac:dyDescent="0.25">
      <c r="A58" s="148"/>
      <c r="B58" s="148"/>
      <c r="C58" s="148"/>
      <c r="D58" s="148"/>
      <c r="E58" s="2" t="s">
        <v>6777</v>
      </c>
      <c r="F58" s="241"/>
      <c r="G58" s="241"/>
      <c r="H58" s="241"/>
      <c r="I58" s="244"/>
      <c r="J58" s="241"/>
    </row>
    <row r="59" spans="1:10" ht="135" x14ac:dyDescent="0.25">
      <c r="A59" s="148"/>
      <c r="B59" s="148" t="s">
        <v>271</v>
      </c>
      <c r="C59" s="148"/>
      <c r="D59" s="148"/>
      <c r="E59" s="3" t="s">
        <v>7663</v>
      </c>
      <c r="F59" s="239"/>
      <c r="G59" s="239"/>
      <c r="H59" s="239"/>
      <c r="I59" s="242"/>
      <c r="J59" s="239"/>
    </row>
    <row r="60" spans="1:10" ht="30" customHeight="1" x14ac:dyDescent="0.25">
      <c r="A60" s="148"/>
      <c r="B60" s="148"/>
      <c r="C60" s="148"/>
      <c r="D60" s="148"/>
      <c r="E60" s="2" t="s">
        <v>6774</v>
      </c>
      <c r="F60" s="241"/>
      <c r="G60" s="241"/>
      <c r="H60" s="241"/>
      <c r="I60" s="244"/>
      <c r="J60" s="241"/>
    </row>
    <row r="61" spans="1:10" ht="45" x14ac:dyDescent="0.25">
      <c r="A61" s="12"/>
      <c r="B61" s="12"/>
      <c r="C61" s="12" t="s">
        <v>214</v>
      </c>
      <c r="D61" s="12"/>
      <c r="E61" s="3" t="s">
        <v>7572</v>
      </c>
      <c r="F61" s="239"/>
      <c r="G61" s="239"/>
      <c r="H61" s="239"/>
      <c r="I61" s="242"/>
      <c r="J61" s="239"/>
    </row>
    <row r="62" spans="1:10" ht="75" x14ac:dyDescent="0.25">
      <c r="A62" s="12"/>
      <c r="B62" s="12"/>
      <c r="C62" s="12"/>
      <c r="D62" s="12" t="s">
        <v>435</v>
      </c>
      <c r="E62" s="3" t="s">
        <v>726</v>
      </c>
      <c r="F62" s="241"/>
      <c r="G62" s="241"/>
      <c r="H62" s="241"/>
      <c r="I62" s="244"/>
      <c r="J62" s="241"/>
    </row>
    <row r="63" spans="1:10" ht="165" x14ac:dyDescent="0.25">
      <c r="A63" s="12"/>
      <c r="B63" s="12"/>
      <c r="C63" s="12"/>
      <c r="D63" s="12" t="s">
        <v>433</v>
      </c>
      <c r="E63" s="3" t="s">
        <v>7573</v>
      </c>
      <c r="F63" s="10"/>
      <c r="G63" s="10"/>
      <c r="H63" s="10"/>
      <c r="I63" s="11"/>
      <c r="J63" s="10"/>
    </row>
    <row r="64" spans="1:10" ht="135" x14ac:dyDescent="0.25">
      <c r="A64" s="148"/>
      <c r="B64" s="148"/>
      <c r="C64" s="148" t="s">
        <v>212</v>
      </c>
      <c r="D64" s="148"/>
      <c r="E64" s="3" t="s">
        <v>7574</v>
      </c>
      <c r="F64" s="239"/>
      <c r="G64" s="239"/>
      <c r="H64" s="239"/>
      <c r="I64" s="242"/>
      <c r="J64" s="239"/>
    </row>
    <row r="65" spans="1:10" x14ac:dyDescent="0.25">
      <c r="A65" s="148"/>
      <c r="B65" s="148"/>
      <c r="C65" s="148"/>
      <c r="D65" s="148"/>
      <c r="E65" s="2" t="s">
        <v>6773</v>
      </c>
      <c r="F65" s="241"/>
      <c r="G65" s="241"/>
      <c r="H65" s="241"/>
      <c r="I65" s="244"/>
      <c r="J65" s="241"/>
    </row>
    <row r="66" spans="1:10" ht="45" x14ac:dyDescent="0.25">
      <c r="A66" s="12"/>
      <c r="B66" s="12"/>
      <c r="C66" s="12" t="s">
        <v>210</v>
      </c>
      <c r="D66" s="12"/>
      <c r="E66" s="3" t="s">
        <v>892</v>
      </c>
      <c r="F66" s="10"/>
      <c r="G66" s="10"/>
      <c r="H66" s="10"/>
      <c r="I66" s="11"/>
      <c r="J66" s="10"/>
    </row>
    <row r="67" spans="1:10" ht="210" x14ac:dyDescent="0.25">
      <c r="A67" s="12"/>
      <c r="B67" s="12" t="s">
        <v>612</v>
      </c>
      <c r="C67" s="12"/>
      <c r="D67" s="12"/>
      <c r="E67" s="3" t="s">
        <v>7664</v>
      </c>
      <c r="F67" s="10"/>
      <c r="G67" s="10"/>
      <c r="H67" s="10"/>
      <c r="I67" s="11"/>
      <c r="J67" s="10"/>
    </row>
    <row r="68" spans="1:10" ht="120" x14ac:dyDescent="0.25">
      <c r="A68" s="12"/>
      <c r="B68" s="12" t="s">
        <v>610</v>
      </c>
      <c r="C68" s="12"/>
      <c r="D68" s="12"/>
      <c r="E68" s="3" t="s">
        <v>891</v>
      </c>
      <c r="F68" s="10"/>
      <c r="G68" s="10"/>
      <c r="H68" s="10"/>
      <c r="I68" s="11"/>
      <c r="J68" s="10"/>
    </row>
    <row r="69" spans="1:10" ht="165" x14ac:dyDescent="0.25">
      <c r="A69" s="148"/>
      <c r="B69" s="148" t="s">
        <v>723</v>
      </c>
      <c r="C69" s="148"/>
      <c r="D69" s="148"/>
      <c r="E69" s="3" t="s">
        <v>7665</v>
      </c>
      <c r="F69" s="239"/>
      <c r="G69" s="239"/>
      <c r="H69" s="239"/>
      <c r="I69" s="242"/>
      <c r="J69" s="239"/>
    </row>
    <row r="70" spans="1:10" ht="30" customHeight="1" x14ac:dyDescent="0.25">
      <c r="A70" s="148"/>
      <c r="B70" s="148"/>
      <c r="C70" s="148"/>
      <c r="D70" s="148"/>
      <c r="E70" s="2" t="s">
        <v>6778</v>
      </c>
      <c r="F70" s="241"/>
      <c r="G70" s="241"/>
      <c r="H70" s="241"/>
      <c r="I70" s="244"/>
      <c r="J70" s="241"/>
    </row>
    <row r="71" spans="1:10" ht="210" x14ac:dyDescent="0.25">
      <c r="A71" s="148"/>
      <c r="B71" s="148" t="s">
        <v>782</v>
      </c>
      <c r="C71" s="148"/>
      <c r="D71" s="148"/>
      <c r="E71" s="3" t="s">
        <v>7666</v>
      </c>
      <c r="F71" s="239"/>
      <c r="G71" s="239"/>
      <c r="H71" s="239"/>
      <c r="I71" s="242"/>
      <c r="J71" s="239"/>
    </row>
    <row r="72" spans="1:10" ht="30" x14ac:dyDescent="0.25">
      <c r="A72" s="148"/>
      <c r="B72" s="148"/>
      <c r="C72" s="148"/>
      <c r="D72" s="148"/>
      <c r="E72" s="2" t="s">
        <v>6749</v>
      </c>
      <c r="F72" s="240"/>
      <c r="G72" s="240"/>
      <c r="H72" s="240"/>
      <c r="I72" s="243"/>
      <c r="J72" s="240"/>
    </row>
    <row r="73" spans="1:10" x14ac:dyDescent="0.25">
      <c r="A73" s="148"/>
      <c r="B73" s="148"/>
      <c r="C73" s="148"/>
      <c r="D73" s="148"/>
      <c r="E73" s="2" t="s">
        <v>6779</v>
      </c>
      <c r="F73" s="241"/>
      <c r="G73" s="241"/>
      <c r="H73" s="241"/>
      <c r="I73" s="244"/>
      <c r="J73" s="241"/>
    </row>
    <row r="74" spans="1:10" ht="120" x14ac:dyDescent="0.25">
      <c r="A74" s="12"/>
      <c r="B74" s="12" t="s">
        <v>890</v>
      </c>
      <c r="C74" s="12"/>
      <c r="D74" s="12"/>
      <c r="E74" s="3" t="s">
        <v>7667</v>
      </c>
      <c r="F74" s="10"/>
      <c r="G74" s="10"/>
      <c r="H74" s="10"/>
      <c r="I74" s="11"/>
      <c r="J74" s="10"/>
    </row>
    <row r="75" spans="1:10" ht="30" x14ac:dyDescent="0.25">
      <c r="A75" s="12" t="s">
        <v>889</v>
      </c>
      <c r="B75" s="12"/>
      <c r="C75" s="12"/>
      <c r="D75" s="12"/>
      <c r="E75" s="3" t="s">
        <v>721</v>
      </c>
      <c r="F75" s="239"/>
      <c r="G75" s="239"/>
      <c r="H75" s="239"/>
      <c r="I75" s="242"/>
      <c r="J75" s="239"/>
    </row>
    <row r="76" spans="1:10" ht="45" x14ac:dyDescent="0.25">
      <c r="A76" s="12"/>
      <c r="B76" s="12" t="s">
        <v>420</v>
      </c>
      <c r="C76" s="12"/>
      <c r="D76" s="12"/>
      <c r="E76" s="3" t="s">
        <v>7578</v>
      </c>
      <c r="F76" s="241"/>
      <c r="G76" s="241"/>
      <c r="H76" s="241"/>
      <c r="I76" s="244"/>
      <c r="J76" s="241"/>
    </row>
    <row r="77" spans="1:10" ht="60" x14ac:dyDescent="0.25">
      <c r="A77" s="12"/>
      <c r="B77" s="12"/>
      <c r="C77" s="12" t="s">
        <v>214</v>
      </c>
      <c r="D77" s="12"/>
      <c r="E77" s="3" t="s">
        <v>888</v>
      </c>
      <c r="F77" s="10"/>
      <c r="G77" s="10"/>
      <c r="H77" s="10"/>
      <c r="I77" s="11"/>
      <c r="J77" s="10"/>
    </row>
    <row r="78" spans="1:10" ht="105" x14ac:dyDescent="0.25">
      <c r="A78" s="12"/>
      <c r="B78" s="12"/>
      <c r="C78" s="12" t="s">
        <v>212</v>
      </c>
      <c r="D78" s="12"/>
      <c r="E78" s="3" t="s">
        <v>7579</v>
      </c>
      <c r="F78" s="10"/>
      <c r="G78" s="10"/>
      <c r="H78" s="10"/>
      <c r="I78" s="11"/>
      <c r="J78" s="10"/>
    </row>
    <row r="79" spans="1:10" ht="105" x14ac:dyDescent="0.25">
      <c r="A79" s="12"/>
      <c r="B79" s="12"/>
      <c r="C79" s="12" t="s">
        <v>210</v>
      </c>
      <c r="D79" s="12"/>
      <c r="E79" s="3" t="s">
        <v>887</v>
      </c>
      <c r="F79" s="10"/>
      <c r="G79" s="10"/>
      <c r="H79" s="10"/>
      <c r="I79" s="11"/>
      <c r="J79" s="10"/>
    </row>
    <row r="80" spans="1:10" ht="60" x14ac:dyDescent="0.25">
      <c r="A80" s="12"/>
      <c r="B80" s="12"/>
      <c r="C80" s="12" t="s">
        <v>208</v>
      </c>
      <c r="D80" s="12"/>
      <c r="E80" s="3" t="s">
        <v>7668</v>
      </c>
      <c r="F80" s="10"/>
      <c r="G80" s="10"/>
      <c r="H80" s="10"/>
      <c r="I80" s="11"/>
      <c r="J80" s="10"/>
    </row>
    <row r="81" spans="1:10" ht="75" x14ac:dyDescent="0.25">
      <c r="A81" s="12"/>
      <c r="B81" s="12" t="s">
        <v>179</v>
      </c>
      <c r="C81" s="12"/>
      <c r="D81" s="12"/>
      <c r="E81" s="3" t="s">
        <v>686</v>
      </c>
      <c r="F81" s="10"/>
      <c r="G81" s="10"/>
      <c r="H81" s="10"/>
      <c r="I81" s="11"/>
      <c r="J81" s="10"/>
    </row>
    <row r="82" spans="1:10" ht="105" x14ac:dyDescent="0.25">
      <c r="A82" s="148"/>
      <c r="B82" s="148" t="s">
        <v>177</v>
      </c>
      <c r="C82" s="148"/>
      <c r="D82" s="148"/>
      <c r="E82" s="3" t="s">
        <v>7108</v>
      </c>
      <c r="F82" s="239"/>
      <c r="G82" s="239"/>
      <c r="H82" s="239"/>
      <c r="I82" s="242"/>
      <c r="J82" s="239"/>
    </row>
    <row r="83" spans="1:10" ht="30" customHeight="1" x14ac:dyDescent="0.25">
      <c r="A83" s="148"/>
      <c r="B83" s="148"/>
      <c r="C83" s="148"/>
      <c r="D83" s="148"/>
      <c r="E83" s="2" t="s">
        <v>6750</v>
      </c>
      <c r="F83" s="240"/>
      <c r="G83" s="240"/>
      <c r="H83" s="240"/>
      <c r="I83" s="243"/>
      <c r="J83" s="240"/>
    </row>
    <row r="84" spans="1:10" x14ac:dyDescent="0.25">
      <c r="A84" s="148"/>
      <c r="B84" s="148"/>
      <c r="C84" s="148"/>
      <c r="D84" s="148"/>
      <c r="E84" s="2" t="s">
        <v>7107</v>
      </c>
      <c r="F84" s="241"/>
      <c r="G84" s="241"/>
      <c r="H84" s="241"/>
      <c r="I84" s="244"/>
      <c r="J84" s="241"/>
    </row>
    <row r="85" spans="1:10" ht="195" x14ac:dyDescent="0.25">
      <c r="A85" s="148"/>
      <c r="B85" s="148" t="s">
        <v>175</v>
      </c>
      <c r="C85" s="148"/>
      <c r="D85" s="148"/>
      <c r="E85" s="3" t="s">
        <v>7139</v>
      </c>
      <c r="F85" s="239"/>
      <c r="G85" s="239"/>
      <c r="H85" s="239"/>
      <c r="I85" s="242"/>
      <c r="J85" s="239"/>
    </row>
    <row r="86" spans="1:10" ht="30" customHeight="1" x14ac:dyDescent="0.25">
      <c r="A86" s="148"/>
      <c r="B86" s="148"/>
      <c r="C86" s="148"/>
      <c r="D86" s="148"/>
      <c r="E86" s="2" t="s">
        <v>6892</v>
      </c>
      <c r="F86" s="240"/>
      <c r="G86" s="240"/>
      <c r="H86" s="240"/>
      <c r="I86" s="243"/>
      <c r="J86" s="240"/>
    </row>
    <row r="87" spans="1:10" x14ac:dyDescent="0.25">
      <c r="A87" s="148"/>
      <c r="B87" s="148"/>
      <c r="C87" s="148"/>
      <c r="D87" s="148"/>
      <c r="E87" s="2" t="s">
        <v>7111</v>
      </c>
      <c r="F87" s="241"/>
      <c r="G87" s="241"/>
      <c r="H87" s="241"/>
      <c r="I87" s="244"/>
      <c r="J87" s="241"/>
    </row>
    <row r="88" spans="1:10" ht="180" x14ac:dyDescent="0.25">
      <c r="A88" s="148"/>
      <c r="B88" s="148" t="s">
        <v>173</v>
      </c>
      <c r="C88" s="148"/>
      <c r="D88" s="148"/>
      <c r="E88" s="3" t="s">
        <v>7669</v>
      </c>
      <c r="F88" s="239"/>
      <c r="G88" s="239"/>
      <c r="H88" s="239"/>
      <c r="I88" s="242"/>
      <c r="J88" s="239"/>
    </row>
    <row r="89" spans="1:10" ht="30" x14ac:dyDescent="0.25">
      <c r="A89" s="148"/>
      <c r="B89" s="148"/>
      <c r="C89" s="148"/>
      <c r="D89" s="148"/>
      <c r="E89" s="2" t="s">
        <v>6751</v>
      </c>
      <c r="F89" s="240"/>
      <c r="G89" s="240"/>
      <c r="H89" s="240"/>
      <c r="I89" s="243"/>
      <c r="J89" s="240"/>
    </row>
    <row r="90" spans="1:10" x14ac:dyDescent="0.25">
      <c r="A90" s="148"/>
      <c r="B90" s="148"/>
      <c r="C90" s="148"/>
      <c r="D90" s="148"/>
      <c r="E90" s="2" t="s">
        <v>7092</v>
      </c>
      <c r="F90" s="241"/>
      <c r="G90" s="241"/>
      <c r="H90" s="241"/>
      <c r="I90" s="244"/>
      <c r="J90" s="241"/>
    </row>
    <row r="91" spans="1:10" ht="225" x14ac:dyDescent="0.25">
      <c r="A91" s="12"/>
      <c r="B91" s="12" t="s">
        <v>171</v>
      </c>
      <c r="C91" s="12"/>
      <c r="D91" s="12"/>
      <c r="E91" s="3" t="s">
        <v>886</v>
      </c>
      <c r="F91" s="10"/>
      <c r="G91" s="10"/>
      <c r="H91" s="10"/>
      <c r="I91" s="11"/>
      <c r="J91" s="10"/>
    </row>
    <row r="92" spans="1:10" ht="150" x14ac:dyDescent="0.25">
      <c r="A92" s="148" t="s">
        <v>885</v>
      </c>
      <c r="B92" s="148"/>
      <c r="C92" s="148"/>
      <c r="D92" s="148"/>
      <c r="E92" s="3" t="s">
        <v>7670</v>
      </c>
      <c r="F92" s="239"/>
      <c r="G92" s="239"/>
      <c r="H92" s="239"/>
      <c r="I92" s="242"/>
      <c r="J92" s="239"/>
    </row>
    <row r="93" spans="1:10" ht="30" customHeight="1" x14ac:dyDescent="0.25">
      <c r="A93" s="148"/>
      <c r="B93" s="148"/>
      <c r="C93" s="148"/>
      <c r="D93" s="148"/>
      <c r="E93" s="2" t="s">
        <v>6778</v>
      </c>
      <c r="F93" s="241"/>
      <c r="G93" s="241"/>
      <c r="H93" s="241"/>
      <c r="I93" s="244"/>
      <c r="J93" s="241"/>
    </row>
    <row r="94" spans="1:10" ht="60" x14ac:dyDescent="0.25">
      <c r="A94" s="12"/>
      <c r="B94" s="12" t="s">
        <v>420</v>
      </c>
      <c r="C94" s="12"/>
      <c r="D94" s="12"/>
      <c r="E94" s="3" t="s">
        <v>884</v>
      </c>
      <c r="F94" s="10"/>
      <c r="G94" s="10"/>
      <c r="H94" s="10"/>
      <c r="I94" s="11"/>
      <c r="J94" s="10"/>
    </row>
    <row r="95" spans="1:10" ht="255" x14ac:dyDescent="0.25">
      <c r="A95" s="148"/>
      <c r="B95" s="148" t="s">
        <v>179</v>
      </c>
      <c r="C95" s="148"/>
      <c r="D95" s="148"/>
      <c r="E95" s="3" t="s">
        <v>7131</v>
      </c>
      <c r="F95" s="239"/>
      <c r="G95" s="239"/>
      <c r="H95" s="239"/>
      <c r="I95" s="242"/>
      <c r="J95" s="239"/>
    </row>
    <row r="96" spans="1:10" ht="30" customHeight="1" x14ac:dyDescent="0.25">
      <c r="A96" s="148"/>
      <c r="B96" s="148"/>
      <c r="C96" s="148"/>
      <c r="D96" s="148"/>
      <c r="E96" s="2" t="s">
        <v>6751</v>
      </c>
      <c r="F96" s="240"/>
      <c r="G96" s="240"/>
      <c r="H96" s="240"/>
      <c r="I96" s="243"/>
      <c r="J96" s="240"/>
    </row>
    <row r="97" spans="1:10" ht="15" customHeight="1" x14ac:dyDescent="0.25">
      <c r="A97" s="148"/>
      <c r="B97" s="148"/>
      <c r="C97" s="148"/>
      <c r="D97" s="148"/>
      <c r="E97" s="2" t="s">
        <v>7092</v>
      </c>
      <c r="F97" s="240"/>
      <c r="G97" s="240"/>
      <c r="H97" s="240"/>
      <c r="I97" s="243"/>
      <c r="J97" s="240"/>
    </row>
    <row r="98" spans="1:10" ht="30" customHeight="1" x14ac:dyDescent="0.25">
      <c r="A98" s="148"/>
      <c r="B98" s="148"/>
      <c r="C98" s="148"/>
      <c r="D98" s="148"/>
      <c r="E98" s="2" t="s">
        <v>6780</v>
      </c>
      <c r="F98" s="240"/>
      <c r="G98" s="240"/>
      <c r="H98" s="240"/>
      <c r="I98" s="243"/>
      <c r="J98" s="240"/>
    </row>
    <row r="99" spans="1:10" ht="30" customHeight="1" x14ac:dyDescent="0.25">
      <c r="A99" s="148"/>
      <c r="B99" s="148"/>
      <c r="C99" s="148"/>
      <c r="D99" s="148"/>
      <c r="E99" s="2" t="s">
        <v>6781</v>
      </c>
      <c r="F99" s="240"/>
      <c r="G99" s="240"/>
      <c r="H99" s="240"/>
      <c r="I99" s="243"/>
      <c r="J99" s="240"/>
    </row>
    <row r="100" spans="1:10" ht="30" customHeight="1" x14ac:dyDescent="0.25">
      <c r="A100" s="148"/>
      <c r="B100" s="148"/>
      <c r="C100" s="148"/>
      <c r="D100" s="148"/>
      <c r="E100" s="2" t="s">
        <v>6782</v>
      </c>
      <c r="F100" s="241"/>
      <c r="G100" s="241"/>
      <c r="H100" s="241"/>
      <c r="I100" s="244"/>
      <c r="J100" s="241"/>
    </row>
    <row r="101" spans="1:10" ht="60" x14ac:dyDescent="0.25">
      <c r="A101" s="148"/>
      <c r="B101" s="148" t="s">
        <v>177</v>
      </c>
      <c r="C101" s="148"/>
      <c r="D101" s="148"/>
      <c r="E101" s="3" t="s">
        <v>714</v>
      </c>
      <c r="F101" s="239"/>
      <c r="G101" s="239"/>
      <c r="H101" s="239"/>
      <c r="I101" s="242"/>
      <c r="J101" s="239"/>
    </row>
    <row r="102" spans="1:10" x14ac:dyDescent="0.25">
      <c r="A102" s="148"/>
      <c r="B102" s="148"/>
      <c r="C102" s="148"/>
      <c r="D102" s="148"/>
      <c r="E102" s="2" t="s">
        <v>6783</v>
      </c>
      <c r="F102" s="240"/>
      <c r="G102" s="240"/>
      <c r="H102" s="240"/>
      <c r="I102" s="243"/>
      <c r="J102" s="240"/>
    </row>
    <row r="103" spans="1:10" ht="45" x14ac:dyDescent="0.25">
      <c r="A103" s="12"/>
      <c r="B103" s="12"/>
      <c r="C103" s="12" t="s">
        <v>214</v>
      </c>
      <c r="D103" s="12"/>
      <c r="E103" s="3" t="s">
        <v>713</v>
      </c>
      <c r="F103" s="241"/>
      <c r="G103" s="241"/>
      <c r="H103" s="241"/>
      <c r="I103" s="244"/>
      <c r="J103" s="241"/>
    </row>
    <row r="104" spans="1:10" ht="60" x14ac:dyDescent="0.25">
      <c r="A104" s="148"/>
      <c r="B104" s="148"/>
      <c r="C104" s="148" t="s">
        <v>212</v>
      </c>
      <c r="D104" s="148"/>
      <c r="E104" s="3" t="s">
        <v>712</v>
      </c>
      <c r="F104" s="239"/>
      <c r="G104" s="239"/>
      <c r="H104" s="239"/>
      <c r="I104" s="242"/>
      <c r="J104" s="239"/>
    </row>
    <row r="105" spans="1:10" ht="30" x14ac:dyDescent="0.25">
      <c r="A105" s="148"/>
      <c r="B105" s="148"/>
      <c r="C105" s="148"/>
      <c r="D105" s="148"/>
      <c r="E105" s="2" t="s">
        <v>6624</v>
      </c>
      <c r="F105" s="241"/>
      <c r="G105" s="241"/>
      <c r="H105" s="241"/>
      <c r="I105" s="244"/>
      <c r="J105" s="241"/>
    </row>
    <row r="106" spans="1:10" ht="90" x14ac:dyDescent="0.25">
      <c r="A106" s="12"/>
      <c r="B106" s="12"/>
      <c r="C106" s="12" t="s">
        <v>210</v>
      </c>
      <c r="D106" s="12"/>
      <c r="E106" s="3" t="s">
        <v>7583</v>
      </c>
      <c r="F106" s="10"/>
      <c r="G106" s="10"/>
      <c r="H106" s="10"/>
      <c r="I106" s="11"/>
      <c r="J106" s="10"/>
    </row>
    <row r="107" spans="1:10" ht="90" x14ac:dyDescent="0.25">
      <c r="A107" s="12"/>
      <c r="B107" s="12"/>
      <c r="C107" s="12" t="s">
        <v>208</v>
      </c>
      <c r="D107" s="12"/>
      <c r="E107" s="3" t="s">
        <v>7671</v>
      </c>
      <c r="F107" s="10"/>
      <c r="G107" s="10"/>
      <c r="H107" s="10"/>
      <c r="I107" s="11"/>
      <c r="J107" s="10"/>
    </row>
    <row r="108" spans="1:10" ht="150" x14ac:dyDescent="0.25">
      <c r="A108" s="12"/>
      <c r="B108" s="12"/>
      <c r="C108" s="12" t="s">
        <v>206</v>
      </c>
      <c r="D108" s="12"/>
      <c r="E108" s="3" t="s">
        <v>7585</v>
      </c>
      <c r="F108" s="10"/>
      <c r="G108" s="10"/>
      <c r="H108" s="10"/>
      <c r="I108" s="11"/>
      <c r="J108" s="10"/>
    </row>
    <row r="109" spans="1:10" ht="45" x14ac:dyDescent="0.25">
      <c r="A109" s="12"/>
      <c r="B109" s="12"/>
      <c r="C109" s="12" t="s">
        <v>204</v>
      </c>
      <c r="D109" s="12"/>
      <c r="E109" s="3" t="s">
        <v>7586</v>
      </c>
      <c r="F109" s="10"/>
      <c r="G109" s="10"/>
      <c r="H109" s="10"/>
      <c r="I109" s="11"/>
      <c r="J109" s="10"/>
    </row>
    <row r="110" spans="1:10" ht="60" x14ac:dyDescent="0.25">
      <c r="A110" s="12"/>
      <c r="B110" s="12"/>
      <c r="C110" s="12" t="s">
        <v>202</v>
      </c>
      <c r="D110" s="12"/>
      <c r="E110" s="3" t="s">
        <v>7587</v>
      </c>
      <c r="F110" s="10"/>
      <c r="G110" s="10"/>
      <c r="H110" s="10"/>
      <c r="I110" s="11"/>
      <c r="J110" s="10"/>
    </row>
    <row r="111" spans="1:10" ht="60" x14ac:dyDescent="0.25">
      <c r="A111" s="148"/>
      <c r="B111" s="148"/>
      <c r="C111" s="148" t="s">
        <v>201</v>
      </c>
      <c r="D111" s="148"/>
      <c r="E111" s="3" t="s">
        <v>7588</v>
      </c>
      <c r="F111" s="239"/>
      <c r="G111" s="239"/>
      <c r="H111" s="239"/>
      <c r="I111" s="242"/>
      <c r="J111" s="239"/>
    </row>
    <row r="112" spans="1:10" ht="30" x14ac:dyDescent="0.25">
      <c r="A112" s="148"/>
      <c r="B112" s="148"/>
      <c r="C112" s="148"/>
      <c r="D112" s="148"/>
      <c r="E112" s="2" t="s">
        <v>6624</v>
      </c>
      <c r="F112" s="241"/>
      <c r="G112" s="241"/>
      <c r="H112" s="241"/>
      <c r="I112" s="244"/>
      <c r="J112" s="241"/>
    </row>
    <row r="113" spans="1:10" ht="90" x14ac:dyDescent="0.25">
      <c r="A113" s="12"/>
      <c r="B113" s="12"/>
      <c r="C113" s="12" t="s">
        <v>199</v>
      </c>
      <c r="D113" s="12"/>
      <c r="E113" s="3" t="s">
        <v>7589</v>
      </c>
      <c r="F113" s="10"/>
      <c r="G113" s="10"/>
      <c r="H113" s="10"/>
      <c r="I113" s="11"/>
      <c r="J113" s="10"/>
    </row>
    <row r="114" spans="1:10" ht="60" x14ac:dyDescent="0.25">
      <c r="A114" s="148"/>
      <c r="B114" s="148" t="s">
        <v>175</v>
      </c>
      <c r="C114" s="148"/>
      <c r="D114" s="148"/>
      <c r="E114" s="3" t="s">
        <v>711</v>
      </c>
      <c r="F114" s="239"/>
      <c r="G114" s="239"/>
      <c r="H114" s="239"/>
      <c r="I114" s="242"/>
      <c r="J114" s="239"/>
    </row>
    <row r="115" spans="1:10" x14ac:dyDescent="0.25">
      <c r="A115" s="148"/>
      <c r="B115" s="148"/>
      <c r="C115" s="148"/>
      <c r="D115" s="148"/>
      <c r="E115" s="2" t="s">
        <v>6784</v>
      </c>
      <c r="F115" s="240"/>
      <c r="G115" s="240"/>
      <c r="H115" s="240"/>
      <c r="I115" s="243"/>
      <c r="J115" s="240"/>
    </row>
    <row r="116" spans="1:10" ht="90" x14ac:dyDescent="0.25">
      <c r="A116" s="12"/>
      <c r="B116" s="12"/>
      <c r="C116" s="12" t="s">
        <v>214</v>
      </c>
      <c r="D116" s="12"/>
      <c r="E116" s="3" t="s">
        <v>883</v>
      </c>
      <c r="F116" s="241"/>
      <c r="G116" s="241"/>
      <c r="H116" s="241"/>
      <c r="I116" s="244"/>
      <c r="J116" s="241"/>
    </row>
    <row r="117" spans="1:10" ht="90" x14ac:dyDescent="0.25">
      <c r="A117" s="12"/>
      <c r="B117" s="12"/>
      <c r="C117" s="12"/>
      <c r="D117" s="12" t="s">
        <v>435</v>
      </c>
      <c r="E117" s="3" t="s">
        <v>7672</v>
      </c>
      <c r="F117" s="10"/>
      <c r="G117" s="10"/>
      <c r="H117" s="10"/>
      <c r="I117" s="11"/>
      <c r="J117" s="10"/>
    </row>
    <row r="118" spans="1:10" ht="60" x14ac:dyDescent="0.25">
      <c r="A118" s="12"/>
      <c r="B118" s="12"/>
      <c r="C118" s="12"/>
      <c r="D118" s="12" t="s">
        <v>433</v>
      </c>
      <c r="E118" s="3" t="s">
        <v>709</v>
      </c>
      <c r="F118" s="10"/>
      <c r="G118" s="10"/>
      <c r="H118" s="10"/>
      <c r="I118" s="11"/>
      <c r="J118" s="10"/>
    </row>
    <row r="119" spans="1:10" ht="90" x14ac:dyDescent="0.25">
      <c r="A119" s="12"/>
      <c r="B119" s="12"/>
      <c r="C119" s="12" t="s">
        <v>212</v>
      </c>
      <c r="D119" s="12"/>
      <c r="E119" s="3" t="s">
        <v>708</v>
      </c>
      <c r="F119" s="10"/>
      <c r="G119" s="10"/>
      <c r="H119" s="10"/>
      <c r="I119" s="11"/>
      <c r="J119" s="10"/>
    </row>
    <row r="120" spans="1:10" ht="75" x14ac:dyDescent="0.25">
      <c r="A120" s="12"/>
      <c r="B120" s="12" t="s">
        <v>173</v>
      </c>
      <c r="C120" s="12"/>
      <c r="D120" s="12"/>
      <c r="E120" s="3" t="s">
        <v>7673</v>
      </c>
      <c r="F120" s="10"/>
      <c r="G120" s="10"/>
      <c r="H120" s="10"/>
      <c r="I120" s="11"/>
      <c r="J120" s="10"/>
    </row>
    <row r="121" spans="1:10" ht="60" x14ac:dyDescent="0.25">
      <c r="A121" s="12"/>
      <c r="B121" s="12" t="s">
        <v>171</v>
      </c>
      <c r="C121" s="12"/>
      <c r="D121" s="12"/>
      <c r="E121" s="3" t="s">
        <v>707</v>
      </c>
      <c r="F121" s="10"/>
      <c r="G121" s="10"/>
      <c r="H121" s="10"/>
      <c r="I121" s="11"/>
      <c r="J121" s="10"/>
    </row>
    <row r="122" spans="1:10" ht="75" x14ac:dyDescent="0.25">
      <c r="A122" s="12"/>
      <c r="B122" s="12" t="s">
        <v>169</v>
      </c>
      <c r="C122" s="12"/>
      <c r="D122" s="12"/>
      <c r="E122" s="3" t="s">
        <v>7186</v>
      </c>
      <c r="F122" s="10"/>
      <c r="G122" s="10"/>
      <c r="H122" s="10"/>
      <c r="I122" s="11"/>
      <c r="J122" s="10"/>
    </row>
    <row r="123" spans="1:10" ht="45" x14ac:dyDescent="0.25">
      <c r="A123" s="12"/>
      <c r="B123" s="12" t="s">
        <v>167</v>
      </c>
      <c r="C123" s="12"/>
      <c r="D123" s="12"/>
      <c r="E123" s="3" t="s">
        <v>617</v>
      </c>
      <c r="F123" s="10"/>
      <c r="G123" s="10"/>
      <c r="H123" s="10"/>
      <c r="I123" s="11"/>
      <c r="J123" s="10"/>
    </row>
    <row r="124" spans="1:10" ht="75" x14ac:dyDescent="0.25">
      <c r="A124" s="12"/>
      <c r="B124" s="12" t="s">
        <v>165</v>
      </c>
      <c r="C124" s="12"/>
      <c r="D124" s="12"/>
      <c r="E124" s="3" t="s">
        <v>7592</v>
      </c>
      <c r="F124" s="10"/>
      <c r="G124" s="10"/>
      <c r="H124" s="10"/>
      <c r="I124" s="11"/>
      <c r="J124" s="10"/>
    </row>
    <row r="125" spans="1:10" ht="90" x14ac:dyDescent="0.25">
      <c r="A125" s="12"/>
      <c r="B125" s="12"/>
      <c r="C125" s="12" t="s">
        <v>214</v>
      </c>
      <c r="D125" s="12"/>
      <c r="E125" s="3" t="s">
        <v>7593</v>
      </c>
      <c r="F125" s="10"/>
      <c r="G125" s="10"/>
      <c r="H125" s="10"/>
      <c r="I125" s="11"/>
      <c r="J125" s="10"/>
    </row>
    <row r="126" spans="1:10" ht="105" x14ac:dyDescent="0.25">
      <c r="A126" s="12"/>
      <c r="B126" s="12"/>
      <c r="C126" s="12" t="s">
        <v>212</v>
      </c>
      <c r="D126" s="12"/>
      <c r="E126" s="3" t="s">
        <v>7594</v>
      </c>
      <c r="F126" s="10"/>
      <c r="G126" s="10"/>
      <c r="H126" s="10"/>
      <c r="I126" s="11"/>
      <c r="J126" s="10"/>
    </row>
    <row r="127" spans="1:10" ht="105" x14ac:dyDescent="0.25">
      <c r="A127" s="12"/>
      <c r="B127" s="12"/>
      <c r="C127" s="12" t="s">
        <v>210</v>
      </c>
      <c r="D127" s="12"/>
      <c r="E127" s="3" t="s">
        <v>7595</v>
      </c>
      <c r="F127" s="10"/>
      <c r="G127" s="10"/>
      <c r="H127" s="10"/>
      <c r="I127" s="11"/>
      <c r="J127" s="10"/>
    </row>
    <row r="128" spans="1:10" ht="105" x14ac:dyDescent="0.25">
      <c r="A128" s="12"/>
      <c r="B128" s="12"/>
      <c r="C128" s="12" t="s">
        <v>208</v>
      </c>
      <c r="D128" s="12"/>
      <c r="E128" s="3" t="s">
        <v>7500</v>
      </c>
      <c r="F128" s="239"/>
      <c r="G128" s="239"/>
      <c r="H128" s="239"/>
      <c r="I128" s="242"/>
      <c r="J128" s="239"/>
    </row>
    <row r="129" spans="1:10" ht="255" x14ac:dyDescent="0.25">
      <c r="A129" s="12"/>
      <c r="B129" s="12"/>
      <c r="C129" s="15" t="s">
        <v>257</v>
      </c>
      <c r="D129" s="12"/>
      <c r="E129" s="3" t="s">
        <v>7501</v>
      </c>
      <c r="F129" s="240"/>
      <c r="G129" s="240"/>
      <c r="H129" s="240"/>
      <c r="I129" s="243"/>
      <c r="J129" s="240"/>
    </row>
    <row r="130" spans="1:10" ht="225" x14ac:dyDescent="0.25">
      <c r="A130" s="12"/>
      <c r="B130" s="15" t="s">
        <v>257</v>
      </c>
      <c r="C130" s="12"/>
      <c r="D130" s="12"/>
      <c r="E130" s="3" t="s">
        <v>7674</v>
      </c>
      <c r="F130" s="241"/>
      <c r="G130" s="241"/>
      <c r="H130" s="241"/>
      <c r="I130" s="244"/>
      <c r="J130" s="241"/>
    </row>
    <row r="131" spans="1:10" ht="60" x14ac:dyDescent="0.25">
      <c r="A131" s="12"/>
      <c r="B131" s="12" t="s">
        <v>426</v>
      </c>
      <c r="C131" s="12"/>
      <c r="D131" s="12"/>
      <c r="E131" s="3" t="s">
        <v>7597</v>
      </c>
      <c r="F131" s="10"/>
      <c r="G131" s="10"/>
      <c r="H131" s="10"/>
      <c r="I131" s="11"/>
      <c r="J131" s="10"/>
    </row>
    <row r="132" spans="1:10" ht="75" x14ac:dyDescent="0.25">
      <c r="A132" s="12"/>
      <c r="B132" s="12"/>
      <c r="C132" s="12" t="s">
        <v>214</v>
      </c>
      <c r="D132" s="12"/>
      <c r="E132" s="3" t="s">
        <v>7598</v>
      </c>
      <c r="F132" s="10"/>
      <c r="G132" s="10"/>
      <c r="H132" s="10"/>
      <c r="I132" s="11"/>
      <c r="J132" s="10"/>
    </row>
    <row r="133" spans="1:10" ht="105" x14ac:dyDescent="0.25">
      <c r="A133" s="12"/>
      <c r="B133" s="12"/>
      <c r="C133" s="12" t="s">
        <v>212</v>
      </c>
      <c r="D133" s="12"/>
      <c r="E133" s="3" t="s">
        <v>7599</v>
      </c>
      <c r="F133" s="10"/>
      <c r="G133" s="10"/>
      <c r="H133" s="10"/>
      <c r="I133" s="11"/>
      <c r="J133" s="10"/>
    </row>
    <row r="134" spans="1:10" ht="105" x14ac:dyDescent="0.25">
      <c r="A134" s="12"/>
      <c r="B134" s="12"/>
      <c r="C134" s="12" t="s">
        <v>210</v>
      </c>
      <c r="D134" s="12"/>
      <c r="E134" s="3" t="s">
        <v>7600</v>
      </c>
      <c r="F134" s="10"/>
      <c r="G134" s="10"/>
      <c r="H134" s="10"/>
      <c r="I134" s="11"/>
      <c r="J134" s="10"/>
    </row>
    <row r="135" spans="1:10" ht="30" x14ac:dyDescent="0.25">
      <c r="A135" s="148"/>
      <c r="B135" s="148" t="s">
        <v>282</v>
      </c>
      <c r="C135" s="148"/>
      <c r="D135" s="148"/>
      <c r="E135" s="3" t="s">
        <v>705</v>
      </c>
      <c r="F135" s="165"/>
      <c r="G135" s="165"/>
      <c r="H135" s="165"/>
      <c r="I135" s="246"/>
      <c r="J135" s="165"/>
    </row>
    <row r="136" spans="1:10" x14ac:dyDescent="0.25">
      <c r="A136" s="148"/>
      <c r="B136" s="148"/>
      <c r="C136" s="148"/>
      <c r="D136" s="148"/>
      <c r="E136" s="2" t="s">
        <v>6785</v>
      </c>
      <c r="F136" s="165"/>
      <c r="G136" s="165"/>
      <c r="H136" s="165"/>
      <c r="I136" s="246"/>
      <c r="J136" s="165"/>
    </row>
  </sheetData>
  <mergeCells count="251">
    <mergeCell ref="A3:J3"/>
    <mergeCell ref="G42:G43"/>
    <mergeCell ref="F42:F43"/>
    <mergeCell ref="I42:I43"/>
    <mergeCell ref="F18:F21"/>
    <mergeCell ref="G18:G21"/>
    <mergeCell ref="H18:H21"/>
    <mergeCell ref="I18:I21"/>
    <mergeCell ref="J18:J21"/>
    <mergeCell ref="A18:A21"/>
    <mergeCell ref="B18:B21"/>
    <mergeCell ref="C18:C21"/>
    <mergeCell ref="D18:D21"/>
    <mergeCell ref="G6:G7"/>
    <mergeCell ref="H6:H7"/>
    <mergeCell ref="I6:I7"/>
    <mergeCell ref="J6:J7"/>
    <mergeCell ref="A15:A17"/>
    <mergeCell ref="B15:B17"/>
    <mergeCell ref="C15:C17"/>
    <mergeCell ref="D15:D17"/>
    <mergeCell ref="F13:F17"/>
    <mergeCell ref="G13:G17"/>
    <mergeCell ref="H13:H17"/>
    <mergeCell ref="J114:J116"/>
    <mergeCell ref="J42:J43"/>
    <mergeCell ref="H114:H116"/>
    <mergeCell ref="H42:H43"/>
    <mergeCell ref="H75:H76"/>
    <mergeCell ref="I75:I76"/>
    <mergeCell ref="J61:J62"/>
    <mergeCell ref="J101:J103"/>
    <mergeCell ref="H61:H62"/>
    <mergeCell ref="J75:J76"/>
    <mergeCell ref="I61:I62"/>
    <mergeCell ref="J104:J105"/>
    <mergeCell ref="J111:J112"/>
    <mergeCell ref="I101:I103"/>
    <mergeCell ref="H101:H103"/>
    <mergeCell ref="I47:I49"/>
    <mergeCell ref="J47:J49"/>
    <mergeCell ref="I53:I55"/>
    <mergeCell ref="J53:J55"/>
    <mergeCell ref="I56:I58"/>
    <mergeCell ref="J56:J58"/>
    <mergeCell ref="I71:I73"/>
    <mergeCell ref="J71:J73"/>
    <mergeCell ref="H92:H93"/>
    <mergeCell ref="I114:I116"/>
    <mergeCell ref="G114:G116"/>
    <mergeCell ref="I104:I105"/>
    <mergeCell ref="F111:F112"/>
    <mergeCell ref="G111:G112"/>
    <mergeCell ref="H111:H112"/>
    <mergeCell ref="I111:I112"/>
    <mergeCell ref="F104:F105"/>
    <mergeCell ref="G104:G105"/>
    <mergeCell ref="H104:H105"/>
    <mergeCell ref="F61:F62"/>
    <mergeCell ref="G22:G23"/>
    <mergeCell ref="H22:H23"/>
    <mergeCell ref="G36:G37"/>
    <mergeCell ref="H36:H37"/>
    <mergeCell ref="G40:G41"/>
    <mergeCell ref="F53:F55"/>
    <mergeCell ref="G53:G55"/>
    <mergeCell ref="H53:H55"/>
    <mergeCell ref="G56:G58"/>
    <mergeCell ref="H56:H58"/>
    <mergeCell ref="I13:I17"/>
    <mergeCell ref="J13:J17"/>
    <mergeCell ref="A6:A7"/>
    <mergeCell ref="B6:B7"/>
    <mergeCell ref="C6:C7"/>
    <mergeCell ref="D6:D7"/>
    <mergeCell ref="F6:F7"/>
    <mergeCell ref="I22:I23"/>
    <mergeCell ref="J22:J23"/>
    <mergeCell ref="A22:A23"/>
    <mergeCell ref="B22:B23"/>
    <mergeCell ref="C22:C23"/>
    <mergeCell ref="D22:D23"/>
    <mergeCell ref="F22:F23"/>
    <mergeCell ref="A30:A33"/>
    <mergeCell ref="B30:B33"/>
    <mergeCell ref="C30:C33"/>
    <mergeCell ref="D30:D33"/>
    <mergeCell ref="F30:F33"/>
    <mergeCell ref="G30:G33"/>
    <mergeCell ref="H30:H33"/>
    <mergeCell ref="I30:I33"/>
    <mergeCell ref="J30:J33"/>
    <mergeCell ref="I36:I37"/>
    <mergeCell ref="J36:J37"/>
    <mergeCell ref="A38:A39"/>
    <mergeCell ref="B38:B39"/>
    <mergeCell ref="C38:C39"/>
    <mergeCell ref="D38:D39"/>
    <mergeCell ref="F38:F39"/>
    <mergeCell ref="G38:G39"/>
    <mergeCell ref="H38:H39"/>
    <mergeCell ref="I38:I39"/>
    <mergeCell ref="J38:J39"/>
    <mergeCell ref="A36:A37"/>
    <mergeCell ref="B36:B37"/>
    <mergeCell ref="C36:C37"/>
    <mergeCell ref="D36:D37"/>
    <mergeCell ref="F36:F37"/>
    <mergeCell ref="A47:A49"/>
    <mergeCell ref="B47:B49"/>
    <mergeCell ref="C47:C49"/>
    <mergeCell ref="D47:D49"/>
    <mergeCell ref="F47:F49"/>
    <mergeCell ref="H40:H41"/>
    <mergeCell ref="I40:I41"/>
    <mergeCell ref="J40:J41"/>
    <mergeCell ref="A45:A46"/>
    <mergeCell ref="B45:B46"/>
    <mergeCell ref="C45:C46"/>
    <mergeCell ref="D45:D46"/>
    <mergeCell ref="F45:F46"/>
    <mergeCell ref="G45:G46"/>
    <mergeCell ref="H45:H46"/>
    <mergeCell ref="I45:I46"/>
    <mergeCell ref="J45:J46"/>
    <mergeCell ref="A40:A41"/>
    <mergeCell ref="B40:B41"/>
    <mergeCell ref="C40:C41"/>
    <mergeCell ref="D40:D41"/>
    <mergeCell ref="F40:F41"/>
    <mergeCell ref="G47:G49"/>
    <mergeCell ref="H47:H49"/>
    <mergeCell ref="A56:A58"/>
    <mergeCell ref="B56:B58"/>
    <mergeCell ref="C56:C58"/>
    <mergeCell ref="D56:D58"/>
    <mergeCell ref="F56:F58"/>
    <mergeCell ref="G64:G65"/>
    <mergeCell ref="H64:H65"/>
    <mergeCell ref="I64:I65"/>
    <mergeCell ref="J64:J65"/>
    <mergeCell ref="A64:A65"/>
    <mergeCell ref="B64:B65"/>
    <mergeCell ref="C64:C65"/>
    <mergeCell ref="D64:D65"/>
    <mergeCell ref="F64:F65"/>
    <mergeCell ref="A59:A60"/>
    <mergeCell ref="B59:B60"/>
    <mergeCell ref="C59:C60"/>
    <mergeCell ref="D59:D60"/>
    <mergeCell ref="F59:F60"/>
    <mergeCell ref="G59:G60"/>
    <mergeCell ref="H59:H60"/>
    <mergeCell ref="I59:I60"/>
    <mergeCell ref="J59:J60"/>
    <mergeCell ref="G61:G62"/>
    <mergeCell ref="G82:G84"/>
    <mergeCell ref="H82:H84"/>
    <mergeCell ref="I82:I84"/>
    <mergeCell ref="J82:J84"/>
    <mergeCell ref="A69:A70"/>
    <mergeCell ref="B69:B70"/>
    <mergeCell ref="C69:C70"/>
    <mergeCell ref="D69:D70"/>
    <mergeCell ref="F69:F70"/>
    <mergeCell ref="G69:G70"/>
    <mergeCell ref="H69:H70"/>
    <mergeCell ref="I69:I70"/>
    <mergeCell ref="J69:J70"/>
    <mergeCell ref="G75:G76"/>
    <mergeCell ref="F75:F76"/>
    <mergeCell ref="G71:G73"/>
    <mergeCell ref="H71:H73"/>
    <mergeCell ref="A71:A73"/>
    <mergeCell ref="B71:B73"/>
    <mergeCell ref="C71:C73"/>
    <mergeCell ref="D71:D73"/>
    <mergeCell ref="F71:F73"/>
    <mergeCell ref="A88:A90"/>
    <mergeCell ref="C88:C90"/>
    <mergeCell ref="D88:D90"/>
    <mergeCell ref="F88:F90"/>
    <mergeCell ref="A85:A87"/>
    <mergeCell ref="A82:A84"/>
    <mergeCell ref="B82:B84"/>
    <mergeCell ref="C82:C84"/>
    <mergeCell ref="D82:D84"/>
    <mergeCell ref="F82:F84"/>
    <mergeCell ref="G88:G90"/>
    <mergeCell ref="G85:G87"/>
    <mergeCell ref="H85:H87"/>
    <mergeCell ref="I85:I87"/>
    <mergeCell ref="J85:J87"/>
    <mergeCell ref="B88:B90"/>
    <mergeCell ref="H88:H90"/>
    <mergeCell ref="I88:I90"/>
    <mergeCell ref="J88:J90"/>
    <mergeCell ref="B85:B87"/>
    <mergeCell ref="C85:C87"/>
    <mergeCell ref="D85:D87"/>
    <mergeCell ref="F85:F87"/>
    <mergeCell ref="I92:I93"/>
    <mergeCell ref="J92:J93"/>
    <mergeCell ref="A95:A100"/>
    <mergeCell ref="B95:B100"/>
    <mergeCell ref="C95:C100"/>
    <mergeCell ref="D95:D100"/>
    <mergeCell ref="F95:F100"/>
    <mergeCell ref="G95:G100"/>
    <mergeCell ref="H95:H100"/>
    <mergeCell ref="I95:I100"/>
    <mergeCell ref="J95:J100"/>
    <mergeCell ref="A92:A93"/>
    <mergeCell ref="B92:B93"/>
    <mergeCell ref="C92:C93"/>
    <mergeCell ref="D92:D93"/>
    <mergeCell ref="F92:F93"/>
    <mergeCell ref="A101:A102"/>
    <mergeCell ref="B101:B102"/>
    <mergeCell ref="C101:C102"/>
    <mergeCell ref="D101:D102"/>
    <mergeCell ref="A114:A115"/>
    <mergeCell ref="B114:B115"/>
    <mergeCell ref="C114:C115"/>
    <mergeCell ref="D114:D115"/>
    <mergeCell ref="G92:G93"/>
    <mergeCell ref="A104:A105"/>
    <mergeCell ref="B104:B105"/>
    <mergeCell ref="C104:C105"/>
    <mergeCell ref="D104:D105"/>
    <mergeCell ref="A111:A112"/>
    <mergeCell ref="B111:B112"/>
    <mergeCell ref="C111:C112"/>
    <mergeCell ref="D111:D112"/>
    <mergeCell ref="F114:F116"/>
    <mergeCell ref="G101:G103"/>
    <mergeCell ref="F101:F103"/>
    <mergeCell ref="F128:F130"/>
    <mergeCell ref="G128:G130"/>
    <mergeCell ref="H128:H130"/>
    <mergeCell ref="I128:I130"/>
    <mergeCell ref="J128:J130"/>
    <mergeCell ref="A135:A136"/>
    <mergeCell ref="B135:B136"/>
    <mergeCell ref="C135:C136"/>
    <mergeCell ref="D135:D136"/>
    <mergeCell ref="F135:F136"/>
    <mergeCell ref="G135:G136"/>
    <mergeCell ref="H135:H136"/>
    <mergeCell ref="I135:I136"/>
    <mergeCell ref="J135:J136"/>
  </mergeCells>
  <hyperlinks>
    <hyperlink ref="E19" location="worksheet15" display="Click here to go to Worksheet 15." xr:uid="{00000000-0004-0000-3A00-000000000000}"/>
    <hyperlink ref="E21" location="mil06.01" display="Click here to go to MIL Item 6.01." xr:uid="{00000000-0004-0000-3A00-000001000000}"/>
    <hyperlink ref="E20" location="mil00coverdocket" display="Click here to go to number on MIL cover page." xr:uid="{00000000-0004-0000-3A00-000002000000}"/>
    <hyperlink ref="E105" location="worksheet09" display="Click here to go to Worksheet 9." xr:uid="{00000000-0004-0000-3A00-000003000000}"/>
    <hyperlink ref="E112" location="worksheet09" display="Click here to go to Worksheet 9." xr:uid="{00000000-0004-0000-3A00-000004000000}"/>
    <hyperlink ref="E7" location="cp_041" display="Click here to go to Item 41." xr:uid="{00000000-0004-0000-3A00-000005000000}"/>
    <hyperlink ref="E16" location="mil06.23" display="Click here to go to MIL Item 6.23." xr:uid="{00000000-0004-0000-3A00-000006000000}"/>
    <hyperlink ref="E17" location="sdl_18" display="Click here to go to SDL Item 18." xr:uid="{00000000-0004-0000-3A00-000007000000}"/>
    <hyperlink ref="E23" location="sdl_20" display="Click here to go to SDL Item 20." xr:uid="{00000000-0004-0000-3A00-000008000000}"/>
    <hyperlink ref="E32" location="sdl_24" display="Click here to go to SDL Item 24." xr:uid="{00000000-0004-0000-3A00-000009000000}"/>
    <hyperlink ref="E33" location="cp_054" display="Click here to go to Checkplan Item 54." xr:uid="{00000000-0004-0000-3A00-00000A000000}"/>
    <hyperlink ref="E37" location="cp_038q" display="Click here to go to Item 38q." xr:uid="{00000000-0004-0000-3A00-00000B000000}"/>
    <hyperlink ref="E39" location="cp_038p" display="Click here to go to Item 38p." xr:uid="{00000000-0004-0000-3A00-00000C000000}"/>
    <hyperlink ref="E41" location="mil02.10" display="Click here to go to MIL Item 2.10." xr:uid="{00000000-0004-0000-3A00-00000D000000}"/>
    <hyperlink ref="E46" location="cp_054" display="Click here to go to Item 54." xr:uid="{00000000-0004-0000-3A00-00000E000000}"/>
    <hyperlink ref="E48" location="mil02.05" display="Click here to go to MIL Item 2.05." xr:uid="{00000000-0004-0000-3A00-00000F000000}"/>
    <hyperlink ref="E49" location="mil02.160" display="Click here to go to MIL Item 2.160." xr:uid="{00000000-0004-0000-3A00-000010000000}"/>
    <hyperlink ref="E55" location="cp_054" display="Click here to go to Item 54." xr:uid="{00000000-0004-0000-3A00-000011000000}"/>
    <hyperlink ref="E57" location="mil02.20" display="Click here to go to MIL Item 2.20." xr:uid="{00000000-0004-0000-3A00-000012000000}"/>
    <hyperlink ref="E58" location="mil02.170" display="Click here to go to MIL Item 2.170." xr:uid="{00000000-0004-0000-3A00-000013000000}"/>
    <hyperlink ref="E60" location="mil02.05" display="Click here to go to MIL Item 2.05." xr:uid="{00000000-0004-0000-3A00-000014000000}"/>
    <hyperlink ref="E65" location="cp_054" display="Click here to go to Item 54." xr:uid="{00000000-0004-0000-3A00-000015000000}"/>
    <hyperlink ref="E70" location="mil02.58" display="Click here to go to MIL Item 2.58." xr:uid="{00000000-0004-0000-3A00-000016000000}"/>
    <hyperlink ref="E72" location="mil06.24" display="Click here to go to MIL Item 6.24." xr:uid="{00000000-0004-0000-3A00-000017000000}"/>
    <hyperlink ref="E73" location="sdl_26" display="Click here to go to SDL Item 26." xr:uid="{00000000-0004-0000-3A00-000018000000}"/>
    <hyperlink ref="E83" location="mil06.25" display="Click here to go to MIL Item 6.25." xr:uid="{00000000-0004-0000-3A00-000019000000}"/>
    <hyperlink ref="E84" location="sdl_27" display="Click here to go to SDL Item 27." xr:uid="{00000000-0004-0000-3A00-00001A000000}"/>
    <hyperlink ref="E86" location="mil06.26" display="Click here to go to MIL Item 6.26." xr:uid="{00000000-0004-0000-3A00-00001B000000}"/>
    <hyperlink ref="E87" location="sdl_28" display="Click here to go to SDL Item 28." xr:uid="{00000000-0004-0000-3A00-00001C000000}"/>
    <hyperlink ref="E89" location="mil06.38" display="Click here to go to MIL Item 6.38." xr:uid="{00000000-0004-0000-3A00-00001D000000}"/>
    <hyperlink ref="E90" location="sdl_36" display="Click here to go to SDL Item 36." xr:uid="{00000000-0004-0000-3A00-00001E000000}"/>
    <hyperlink ref="E93" location="mil02.58" display="Click here to go to MIL Item 2.58." xr:uid="{00000000-0004-0000-3A00-00001F000000}"/>
    <hyperlink ref="E96" location="mil06.38" display="Click here to go to MIL Item 6.38." xr:uid="{00000000-0004-0000-3A00-000020000000}"/>
    <hyperlink ref="E97" location="sdl_36" display="Click here to go to SDL Item 36." xr:uid="{00000000-0004-0000-3A00-000021000000}"/>
    <hyperlink ref="E98" location="mil06.85" display="Click here to go to MIL Item 6.85." xr:uid="{00000000-0004-0000-3A00-000022000000}"/>
    <hyperlink ref="E99" location="mil07.35" display="Click here to go to MIL Item 7.35." xr:uid="{00000000-0004-0000-3A00-000023000000}"/>
    <hyperlink ref="E100" location="mil21.23" display="Click here to go to MIL Item 21.23." xr:uid="{00000000-0004-0000-3A00-000024000000}"/>
    <hyperlink ref="E102" location="sdl_31" display="Click here to go to SDL Item 31." xr:uid="{00000000-0004-0000-3A00-000025000000}"/>
    <hyperlink ref="E115" location="sdl_32" display="Click here to go to SDL Item 32." xr:uid="{00000000-0004-0000-3A00-000026000000}"/>
    <hyperlink ref="E136" location="cp_055" display="Click here to go to Item 55." xr:uid="{00000000-0004-0000-3A00-000027000000}"/>
    <hyperlink ref="E31" location="mil06.24" display="Click here to go to MIL Item 6.24." xr:uid="{00000000-0004-0000-3A00-000028000000}"/>
  </hyperlinks>
  <pageMargins left="0.7" right="0.7" top="0.75" bottom="0.75" header="0.3" footer="0.3"/>
  <pageSetup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0"/>
  <dimension ref="A3:I85"/>
  <sheetViews>
    <sheetView workbookViewId="0">
      <pane ySplit="5" topLeftCell="A6" activePane="bottomLeft" state="frozen"/>
      <selection activeCell="A6" sqref="A6:A7"/>
      <selection pane="bottomLeft" activeCell="A6" sqref="A6:A7"/>
    </sheetView>
  </sheetViews>
  <sheetFormatPr defaultRowHeight="15" x14ac:dyDescent="0.25"/>
  <cols>
    <col min="1" max="1" width="4.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32.1" customHeight="1" thickBot="1" x14ac:dyDescent="0.3">
      <c r="A3" s="147" t="s">
        <v>917</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65" x14ac:dyDescent="0.25">
      <c r="A6" s="148" t="s">
        <v>916</v>
      </c>
      <c r="B6" s="148"/>
      <c r="C6" s="148"/>
      <c r="D6" s="3" t="s">
        <v>915</v>
      </c>
      <c r="E6" s="165"/>
      <c r="F6" s="165"/>
      <c r="G6" s="165"/>
      <c r="H6" s="246"/>
      <c r="I6" s="165"/>
    </row>
    <row r="7" spans="1:9" x14ac:dyDescent="0.25">
      <c r="A7" s="148"/>
      <c r="B7" s="148"/>
      <c r="C7" s="148"/>
      <c r="D7" s="2" t="s">
        <v>6911</v>
      </c>
      <c r="E7" s="165"/>
      <c r="F7" s="165"/>
      <c r="G7" s="165"/>
      <c r="H7" s="246"/>
      <c r="I7" s="165"/>
    </row>
    <row r="8" spans="1:9" ht="60" x14ac:dyDescent="0.25">
      <c r="A8" s="12"/>
      <c r="B8" s="12" t="s">
        <v>420</v>
      </c>
      <c r="C8" s="12"/>
      <c r="D8" s="3" t="s">
        <v>914</v>
      </c>
      <c r="E8" s="165"/>
      <c r="F8" s="165"/>
      <c r="G8" s="165"/>
      <c r="H8" s="246"/>
      <c r="I8" s="165"/>
    </row>
    <row r="9" spans="1:9" ht="90" x14ac:dyDescent="0.25">
      <c r="A9" s="12"/>
      <c r="B9" s="12" t="s">
        <v>179</v>
      </c>
      <c r="C9" s="12"/>
      <c r="D9" s="3" t="s">
        <v>862</v>
      </c>
      <c r="E9" s="10"/>
      <c r="F9" s="10"/>
      <c r="G9" s="10"/>
      <c r="H9" s="11"/>
      <c r="I9" s="10"/>
    </row>
    <row r="10" spans="1:9" ht="105" x14ac:dyDescent="0.25">
      <c r="A10" s="12"/>
      <c r="B10" s="12" t="s">
        <v>177</v>
      </c>
      <c r="C10" s="12"/>
      <c r="D10" s="3" t="s">
        <v>7201</v>
      </c>
      <c r="E10" s="10"/>
      <c r="F10" s="10"/>
      <c r="G10" s="10"/>
      <c r="H10" s="11"/>
      <c r="I10" s="10"/>
    </row>
    <row r="11" spans="1:9" ht="120" x14ac:dyDescent="0.25">
      <c r="A11" s="12"/>
      <c r="B11" s="12" t="s">
        <v>175</v>
      </c>
      <c r="C11" s="12"/>
      <c r="D11" s="3" t="s">
        <v>878</v>
      </c>
      <c r="E11" s="10"/>
      <c r="F11" s="10"/>
      <c r="G11" s="10"/>
      <c r="H11" s="11"/>
      <c r="I11" s="10"/>
    </row>
    <row r="12" spans="1:9" ht="45" x14ac:dyDescent="0.25">
      <c r="A12" s="12"/>
      <c r="B12" s="12" t="s">
        <v>173</v>
      </c>
      <c r="C12" s="12"/>
      <c r="D12" s="3" t="s">
        <v>516</v>
      </c>
      <c r="E12" s="10"/>
      <c r="F12" s="10"/>
      <c r="G12" s="10"/>
      <c r="H12" s="11"/>
      <c r="I12" s="10"/>
    </row>
    <row r="13" spans="1:9" ht="225" x14ac:dyDescent="0.25">
      <c r="A13" s="148"/>
      <c r="B13" s="148" t="s">
        <v>171</v>
      </c>
      <c r="C13" s="148"/>
      <c r="D13" s="3" t="s">
        <v>7202</v>
      </c>
      <c r="E13" s="239"/>
      <c r="F13" s="239"/>
      <c r="G13" s="239"/>
      <c r="H13" s="242"/>
      <c r="I13" s="239"/>
    </row>
    <row r="14" spans="1:9" x14ac:dyDescent="0.25">
      <c r="A14" s="148"/>
      <c r="B14" s="148"/>
      <c r="C14" s="148"/>
      <c r="D14" s="2" t="s">
        <v>6748</v>
      </c>
      <c r="E14" s="240"/>
      <c r="F14" s="240"/>
      <c r="G14" s="240"/>
      <c r="H14" s="243"/>
      <c r="I14" s="240"/>
    </row>
    <row r="15" spans="1:9" x14ac:dyDescent="0.25">
      <c r="A15" s="148"/>
      <c r="B15" s="148"/>
      <c r="C15" s="148"/>
      <c r="D15" s="2" t="s">
        <v>7104</v>
      </c>
      <c r="E15" s="241"/>
      <c r="F15" s="241"/>
      <c r="G15" s="241"/>
      <c r="H15" s="244"/>
      <c r="I15" s="241"/>
    </row>
    <row r="16" spans="1:9" ht="180" x14ac:dyDescent="0.25">
      <c r="A16" s="148"/>
      <c r="B16" s="148" t="s">
        <v>169</v>
      </c>
      <c r="C16" s="148"/>
      <c r="D16" s="3" t="s">
        <v>7138</v>
      </c>
      <c r="E16" s="239"/>
      <c r="F16" s="239"/>
      <c r="G16" s="239"/>
      <c r="H16" s="242"/>
      <c r="I16" s="239"/>
    </row>
    <row r="17" spans="1:9" x14ac:dyDescent="0.25">
      <c r="A17" s="148"/>
      <c r="B17" s="148"/>
      <c r="C17" s="148"/>
      <c r="D17" s="2" t="s">
        <v>6625</v>
      </c>
      <c r="E17" s="240"/>
      <c r="F17" s="240"/>
      <c r="G17" s="240"/>
      <c r="H17" s="243"/>
      <c r="I17" s="240"/>
    </row>
    <row r="18" spans="1:9" ht="30" x14ac:dyDescent="0.25">
      <c r="A18" s="148"/>
      <c r="B18" s="148"/>
      <c r="C18" s="148"/>
      <c r="D18" s="2" t="s">
        <v>7089</v>
      </c>
      <c r="E18" s="240"/>
      <c r="F18" s="240"/>
      <c r="G18" s="240"/>
      <c r="H18" s="243"/>
      <c r="I18" s="240"/>
    </row>
    <row r="19" spans="1:9" x14ac:dyDescent="0.25">
      <c r="A19" s="148"/>
      <c r="B19" s="148"/>
      <c r="C19" s="148"/>
      <c r="D19" s="2" t="s">
        <v>6627</v>
      </c>
      <c r="E19" s="241"/>
      <c r="F19" s="241"/>
      <c r="G19" s="241"/>
      <c r="H19" s="244"/>
      <c r="I19" s="241"/>
    </row>
    <row r="20" spans="1:9" ht="60" x14ac:dyDescent="0.25">
      <c r="A20" s="12"/>
      <c r="B20" s="12" t="s">
        <v>167</v>
      </c>
      <c r="C20" s="12"/>
      <c r="D20" s="3" t="s">
        <v>7559</v>
      </c>
      <c r="E20" s="10"/>
      <c r="F20" s="10"/>
      <c r="G20" s="10"/>
      <c r="H20" s="11"/>
      <c r="I20" s="10"/>
    </row>
    <row r="21" spans="1:9" ht="270" x14ac:dyDescent="0.25">
      <c r="A21" s="12"/>
      <c r="B21" s="12" t="s">
        <v>165</v>
      </c>
      <c r="C21" s="12"/>
      <c r="D21" s="3" t="s">
        <v>913</v>
      </c>
      <c r="E21" s="10"/>
      <c r="F21" s="10"/>
      <c r="G21" s="10"/>
      <c r="H21" s="11"/>
      <c r="I21" s="10"/>
    </row>
    <row r="22" spans="1:9" ht="105" x14ac:dyDescent="0.25">
      <c r="A22" s="12"/>
      <c r="B22" s="12" t="s">
        <v>426</v>
      </c>
      <c r="C22" s="12"/>
      <c r="D22" s="3" t="s">
        <v>912</v>
      </c>
      <c r="E22" s="10"/>
      <c r="F22" s="10"/>
      <c r="G22" s="10"/>
      <c r="H22" s="11"/>
      <c r="I22" s="10"/>
    </row>
    <row r="23" spans="1:9" ht="165" x14ac:dyDescent="0.25">
      <c r="A23" s="148"/>
      <c r="B23" s="148" t="s">
        <v>537</v>
      </c>
      <c r="C23" s="148"/>
      <c r="D23" s="3" t="s">
        <v>7385</v>
      </c>
      <c r="E23" s="239"/>
      <c r="F23" s="239"/>
      <c r="G23" s="239"/>
      <c r="H23" s="242"/>
      <c r="I23" s="239"/>
    </row>
    <row r="24" spans="1:9" x14ac:dyDescent="0.25">
      <c r="A24" s="148"/>
      <c r="B24" s="148"/>
      <c r="C24" s="148"/>
      <c r="D24" s="2" t="s">
        <v>6913</v>
      </c>
      <c r="E24" s="240"/>
      <c r="F24" s="240"/>
      <c r="G24" s="240"/>
      <c r="H24" s="243"/>
      <c r="I24" s="240"/>
    </row>
    <row r="25" spans="1:9" x14ac:dyDescent="0.25">
      <c r="A25" s="148"/>
      <c r="B25" s="148"/>
      <c r="C25" s="148"/>
      <c r="D25" s="2" t="s">
        <v>6912</v>
      </c>
      <c r="E25" s="241"/>
      <c r="F25" s="241"/>
      <c r="G25" s="241"/>
      <c r="H25" s="244"/>
      <c r="I25" s="241"/>
    </row>
    <row r="26" spans="1:9" ht="45" x14ac:dyDescent="0.25">
      <c r="A26" s="12"/>
      <c r="B26" s="12" t="s">
        <v>279</v>
      </c>
      <c r="C26" s="12"/>
      <c r="D26" s="3" t="s">
        <v>877</v>
      </c>
      <c r="E26" s="10"/>
      <c r="F26" s="10"/>
      <c r="G26" s="10"/>
      <c r="H26" s="11"/>
      <c r="I26" s="10"/>
    </row>
    <row r="27" spans="1:9" ht="60" x14ac:dyDescent="0.25">
      <c r="A27" s="12"/>
      <c r="B27" s="12"/>
      <c r="C27" s="12" t="s">
        <v>214</v>
      </c>
      <c r="D27" s="3" t="s">
        <v>859</v>
      </c>
      <c r="E27" s="10"/>
      <c r="F27" s="10"/>
      <c r="G27" s="10"/>
      <c r="H27" s="11"/>
      <c r="I27" s="10"/>
    </row>
    <row r="28" spans="1:9" ht="75" x14ac:dyDescent="0.25">
      <c r="A28" s="12"/>
      <c r="B28" s="12"/>
      <c r="C28" s="12" t="s">
        <v>212</v>
      </c>
      <c r="D28" s="3" t="s">
        <v>858</v>
      </c>
      <c r="E28" s="10"/>
      <c r="F28" s="10"/>
      <c r="G28" s="10"/>
      <c r="H28" s="11"/>
      <c r="I28" s="10"/>
    </row>
    <row r="29" spans="1:9" ht="45" x14ac:dyDescent="0.25">
      <c r="A29" s="12"/>
      <c r="B29" s="12"/>
      <c r="C29" s="12" t="s">
        <v>210</v>
      </c>
      <c r="D29" s="3" t="s">
        <v>857</v>
      </c>
      <c r="E29" s="10"/>
      <c r="F29" s="10"/>
      <c r="G29" s="10"/>
      <c r="H29" s="11"/>
      <c r="I29" s="10"/>
    </row>
    <row r="30" spans="1:9" ht="225" x14ac:dyDescent="0.25">
      <c r="A30" s="148"/>
      <c r="B30" s="148" t="s">
        <v>277</v>
      </c>
      <c r="C30" s="148"/>
      <c r="D30" s="3" t="s">
        <v>7675</v>
      </c>
      <c r="E30" s="239"/>
      <c r="F30" s="239"/>
      <c r="G30" s="239"/>
      <c r="H30" s="242"/>
      <c r="I30" s="239"/>
    </row>
    <row r="31" spans="1:9" x14ac:dyDescent="0.25">
      <c r="A31" s="148"/>
      <c r="B31" s="148"/>
      <c r="C31" s="148"/>
      <c r="D31" s="2" t="s">
        <v>6749</v>
      </c>
      <c r="E31" s="240"/>
      <c r="F31" s="240"/>
      <c r="G31" s="240"/>
      <c r="H31" s="243"/>
      <c r="I31" s="240"/>
    </row>
    <row r="32" spans="1:9" x14ac:dyDescent="0.25">
      <c r="A32" s="148"/>
      <c r="B32" s="148"/>
      <c r="C32" s="148"/>
      <c r="D32" s="2" t="s">
        <v>7106</v>
      </c>
      <c r="E32" s="240"/>
      <c r="F32" s="240"/>
      <c r="G32" s="240"/>
      <c r="H32" s="243"/>
      <c r="I32" s="240"/>
    </row>
    <row r="33" spans="1:9" ht="60" x14ac:dyDescent="0.25">
      <c r="A33" s="12"/>
      <c r="B33" s="12"/>
      <c r="C33" s="12" t="s">
        <v>214</v>
      </c>
      <c r="D33" s="3" t="s">
        <v>876</v>
      </c>
      <c r="E33" s="10"/>
      <c r="F33" s="10"/>
      <c r="G33" s="10"/>
      <c r="H33" s="11"/>
      <c r="I33" s="10"/>
    </row>
    <row r="34" spans="1:9" ht="165" x14ac:dyDescent="0.25">
      <c r="A34" s="12"/>
      <c r="B34" s="12"/>
      <c r="C34" s="12" t="s">
        <v>212</v>
      </c>
      <c r="D34" s="3" t="s">
        <v>7653</v>
      </c>
      <c r="E34" s="10"/>
      <c r="F34" s="10"/>
      <c r="G34" s="10"/>
      <c r="H34" s="11"/>
      <c r="I34" s="10"/>
    </row>
    <row r="35" spans="1:9" ht="165" x14ac:dyDescent="0.25">
      <c r="A35" s="12"/>
      <c r="B35" s="12" t="s">
        <v>618</v>
      </c>
      <c r="C35" s="12"/>
      <c r="D35" s="3" t="s">
        <v>7676</v>
      </c>
      <c r="E35" s="10"/>
      <c r="F35" s="10"/>
      <c r="G35" s="10"/>
      <c r="H35" s="11"/>
      <c r="I35" s="10"/>
    </row>
    <row r="36" spans="1:9" ht="90" x14ac:dyDescent="0.25">
      <c r="A36" s="12"/>
      <c r="B36" s="12" t="s">
        <v>616</v>
      </c>
      <c r="C36" s="12"/>
      <c r="D36" s="3" t="s">
        <v>911</v>
      </c>
      <c r="E36" s="10"/>
      <c r="F36" s="10"/>
      <c r="G36" s="10"/>
      <c r="H36" s="11"/>
      <c r="I36" s="10"/>
    </row>
    <row r="37" spans="1:9" ht="105" x14ac:dyDescent="0.25">
      <c r="A37" s="148"/>
      <c r="B37" s="148" t="s">
        <v>614</v>
      </c>
      <c r="C37" s="148"/>
      <c r="D37" s="3" t="s">
        <v>7655</v>
      </c>
      <c r="E37" s="239"/>
      <c r="F37" s="239"/>
      <c r="G37" s="239"/>
      <c r="H37" s="242"/>
      <c r="I37" s="239"/>
    </row>
    <row r="38" spans="1:9" x14ac:dyDescent="0.25">
      <c r="A38" s="148"/>
      <c r="B38" s="148"/>
      <c r="C38" s="148"/>
      <c r="D38" s="2" t="s">
        <v>6778</v>
      </c>
      <c r="E38" s="241"/>
      <c r="F38" s="241"/>
      <c r="G38" s="241"/>
      <c r="H38" s="244"/>
      <c r="I38" s="241"/>
    </row>
    <row r="39" spans="1:9" ht="180" x14ac:dyDescent="0.25">
      <c r="A39" s="148"/>
      <c r="B39" s="148" t="s">
        <v>612</v>
      </c>
      <c r="C39" s="148"/>
      <c r="D39" s="3" t="s">
        <v>7656</v>
      </c>
      <c r="E39" s="239"/>
      <c r="F39" s="239"/>
      <c r="G39" s="239"/>
      <c r="H39" s="242"/>
      <c r="I39" s="239"/>
    </row>
    <row r="40" spans="1:9" x14ac:dyDescent="0.25">
      <c r="A40" s="148"/>
      <c r="B40" s="148"/>
      <c r="C40" s="148"/>
      <c r="D40" s="2" t="s">
        <v>6749</v>
      </c>
      <c r="E40" s="240"/>
      <c r="F40" s="240"/>
      <c r="G40" s="240"/>
      <c r="H40" s="243"/>
      <c r="I40" s="240"/>
    </row>
    <row r="41" spans="1:9" x14ac:dyDescent="0.25">
      <c r="A41" s="148"/>
      <c r="B41" s="148"/>
      <c r="C41" s="148"/>
      <c r="D41" s="2" t="s">
        <v>6779</v>
      </c>
      <c r="E41" s="241"/>
      <c r="F41" s="241"/>
      <c r="G41" s="241"/>
      <c r="H41" s="244"/>
      <c r="I41" s="241"/>
    </row>
    <row r="42" spans="1:9" ht="90" x14ac:dyDescent="0.25">
      <c r="A42" s="12"/>
      <c r="B42" s="12" t="s">
        <v>610</v>
      </c>
      <c r="C42" s="12"/>
      <c r="D42" s="3" t="s">
        <v>7640</v>
      </c>
      <c r="E42" s="10"/>
      <c r="F42" s="10"/>
      <c r="G42" s="10"/>
      <c r="H42" s="11"/>
      <c r="I42" s="10"/>
    </row>
    <row r="43" spans="1:9" ht="30" x14ac:dyDescent="0.25">
      <c r="A43" s="12" t="s">
        <v>910</v>
      </c>
      <c r="B43" s="12"/>
      <c r="C43" s="12"/>
      <c r="D43" s="3" t="s">
        <v>721</v>
      </c>
      <c r="E43" s="239"/>
      <c r="F43" s="239"/>
      <c r="G43" s="239"/>
      <c r="H43" s="242"/>
      <c r="I43" s="239"/>
    </row>
    <row r="44" spans="1:9" ht="45" x14ac:dyDescent="0.25">
      <c r="A44" s="12"/>
      <c r="B44" s="12" t="s">
        <v>420</v>
      </c>
      <c r="C44" s="12"/>
      <c r="D44" s="3" t="s">
        <v>7578</v>
      </c>
      <c r="E44" s="240"/>
      <c r="F44" s="240"/>
      <c r="G44" s="240"/>
      <c r="H44" s="243"/>
      <c r="I44" s="240"/>
    </row>
    <row r="45" spans="1:9" ht="60" x14ac:dyDescent="0.25">
      <c r="A45" s="12"/>
      <c r="B45" s="12"/>
      <c r="C45" s="12" t="s">
        <v>214</v>
      </c>
      <c r="D45" s="3" t="s">
        <v>873</v>
      </c>
      <c r="E45" s="241"/>
      <c r="F45" s="241"/>
      <c r="G45" s="241"/>
      <c r="H45" s="244"/>
      <c r="I45" s="241"/>
    </row>
    <row r="46" spans="1:9" ht="45" x14ac:dyDescent="0.25">
      <c r="A46" s="12"/>
      <c r="B46" s="12"/>
      <c r="C46" s="12" t="s">
        <v>212</v>
      </c>
      <c r="D46" s="3" t="s">
        <v>872</v>
      </c>
      <c r="E46" s="10"/>
      <c r="F46" s="10"/>
      <c r="G46" s="10"/>
      <c r="H46" s="11"/>
      <c r="I46" s="10"/>
    </row>
    <row r="47" spans="1:9" ht="75" x14ac:dyDescent="0.25">
      <c r="A47" s="12"/>
      <c r="B47" s="12"/>
      <c r="C47" s="12" t="s">
        <v>210</v>
      </c>
      <c r="D47" s="3" t="s">
        <v>909</v>
      </c>
      <c r="E47" s="10"/>
      <c r="F47" s="10"/>
      <c r="G47" s="10"/>
      <c r="H47" s="11"/>
      <c r="I47" s="10"/>
    </row>
    <row r="48" spans="1:9" ht="45" x14ac:dyDescent="0.25">
      <c r="A48" s="12"/>
      <c r="B48" s="12"/>
      <c r="C48" s="12" t="s">
        <v>208</v>
      </c>
      <c r="D48" s="3" t="s">
        <v>870</v>
      </c>
      <c r="E48" s="10"/>
      <c r="F48" s="10"/>
      <c r="G48" s="10"/>
      <c r="H48" s="11"/>
      <c r="I48" s="10"/>
    </row>
    <row r="49" spans="1:9" ht="60" x14ac:dyDescent="0.25">
      <c r="A49" s="12"/>
      <c r="B49" s="12" t="s">
        <v>179</v>
      </c>
      <c r="C49" s="12"/>
      <c r="D49" s="3" t="s">
        <v>686</v>
      </c>
      <c r="E49" s="10"/>
      <c r="F49" s="10"/>
      <c r="G49" s="10"/>
      <c r="H49" s="11"/>
      <c r="I49" s="10"/>
    </row>
    <row r="50" spans="1:9" ht="105" x14ac:dyDescent="0.25">
      <c r="A50" s="148"/>
      <c r="B50" s="148" t="s">
        <v>177</v>
      </c>
      <c r="C50" s="148"/>
      <c r="D50" s="3" t="s">
        <v>7108</v>
      </c>
      <c r="E50" s="239"/>
      <c r="F50" s="239"/>
      <c r="G50" s="239"/>
      <c r="H50" s="242"/>
      <c r="I50" s="239"/>
    </row>
    <row r="51" spans="1:9" x14ac:dyDescent="0.25">
      <c r="A51" s="148"/>
      <c r="B51" s="148"/>
      <c r="C51" s="148"/>
      <c r="D51" s="2" t="s">
        <v>6750</v>
      </c>
      <c r="E51" s="240"/>
      <c r="F51" s="240"/>
      <c r="G51" s="240"/>
      <c r="H51" s="243"/>
      <c r="I51" s="240"/>
    </row>
    <row r="52" spans="1:9" x14ac:dyDescent="0.25">
      <c r="A52" s="148"/>
      <c r="B52" s="148"/>
      <c r="C52" s="148"/>
      <c r="D52" s="2" t="s">
        <v>7107</v>
      </c>
      <c r="E52" s="241"/>
      <c r="F52" s="241"/>
      <c r="G52" s="241"/>
      <c r="H52" s="244"/>
      <c r="I52" s="241"/>
    </row>
    <row r="53" spans="1:9" ht="135" x14ac:dyDescent="0.25">
      <c r="A53" s="148"/>
      <c r="B53" s="148" t="s">
        <v>175</v>
      </c>
      <c r="C53" s="148"/>
      <c r="D53" s="3" t="s">
        <v>7140</v>
      </c>
      <c r="E53" s="239"/>
      <c r="F53" s="239"/>
      <c r="G53" s="239"/>
      <c r="H53" s="242"/>
      <c r="I53" s="239"/>
    </row>
    <row r="54" spans="1:9" x14ac:dyDescent="0.25">
      <c r="A54" s="148"/>
      <c r="B54" s="148"/>
      <c r="C54" s="148"/>
      <c r="D54" s="2" t="s">
        <v>6892</v>
      </c>
      <c r="E54" s="240"/>
      <c r="F54" s="240"/>
      <c r="G54" s="240"/>
      <c r="H54" s="243"/>
      <c r="I54" s="240"/>
    </row>
    <row r="55" spans="1:9" x14ac:dyDescent="0.25">
      <c r="A55" s="148"/>
      <c r="B55" s="148"/>
      <c r="C55" s="148"/>
      <c r="D55" s="2" t="s">
        <v>7111</v>
      </c>
      <c r="E55" s="241"/>
      <c r="F55" s="241"/>
      <c r="G55" s="241"/>
      <c r="H55" s="244"/>
      <c r="I55" s="241"/>
    </row>
    <row r="56" spans="1:9" ht="165" x14ac:dyDescent="0.25">
      <c r="A56" s="148"/>
      <c r="B56" s="148" t="s">
        <v>173</v>
      </c>
      <c r="C56" s="148"/>
      <c r="D56" s="3" t="s">
        <v>7677</v>
      </c>
      <c r="E56" s="239"/>
      <c r="F56" s="239"/>
      <c r="G56" s="239"/>
      <c r="H56" s="242"/>
      <c r="I56" s="239"/>
    </row>
    <row r="57" spans="1:9" x14ac:dyDescent="0.25">
      <c r="A57" s="148"/>
      <c r="B57" s="148"/>
      <c r="C57" s="148"/>
      <c r="D57" s="2" t="s">
        <v>6751</v>
      </c>
      <c r="E57" s="240"/>
      <c r="F57" s="240"/>
      <c r="G57" s="240"/>
      <c r="H57" s="243"/>
      <c r="I57" s="240"/>
    </row>
    <row r="58" spans="1:9" x14ac:dyDescent="0.25">
      <c r="A58" s="148"/>
      <c r="B58" s="148"/>
      <c r="C58" s="148"/>
      <c r="D58" s="2" t="s">
        <v>7092</v>
      </c>
      <c r="E58" s="241"/>
      <c r="F58" s="241"/>
      <c r="G58" s="241"/>
      <c r="H58" s="244"/>
      <c r="I58" s="241"/>
    </row>
    <row r="59" spans="1:9" ht="195" x14ac:dyDescent="0.25">
      <c r="A59" s="12"/>
      <c r="B59" s="12" t="s">
        <v>171</v>
      </c>
      <c r="C59" s="12"/>
      <c r="D59" s="3" t="s">
        <v>640</v>
      </c>
      <c r="E59" s="10"/>
      <c r="F59" s="10"/>
      <c r="G59" s="10"/>
      <c r="H59" s="11"/>
      <c r="I59" s="10"/>
    </row>
    <row r="60" spans="1:9" ht="105" x14ac:dyDescent="0.25">
      <c r="A60" s="148" t="s">
        <v>908</v>
      </c>
      <c r="B60" s="148"/>
      <c r="C60" s="148"/>
      <c r="D60" s="3" t="s">
        <v>868</v>
      </c>
      <c r="E60" s="239"/>
      <c r="F60" s="239"/>
      <c r="G60" s="239"/>
      <c r="H60" s="242"/>
      <c r="I60" s="239"/>
    </row>
    <row r="61" spans="1:9" x14ac:dyDescent="0.25">
      <c r="A61" s="148"/>
      <c r="B61" s="148"/>
      <c r="C61" s="148"/>
      <c r="D61" s="2" t="s">
        <v>6778</v>
      </c>
      <c r="E61" s="241"/>
      <c r="F61" s="241"/>
      <c r="G61" s="241"/>
      <c r="H61" s="244"/>
      <c r="I61" s="241"/>
    </row>
    <row r="62" spans="1:9" ht="45" x14ac:dyDescent="0.25">
      <c r="A62" s="12"/>
      <c r="B62" s="12" t="s">
        <v>420</v>
      </c>
      <c r="C62" s="12"/>
      <c r="D62" s="3" t="s">
        <v>907</v>
      </c>
      <c r="E62" s="10"/>
      <c r="F62" s="10"/>
      <c r="G62" s="10"/>
      <c r="H62" s="11"/>
      <c r="I62" s="10"/>
    </row>
    <row r="63" spans="1:9" ht="240" x14ac:dyDescent="0.25">
      <c r="A63" s="148"/>
      <c r="B63" s="148" t="s">
        <v>179</v>
      </c>
      <c r="C63" s="148"/>
      <c r="D63" s="3" t="s">
        <v>7132</v>
      </c>
      <c r="E63" s="239"/>
      <c r="F63" s="239"/>
      <c r="G63" s="239"/>
      <c r="H63" s="242"/>
      <c r="I63" s="239"/>
    </row>
    <row r="64" spans="1:9" x14ac:dyDescent="0.25">
      <c r="A64" s="148"/>
      <c r="B64" s="148"/>
      <c r="C64" s="148"/>
      <c r="D64" s="2" t="s">
        <v>6751</v>
      </c>
      <c r="E64" s="240"/>
      <c r="F64" s="240"/>
      <c r="G64" s="240"/>
      <c r="H64" s="243"/>
      <c r="I64" s="240"/>
    </row>
    <row r="65" spans="1:9" x14ac:dyDescent="0.25">
      <c r="A65" s="148"/>
      <c r="B65" s="148"/>
      <c r="C65" s="148"/>
      <c r="D65" s="2" t="s">
        <v>7092</v>
      </c>
      <c r="E65" s="240"/>
      <c r="F65" s="240"/>
      <c r="G65" s="240"/>
      <c r="H65" s="243"/>
      <c r="I65" s="240"/>
    </row>
    <row r="66" spans="1:9" x14ac:dyDescent="0.25">
      <c r="A66" s="148"/>
      <c r="B66" s="148"/>
      <c r="C66" s="148"/>
      <c r="D66" s="2" t="s">
        <v>6780</v>
      </c>
      <c r="E66" s="240"/>
      <c r="F66" s="240"/>
      <c r="G66" s="240"/>
      <c r="H66" s="243"/>
      <c r="I66" s="240"/>
    </row>
    <row r="67" spans="1:9" x14ac:dyDescent="0.25">
      <c r="A67" s="148"/>
      <c r="B67" s="148"/>
      <c r="C67" s="148"/>
      <c r="D67" s="2" t="s">
        <v>6781</v>
      </c>
      <c r="E67" s="240"/>
      <c r="F67" s="240"/>
      <c r="G67" s="240"/>
      <c r="H67" s="243"/>
      <c r="I67" s="240"/>
    </row>
    <row r="68" spans="1:9" ht="30" x14ac:dyDescent="0.25">
      <c r="A68" s="148"/>
      <c r="B68" s="148"/>
      <c r="C68" s="148"/>
      <c r="D68" s="2" t="s">
        <v>6782</v>
      </c>
      <c r="E68" s="241"/>
      <c r="F68" s="241"/>
      <c r="G68" s="241"/>
      <c r="H68" s="244"/>
      <c r="I68" s="241"/>
    </row>
    <row r="69" spans="1:9" ht="60" x14ac:dyDescent="0.25">
      <c r="A69" s="12"/>
      <c r="B69" s="12" t="s">
        <v>177</v>
      </c>
      <c r="C69" s="12"/>
      <c r="D69" s="3" t="s">
        <v>7678</v>
      </c>
      <c r="E69" s="10"/>
      <c r="F69" s="10"/>
      <c r="G69" s="10"/>
      <c r="H69" s="11"/>
      <c r="I69" s="10"/>
    </row>
    <row r="70" spans="1:9" ht="60" x14ac:dyDescent="0.25">
      <c r="A70" s="12"/>
      <c r="B70" s="12" t="s">
        <v>175</v>
      </c>
      <c r="C70" s="12"/>
      <c r="D70" s="3" t="s">
        <v>707</v>
      </c>
      <c r="E70" s="10"/>
      <c r="F70" s="10"/>
      <c r="G70" s="10"/>
      <c r="H70" s="11"/>
      <c r="I70" s="10"/>
    </row>
    <row r="71" spans="1:9" ht="75" x14ac:dyDescent="0.25">
      <c r="A71" s="12"/>
      <c r="B71" s="12" t="s">
        <v>173</v>
      </c>
      <c r="C71" s="12"/>
      <c r="D71" s="3" t="s">
        <v>906</v>
      </c>
      <c r="E71" s="10"/>
      <c r="F71" s="10"/>
      <c r="G71" s="10"/>
      <c r="H71" s="11"/>
      <c r="I71" s="10"/>
    </row>
    <row r="72" spans="1:9" ht="45" x14ac:dyDescent="0.25">
      <c r="A72" s="12"/>
      <c r="B72" s="12" t="s">
        <v>171</v>
      </c>
      <c r="C72" s="12"/>
      <c r="D72" s="3" t="s">
        <v>617</v>
      </c>
      <c r="E72" s="10"/>
      <c r="F72" s="10"/>
      <c r="G72" s="10"/>
      <c r="H72" s="11"/>
      <c r="I72" s="10"/>
    </row>
    <row r="73" spans="1:9" ht="75" x14ac:dyDescent="0.25">
      <c r="A73" s="12"/>
      <c r="B73" s="12" t="s">
        <v>169</v>
      </c>
      <c r="C73" s="12"/>
      <c r="D73" s="3" t="s">
        <v>7592</v>
      </c>
      <c r="E73" s="10"/>
      <c r="F73" s="10"/>
      <c r="G73" s="10"/>
      <c r="H73" s="11"/>
      <c r="I73" s="10"/>
    </row>
    <row r="74" spans="1:9" ht="90" x14ac:dyDescent="0.25">
      <c r="A74" s="12"/>
      <c r="B74" s="12"/>
      <c r="C74" s="12" t="s">
        <v>214</v>
      </c>
      <c r="D74" s="3" t="s">
        <v>7593</v>
      </c>
      <c r="E74" s="10"/>
      <c r="F74" s="10"/>
      <c r="G74" s="10"/>
      <c r="H74" s="11"/>
      <c r="I74" s="10"/>
    </row>
    <row r="75" spans="1:9" ht="105" x14ac:dyDescent="0.25">
      <c r="A75" s="12"/>
      <c r="B75" s="12"/>
      <c r="C75" s="12" t="s">
        <v>212</v>
      </c>
      <c r="D75" s="3" t="s">
        <v>7594</v>
      </c>
      <c r="E75" s="10"/>
      <c r="F75" s="10"/>
      <c r="G75" s="10"/>
      <c r="H75" s="11"/>
      <c r="I75" s="10"/>
    </row>
    <row r="76" spans="1:9" ht="105" x14ac:dyDescent="0.25">
      <c r="A76" s="12"/>
      <c r="B76" s="12"/>
      <c r="C76" s="12" t="s">
        <v>210</v>
      </c>
      <c r="D76" s="3" t="s">
        <v>7595</v>
      </c>
      <c r="E76" s="10"/>
      <c r="F76" s="10"/>
      <c r="G76" s="10"/>
      <c r="H76" s="11"/>
      <c r="I76" s="10"/>
    </row>
    <row r="77" spans="1:9" ht="105" x14ac:dyDescent="0.25">
      <c r="A77" s="12"/>
      <c r="B77" s="12"/>
      <c r="C77" s="12" t="s">
        <v>208</v>
      </c>
      <c r="D77" s="3" t="s">
        <v>7500</v>
      </c>
      <c r="E77" s="239"/>
      <c r="F77" s="239"/>
      <c r="G77" s="239"/>
      <c r="H77" s="242"/>
      <c r="I77" s="239"/>
    </row>
    <row r="78" spans="1:9" ht="240" x14ac:dyDescent="0.25">
      <c r="A78" s="12"/>
      <c r="B78" s="12"/>
      <c r="C78" s="15" t="s">
        <v>257</v>
      </c>
      <c r="D78" s="3" t="s">
        <v>7501</v>
      </c>
      <c r="E78" s="240"/>
      <c r="F78" s="240"/>
      <c r="G78" s="240"/>
      <c r="H78" s="243"/>
      <c r="I78" s="240"/>
    </row>
    <row r="79" spans="1:9" ht="225" x14ac:dyDescent="0.25">
      <c r="A79" s="12"/>
      <c r="B79" s="15" t="s">
        <v>257</v>
      </c>
      <c r="C79" s="12"/>
      <c r="D79" s="3" t="s">
        <v>7679</v>
      </c>
      <c r="E79" s="241"/>
      <c r="F79" s="241"/>
      <c r="G79" s="241"/>
      <c r="H79" s="244"/>
      <c r="I79" s="241"/>
    </row>
    <row r="80" spans="1:9" ht="60" x14ac:dyDescent="0.25">
      <c r="A80" s="12"/>
      <c r="B80" s="12" t="s">
        <v>167</v>
      </c>
      <c r="C80" s="12"/>
      <c r="D80" s="3" t="s">
        <v>7597</v>
      </c>
      <c r="E80" s="10"/>
      <c r="F80" s="10"/>
      <c r="G80" s="10"/>
      <c r="H80" s="11"/>
      <c r="I80" s="10"/>
    </row>
    <row r="81" spans="1:9" ht="75" x14ac:dyDescent="0.25">
      <c r="A81" s="12"/>
      <c r="B81" s="12"/>
      <c r="C81" s="12" t="s">
        <v>214</v>
      </c>
      <c r="D81" s="3" t="s">
        <v>7598</v>
      </c>
      <c r="E81" s="10"/>
      <c r="F81" s="10"/>
      <c r="G81" s="10"/>
      <c r="H81" s="11"/>
      <c r="I81" s="10"/>
    </row>
    <row r="82" spans="1:9" ht="105" x14ac:dyDescent="0.25">
      <c r="A82" s="12"/>
      <c r="B82" s="12"/>
      <c r="C82" s="12" t="s">
        <v>212</v>
      </c>
      <c r="D82" s="3" t="s">
        <v>7599</v>
      </c>
      <c r="E82" s="10"/>
      <c r="F82" s="10"/>
      <c r="G82" s="10"/>
      <c r="H82" s="11"/>
      <c r="I82" s="10"/>
    </row>
    <row r="83" spans="1:9" ht="105" x14ac:dyDescent="0.25">
      <c r="A83" s="12"/>
      <c r="B83" s="12"/>
      <c r="C83" s="12" t="s">
        <v>210</v>
      </c>
      <c r="D83" s="3" t="s">
        <v>7600</v>
      </c>
      <c r="E83" s="10"/>
      <c r="F83" s="10"/>
      <c r="G83" s="10"/>
      <c r="H83" s="11"/>
      <c r="I83" s="10"/>
    </row>
    <row r="84" spans="1:9" ht="30" x14ac:dyDescent="0.25">
      <c r="A84" s="148"/>
      <c r="B84" s="148" t="s">
        <v>165</v>
      </c>
      <c r="C84" s="148"/>
      <c r="D84" s="3" t="s">
        <v>705</v>
      </c>
      <c r="E84" s="165"/>
      <c r="F84" s="165"/>
      <c r="G84" s="165"/>
      <c r="H84" s="246"/>
      <c r="I84" s="165"/>
    </row>
    <row r="85" spans="1:9" x14ac:dyDescent="0.25">
      <c r="A85" s="148"/>
      <c r="B85" s="148"/>
      <c r="C85" s="148"/>
      <c r="D85" s="2" t="s">
        <v>6785</v>
      </c>
      <c r="E85" s="165"/>
      <c r="F85" s="165"/>
      <c r="G85" s="165"/>
      <c r="H85" s="246"/>
      <c r="I85" s="165"/>
    </row>
  </sheetData>
  <mergeCells count="115">
    <mergeCell ref="G84:G85"/>
    <mergeCell ref="H84:H85"/>
    <mergeCell ref="I84:I85"/>
    <mergeCell ref="A84:A85"/>
    <mergeCell ref="B84:B85"/>
    <mergeCell ref="C84:C85"/>
    <mergeCell ref="E84:E85"/>
    <mergeCell ref="F84:F85"/>
    <mergeCell ref="G60:G61"/>
    <mergeCell ref="H60:H61"/>
    <mergeCell ref="I60:I61"/>
    <mergeCell ref="A63:A68"/>
    <mergeCell ref="B63:B68"/>
    <mergeCell ref="C63:C68"/>
    <mergeCell ref="E63:E68"/>
    <mergeCell ref="F63:F68"/>
    <mergeCell ref="G63:G68"/>
    <mergeCell ref="H63:H68"/>
    <mergeCell ref="I63:I68"/>
    <mergeCell ref="A60:A61"/>
    <mergeCell ref="B60:B61"/>
    <mergeCell ref="C60:C61"/>
    <mergeCell ref="E60:E61"/>
    <mergeCell ref="F60:F61"/>
    <mergeCell ref="G53:G55"/>
    <mergeCell ref="H53:H55"/>
    <mergeCell ref="I53:I55"/>
    <mergeCell ref="A56:A58"/>
    <mergeCell ref="B56:B58"/>
    <mergeCell ref="C56:C58"/>
    <mergeCell ref="E56:E58"/>
    <mergeCell ref="F56:F58"/>
    <mergeCell ref="G56:G58"/>
    <mergeCell ref="H56:H58"/>
    <mergeCell ref="I56:I58"/>
    <mergeCell ref="A53:A55"/>
    <mergeCell ref="B53:B55"/>
    <mergeCell ref="C53:C55"/>
    <mergeCell ref="E53:E55"/>
    <mergeCell ref="F53:F55"/>
    <mergeCell ref="G39:G41"/>
    <mergeCell ref="H39:H41"/>
    <mergeCell ref="I39:I41"/>
    <mergeCell ref="A50:A52"/>
    <mergeCell ref="B50:B52"/>
    <mergeCell ref="C50:C52"/>
    <mergeCell ref="E50:E52"/>
    <mergeCell ref="F50:F52"/>
    <mergeCell ref="G50:G52"/>
    <mergeCell ref="H50:H52"/>
    <mergeCell ref="I50:I52"/>
    <mergeCell ref="A39:A41"/>
    <mergeCell ref="B39:B41"/>
    <mergeCell ref="C39:C41"/>
    <mergeCell ref="E39:E41"/>
    <mergeCell ref="F39:F41"/>
    <mergeCell ref="H30:H32"/>
    <mergeCell ref="I30:I32"/>
    <mergeCell ref="A37:A38"/>
    <mergeCell ref="B37:B38"/>
    <mergeCell ref="C37:C38"/>
    <mergeCell ref="E37:E38"/>
    <mergeCell ref="F37:F38"/>
    <mergeCell ref="G37:G38"/>
    <mergeCell ref="H37:H38"/>
    <mergeCell ref="I37:I38"/>
    <mergeCell ref="A30:A32"/>
    <mergeCell ref="B30:B32"/>
    <mergeCell ref="C30:C32"/>
    <mergeCell ref="E30:E32"/>
    <mergeCell ref="F30:F32"/>
    <mergeCell ref="A3:I3"/>
    <mergeCell ref="I6:I8"/>
    <mergeCell ref="H6:H8"/>
    <mergeCell ref="G6:G8"/>
    <mergeCell ref="F6:F8"/>
    <mergeCell ref="E6:E8"/>
    <mergeCell ref="G16:G19"/>
    <mergeCell ref="H16:H19"/>
    <mergeCell ref="I16:I19"/>
    <mergeCell ref="A6:A7"/>
    <mergeCell ref="B6:B7"/>
    <mergeCell ref="A16:A19"/>
    <mergeCell ref="B16:B19"/>
    <mergeCell ref="C16:C19"/>
    <mergeCell ref="F13:F15"/>
    <mergeCell ref="G13:G15"/>
    <mergeCell ref="H13:H15"/>
    <mergeCell ref="I13:I15"/>
    <mergeCell ref="E16:E19"/>
    <mergeCell ref="F16:F19"/>
    <mergeCell ref="E77:E79"/>
    <mergeCell ref="F77:F79"/>
    <mergeCell ref="G77:G79"/>
    <mergeCell ref="H77:H79"/>
    <mergeCell ref="I77:I79"/>
    <mergeCell ref="C6:C7"/>
    <mergeCell ref="A13:A15"/>
    <mergeCell ref="B13:B15"/>
    <mergeCell ref="C13:C15"/>
    <mergeCell ref="E13:E15"/>
    <mergeCell ref="F43:F45"/>
    <mergeCell ref="E43:E45"/>
    <mergeCell ref="I43:I45"/>
    <mergeCell ref="H43:H45"/>
    <mergeCell ref="G43:G45"/>
    <mergeCell ref="A23:A25"/>
    <mergeCell ref="B23:B25"/>
    <mergeCell ref="C23:C25"/>
    <mergeCell ref="E23:E25"/>
    <mergeCell ref="F23:F25"/>
    <mergeCell ref="G23:G25"/>
    <mergeCell ref="H23:H25"/>
    <mergeCell ref="I23:I25"/>
    <mergeCell ref="G30:G32"/>
  </mergeCells>
  <hyperlinks>
    <hyperlink ref="D17" location="worksheet15" display="Click here to go to Worksheet 15." xr:uid="{00000000-0004-0000-3B00-000000000000}"/>
    <hyperlink ref="D19" location="mil06.01" display="Click here to go to MIL Item 6.01." xr:uid="{00000000-0004-0000-3B00-000001000000}"/>
    <hyperlink ref="D18" location="mil00coverdocket" display="Click here to go to number on MIL cover page." xr:uid="{00000000-0004-0000-3B00-000002000000}"/>
    <hyperlink ref="D7" location="cp_044" display="Click here to go to Item 44." xr:uid="{00000000-0004-0000-3B00-000003000000}"/>
    <hyperlink ref="D14" location="mil06.23" display="Click here to go to MIL Item 6.23." xr:uid="{00000000-0004-0000-3B00-000004000000}"/>
    <hyperlink ref="D15" location="sdl_18" display="Click here to go to SDL Item 18." xr:uid="{00000000-0004-0000-3B00-000005000000}"/>
    <hyperlink ref="D24" location="cp_209a" display="Click here to go to Item 209a." xr:uid="{00000000-0004-0000-3B00-000006000000}"/>
    <hyperlink ref="D25" location="cp_209q" display="Click here to go to Item 209q." xr:uid="{00000000-0004-0000-3B00-000007000000}"/>
    <hyperlink ref="D32" location="sdl_24" display="Click here to go to SDL Item 24." xr:uid="{00000000-0004-0000-3B00-000008000000}"/>
    <hyperlink ref="D38" location="mil02.58" display="Click here to go to MIL Item 2.58." xr:uid="{00000000-0004-0000-3B00-000009000000}"/>
    <hyperlink ref="D40" location="mil06.24" display="Click here to go to MIL Item 6.24." xr:uid="{00000000-0004-0000-3B00-00000A000000}"/>
    <hyperlink ref="D41" location="sdl_26" display="Click here to go to SDL Item 26." xr:uid="{00000000-0004-0000-3B00-00000B000000}"/>
    <hyperlink ref="D51" location="mil06.25" display="Click here to go to MIL Item 6.25." xr:uid="{00000000-0004-0000-3B00-00000C000000}"/>
    <hyperlink ref="D52" location="sdl_27" display="Click here to go to SDL Item 27." xr:uid="{00000000-0004-0000-3B00-00000D000000}"/>
    <hyperlink ref="D54" location="mil06.26" display="Click here to go to MIL Item 6.26." xr:uid="{00000000-0004-0000-3B00-00000E000000}"/>
    <hyperlink ref="D55" location="sdl_28" display="Click here to go to SDL Item 28." xr:uid="{00000000-0004-0000-3B00-00000F000000}"/>
    <hyperlink ref="D57" location="mil06.38" display="Click here to go to MIL Item 6.38." xr:uid="{00000000-0004-0000-3B00-000010000000}"/>
    <hyperlink ref="D58" location="sdl_36" display="Click here to go to SDL Item 36." xr:uid="{00000000-0004-0000-3B00-000011000000}"/>
    <hyperlink ref="D61" location="mil02.58" display="Click here to go to MIL Item 2.58." xr:uid="{00000000-0004-0000-3B00-000012000000}"/>
    <hyperlink ref="D64" location="mil06.38" display="Click here to go to MIL Item 6.38." xr:uid="{00000000-0004-0000-3B00-000013000000}"/>
    <hyperlink ref="D65" location="sdl_36" display="Click here to go to SDL Item 36." xr:uid="{00000000-0004-0000-3B00-000014000000}"/>
    <hyperlink ref="D66" location="mil06.85" display="Click here to go to MIL Item 6.85." xr:uid="{00000000-0004-0000-3B00-000015000000}"/>
    <hyperlink ref="D67" location="mil07.35" display="Click here to go to MIL Item 7.35." xr:uid="{00000000-0004-0000-3B00-000016000000}"/>
    <hyperlink ref="D68" location="mil21.23" display="Click here to go to MIL Item 21.23." xr:uid="{00000000-0004-0000-3B00-000017000000}"/>
    <hyperlink ref="D85" location="cp_055" display="Click here to go to Item 55." xr:uid="{00000000-0004-0000-3B00-000018000000}"/>
    <hyperlink ref="D31" location="mil06.24" display="Click here to go to MIL Item 6.24." xr:uid="{00000000-0004-0000-3B00-000019000000}"/>
  </hyperlinks>
  <pageMargins left="0.7" right="0.7" top="0.75" bottom="0.75" header="0.3" footer="0.3"/>
  <pageSetup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1"/>
  <dimension ref="A3:K127"/>
  <sheetViews>
    <sheetView workbookViewId="0">
      <pane ySplit="5" topLeftCell="A6" activePane="bottomLeft" state="frozen"/>
      <selection pane="bottomLeft" activeCell="A6" sqref="A6:A7"/>
    </sheetView>
  </sheetViews>
  <sheetFormatPr defaultRowHeight="15" x14ac:dyDescent="0.25"/>
  <cols>
    <col min="1" max="1" width="4.7109375" customWidth="1"/>
    <col min="2" max="4" width="6.7109375" customWidth="1"/>
    <col min="5" max="5" width="4.7109375" customWidth="1"/>
    <col min="6" max="6" width="22.7109375" customWidth="1"/>
    <col min="7" max="7" width="4.7109375" customWidth="1"/>
    <col min="8" max="9" width="6.7109375" customWidth="1"/>
    <col min="10" max="10" width="10.7109375" customWidth="1"/>
    <col min="11" max="11" width="8.7109375" customWidth="1"/>
  </cols>
  <sheetData>
    <row r="3" spans="1:11" ht="15.75" thickBot="1" x14ac:dyDescent="0.3">
      <c r="A3" s="147" t="s">
        <v>948</v>
      </c>
      <c r="B3" s="147"/>
      <c r="C3" s="147"/>
      <c r="D3" s="147"/>
      <c r="E3" s="147"/>
      <c r="F3" s="147"/>
      <c r="G3" s="147"/>
      <c r="H3" s="147"/>
      <c r="I3" s="147"/>
      <c r="J3" s="147"/>
      <c r="K3" s="147"/>
    </row>
    <row r="4" spans="1:11" x14ac:dyDescent="0.25">
      <c r="A4" s="3"/>
      <c r="B4" s="3"/>
      <c r="C4" s="3"/>
      <c r="D4" s="3"/>
      <c r="E4" s="3"/>
      <c r="F4" s="3"/>
      <c r="G4" s="3"/>
      <c r="H4" s="3"/>
      <c r="I4" s="3"/>
      <c r="J4" s="3"/>
      <c r="K4" s="3"/>
    </row>
    <row r="5" spans="1:11" x14ac:dyDescent="0.25">
      <c r="A5" s="3"/>
      <c r="B5" s="3"/>
      <c r="C5" s="3"/>
      <c r="D5" s="3"/>
      <c r="E5" s="17"/>
      <c r="F5" s="17"/>
      <c r="G5" s="7" t="s">
        <v>223</v>
      </c>
      <c r="H5" s="7" t="s">
        <v>222</v>
      </c>
      <c r="I5" s="7" t="s">
        <v>221</v>
      </c>
      <c r="J5" s="7" t="s">
        <v>220</v>
      </c>
      <c r="K5" s="7" t="s">
        <v>219</v>
      </c>
    </row>
    <row r="6" spans="1:11" ht="195" x14ac:dyDescent="0.25">
      <c r="A6" s="148" t="s">
        <v>947</v>
      </c>
      <c r="B6" s="148"/>
      <c r="C6" s="148"/>
      <c r="D6" s="148"/>
      <c r="E6" s="148"/>
      <c r="F6" s="3" t="s">
        <v>946</v>
      </c>
      <c r="G6" s="165"/>
      <c r="H6" s="165"/>
      <c r="I6" s="165"/>
      <c r="J6" s="246"/>
      <c r="K6" s="165"/>
    </row>
    <row r="7" spans="1:11" ht="30" x14ac:dyDescent="0.25">
      <c r="A7" s="148"/>
      <c r="B7" s="148"/>
      <c r="C7" s="148"/>
      <c r="D7" s="148"/>
      <c r="E7" s="148"/>
      <c r="F7" s="2" t="s">
        <v>6914</v>
      </c>
      <c r="G7" s="165"/>
      <c r="H7" s="165"/>
      <c r="I7" s="165"/>
      <c r="J7" s="246"/>
      <c r="K7" s="165"/>
    </row>
    <row r="8" spans="1:11" ht="90" x14ac:dyDescent="0.25">
      <c r="A8" s="12"/>
      <c r="B8" s="12" t="s">
        <v>216</v>
      </c>
      <c r="C8" s="12"/>
      <c r="D8" s="12"/>
      <c r="E8" s="12"/>
      <c r="F8" s="3" t="s">
        <v>945</v>
      </c>
      <c r="G8" s="165"/>
      <c r="H8" s="165"/>
      <c r="I8" s="165"/>
      <c r="J8" s="246"/>
      <c r="K8" s="165"/>
    </row>
    <row r="9" spans="1:11" ht="135" x14ac:dyDescent="0.25">
      <c r="A9" s="12"/>
      <c r="B9" s="12"/>
      <c r="C9" s="12" t="s">
        <v>214</v>
      </c>
      <c r="D9" s="12"/>
      <c r="E9" s="12"/>
      <c r="F9" s="3" t="s">
        <v>944</v>
      </c>
      <c r="G9" s="10"/>
      <c r="H9" s="10"/>
      <c r="I9" s="10"/>
      <c r="J9" s="11"/>
      <c r="K9" s="10"/>
    </row>
    <row r="10" spans="1:11" ht="90" x14ac:dyDescent="0.25">
      <c r="A10" s="12"/>
      <c r="B10" s="12"/>
      <c r="C10" s="12" t="s">
        <v>212</v>
      </c>
      <c r="D10" s="12"/>
      <c r="E10" s="12"/>
      <c r="F10" s="3" t="s">
        <v>7203</v>
      </c>
      <c r="G10" s="10"/>
      <c r="H10" s="10"/>
      <c r="I10" s="10"/>
      <c r="J10" s="11"/>
      <c r="K10" s="10"/>
    </row>
    <row r="11" spans="1:11" ht="60" x14ac:dyDescent="0.25">
      <c r="A11" s="12"/>
      <c r="B11" s="12"/>
      <c r="C11" s="12" t="s">
        <v>210</v>
      </c>
      <c r="D11" s="12"/>
      <c r="E11" s="12"/>
      <c r="F11" s="3" t="s">
        <v>516</v>
      </c>
      <c r="G11" s="10"/>
      <c r="H11" s="10"/>
      <c r="I11" s="10"/>
      <c r="J11" s="11"/>
      <c r="K11" s="10"/>
    </row>
    <row r="12" spans="1:11" ht="210" x14ac:dyDescent="0.25">
      <c r="A12" s="12"/>
      <c r="B12" s="12"/>
      <c r="C12" s="12" t="s">
        <v>208</v>
      </c>
      <c r="D12" s="12"/>
      <c r="E12" s="12"/>
      <c r="F12" s="3" t="s">
        <v>7204</v>
      </c>
      <c r="G12" s="10"/>
      <c r="H12" s="10"/>
      <c r="I12" s="10"/>
      <c r="J12" s="11"/>
      <c r="K12" s="10"/>
    </row>
    <row r="13" spans="1:11" ht="135" x14ac:dyDescent="0.25">
      <c r="A13" s="148"/>
      <c r="B13" s="148"/>
      <c r="C13" s="148" t="s">
        <v>206</v>
      </c>
      <c r="D13" s="148"/>
      <c r="E13" s="148"/>
      <c r="F13" s="3" t="s">
        <v>943</v>
      </c>
      <c r="G13" s="239"/>
      <c r="H13" s="239"/>
      <c r="I13" s="239"/>
      <c r="J13" s="242"/>
      <c r="K13" s="239"/>
    </row>
    <row r="14" spans="1:11" ht="30" x14ac:dyDescent="0.25">
      <c r="A14" s="148"/>
      <c r="B14" s="148"/>
      <c r="C14" s="148"/>
      <c r="D14" s="148"/>
      <c r="E14" s="148"/>
      <c r="F14" s="2" t="s">
        <v>6915</v>
      </c>
      <c r="G14" s="240"/>
      <c r="H14" s="240"/>
      <c r="I14" s="240"/>
      <c r="J14" s="243"/>
      <c r="K14" s="240"/>
    </row>
    <row r="15" spans="1:11" ht="30" x14ac:dyDescent="0.25">
      <c r="A15" s="148"/>
      <c r="B15" s="148"/>
      <c r="C15" s="148"/>
      <c r="D15" s="148"/>
      <c r="E15" s="148"/>
      <c r="F15" s="2" t="s">
        <v>6783</v>
      </c>
      <c r="G15" s="241"/>
      <c r="H15" s="241"/>
      <c r="I15" s="241"/>
      <c r="J15" s="244"/>
      <c r="K15" s="241"/>
    </row>
    <row r="16" spans="1:11" ht="60" x14ac:dyDescent="0.25">
      <c r="A16" s="12"/>
      <c r="B16" s="12"/>
      <c r="C16" s="12" t="s">
        <v>204</v>
      </c>
      <c r="D16" s="12"/>
      <c r="E16" s="12"/>
      <c r="F16" s="3" t="s">
        <v>942</v>
      </c>
      <c r="G16" s="239"/>
      <c r="H16" s="239"/>
      <c r="I16" s="239"/>
      <c r="J16" s="242"/>
      <c r="K16" s="239"/>
    </row>
    <row r="17" spans="1:11" ht="375" x14ac:dyDescent="0.25">
      <c r="A17" s="12"/>
      <c r="B17" s="12"/>
      <c r="C17" s="12"/>
      <c r="D17" s="12" t="s">
        <v>304</v>
      </c>
      <c r="E17" s="12"/>
      <c r="F17" s="3" t="s">
        <v>941</v>
      </c>
      <c r="G17" s="241"/>
      <c r="H17" s="241"/>
      <c r="I17" s="241"/>
      <c r="J17" s="244"/>
      <c r="K17" s="241"/>
    </row>
    <row r="18" spans="1:11" ht="150" x14ac:dyDescent="0.25">
      <c r="A18" s="12"/>
      <c r="B18" s="12"/>
      <c r="C18" s="12"/>
      <c r="D18" s="12" t="s">
        <v>302</v>
      </c>
      <c r="E18" s="12"/>
      <c r="F18" s="3" t="s">
        <v>940</v>
      </c>
      <c r="G18" s="10"/>
      <c r="H18" s="10"/>
      <c r="I18" s="10"/>
      <c r="J18" s="11"/>
      <c r="K18" s="10"/>
    </row>
    <row r="19" spans="1:11" ht="45" x14ac:dyDescent="0.25">
      <c r="A19" s="12"/>
      <c r="B19" s="12" t="s">
        <v>346</v>
      </c>
      <c r="C19" s="12"/>
      <c r="D19" s="12"/>
      <c r="E19" s="12"/>
      <c r="F19" s="3" t="s">
        <v>939</v>
      </c>
      <c r="G19" s="239"/>
      <c r="H19" s="239"/>
      <c r="I19" s="239"/>
      <c r="J19" s="242"/>
      <c r="K19" s="239"/>
    </row>
    <row r="20" spans="1:11" ht="105" x14ac:dyDescent="0.25">
      <c r="A20" s="148"/>
      <c r="B20" s="251" t="s">
        <v>257</v>
      </c>
      <c r="C20" s="148"/>
      <c r="D20" s="148"/>
      <c r="E20" s="148"/>
      <c r="F20" s="3" t="s">
        <v>938</v>
      </c>
      <c r="G20" s="240"/>
      <c r="H20" s="240"/>
      <c r="I20" s="240"/>
      <c r="J20" s="243"/>
      <c r="K20" s="240"/>
    </row>
    <row r="21" spans="1:11" ht="30" x14ac:dyDescent="0.25">
      <c r="A21" s="148"/>
      <c r="B21" s="251"/>
      <c r="C21" s="148"/>
      <c r="D21" s="148"/>
      <c r="E21" s="148"/>
      <c r="F21" s="2" t="s">
        <v>6916</v>
      </c>
      <c r="G21" s="240"/>
      <c r="H21" s="240"/>
      <c r="I21" s="240"/>
      <c r="J21" s="243"/>
      <c r="K21" s="240"/>
    </row>
    <row r="22" spans="1:11" ht="30" x14ac:dyDescent="0.25">
      <c r="A22" s="148"/>
      <c r="B22" s="251"/>
      <c r="C22" s="148"/>
      <c r="D22" s="148"/>
      <c r="E22" s="148"/>
      <c r="F22" s="2" t="s">
        <v>6917</v>
      </c>
      <c r="G22" s="241"/>
      <c r="H22" s="241"/>
      <c r="I22" s="241"/>
      <c r="J22" s="244"/>
      <c r="K22" s="241"/>
    </row>
    <row r="23" spans="1:11" ht="75" x14ac:dyDescent="0.25">
      <c r="A23" s="12"/>
      <c r="B23" s="12" t="s">
        <v>344</v>
      </c>
      <c r="C23" s="12"/>
      <c r="D23" s="12"/>
      <c r="E23" s="12"/>
      <c r="F23" s="3" t="s">
        <v>937</v>
      </c>
      <c r="G23" s="239"/>
      <c r="H23" s="239"/>
      <c r="I23" s="239"/>
      <c r="J23" s="242"/>
      <c r="K23" s="239"/>
    </row>
    <row r="24" spans="1:11" ht="45" x14ac:dyDescent="0.25">
      <c r="A24" s="12"/>
      <c r="B24" s="12"/>
      <c r="C24" s="12" t="s">
        <v>214</v>
      </c>
      <c r="D24" s="12"/>
      <c r="E24" s="12"/>
      <c r="F24" s="3" t="s">
        <v>936</v>
      </c>
      <c r="G24" s="241"/>
      <c r="H24" s="241"/>
      <c r="I24" s="241"/>
      <c r="J24" s="244"/>
      <c r="K24" s="241"/>
    </row>
    <row r="25" spans="1:11" ht="75" x14ac:dyDescent="0.25">
      <c r="A25" s="12"/>
      <c r="B25" s="12"/>
      <c r="C25" s="12"/>
      <c r="D25" s="12" t="s">
        <v>304</v>
      </c>
      <c r="E25" s="12"/>
      <c r="F25" s="3" t="s">
        <v>935</v>
      </c>
      <c r="G25" s="10"/>
      <c r="H25" s="10"/>
      <c r="I25" s="10"/>
      <c r="J25" s="11"/>
      <c r="K25" s="10"/>
    </row>
    <row r="26" spans="1:11" ht="60" x14ac:dyDescent="0.25">
      <c r="A26" s="12"/>
      <c r="B26" s="12"/>
      <c r="C26" s="12"/>
      <c r="D26" s="12" t="s">
        <v>302</v>
      </c>
      <c r="E26" s="12"/>
      <c r="F26" s="3" t="s">
        <v>818</v>
      </c>
      <c r="G26" s="10"/>
      <c r="H26" s="10"/>
      <c r="I26" s="10"/>
      <c r="J26" s="11"/>
      <c r="K26" s="10"/>
    </row>
    <row r="27" spans="1:11" ht="90" x14ac:dyDescent="0.25">
      <c r="A27" s="12"/>
      <c r="B27" s="12"/>
      <c r="C27" s="12" t="s">
        <v>212</v>
      </c>
      <c r="D27" s="12"/>
      <c r="E27" s="12"/>
      <c r="F27" s="3" t="s">
        <v>934</v>
      </c>
      <c r="G27" s="10"/>
      <c r="H27" s="10"/>
      <c r="I27" s="10"/>
      <c r="J27" s="11"/>
      <c r="K27" s="10"/>
    </row>
    <row r="28" spans="1:11" ht="60" x14ac:dyDescent="0.25">
      <c r="A28" s="12"/>
      <c r="B28" s="12" t="s">
        <v>342</v>
      </c>
      <c r="C28" s="12"/>
      <c r="D28" s="12"/>
      <c r="E28" s="12"/>
      <c r="F28" s="3" t="s">
        <v>737</v>
      </c>
      <c r="G28" s="239"/>
      <c r="H28" s="239"/>
      <c r="I28" s="239"/>
      <c r="J28" s="242"/>
      <c r="K28" s="239"/>
    </row>
    <row r="29" spans="1:11" ht="150" x14ac:dyDescent="0.25">
      <c r="A29" s="12"/>
      <c r="B29" s="12"/>
      <c r="C29" s="12" t="s">
        <v>214</v>
      </c>
      <c r="D29" s="12"/>
      <c r="E29" s="12"/>
      <c r="F29" s="3" t="s">
        <v>736</v>
      </c>
      <c r="G29" s="241"/>
      <c r="H29" s="241"/>
      <c r="I29" s="241"/>
      <c r="J29" s="244"/>
      <c r="K29" s="241"/>
    </row>
    <row r="30" spans="1:11" ht="105" x14ac:dyDescent="0.25">
      <c r="A30" s="12"/>
      <c r="B30" s="12"/>
      <c r="C30" s="12" t="s">
        <v>212</v>
      </c>
      <c r="D30" s="12"/>
      <c r="E30" s="12"/>
      <c r="F30" s="3" t="s">
        <v>735</v>
      </c>
      <c r="G30" s="10"/>
      <c r="H30" s="10"/>
      <c r="I30" s="10"/>
      <c r="J30" s="11"/>
      <c r="K30" s="10"/>
    </row>
    <row r="31" spans="1:11" ht="105" x14ac:dyDescent="0.25">
      <c r="A31" s="12"/>
      <c r="B31" s="12"/>
      <c r="C31" s="12" t="s">
        <v>210</v>
      </c>
      <c r="D31" s="12"/>
      <c r="E31" s="12"/>
      <c r="F31" s="3" t="s">
        <v>933</v>
      </c>
      <c r="G31" s="10"/>
      <c r="H31" s="10"/>
      <c r="I31" s="10"/>
      <c r="J31" s="11"/>
      <c r="K31" s="10"/>
    </row>
    <row r="32" spans="1:11" ht="135" x14ac:dyDescent="0.25">
      <c r="A32" s="12"/>
      <c r="B32" s="12" t="s">
        <v>340</v>
      </c>
      <c r="C32" s="12"/>
      <c r="D32" s="12"/>
      <c r="E32" s="12"/>
      <c r="F32" s="3" t="s">
        <v>932</v>
      </c>
      <c r="G32" s="239"/>
      <c r="H32" s="239"/>
      <c r="I32" s="239"/>
      <c r="J32" s="242"/>
      <c r="K32" s="239"/>
    </row>
    <row r="33" spans="1:11" ht="165" x14ac:dyDescent="0.25">
      <c r="A33" s="12"/>
      <c r="B33" s="12"/>
      <c r="C33" s="12" t="s">
        <v>214</v>
      </c>
      <c r="D33" s="12"/>
      <c r="E33" s="12"/>
      <c r="F33" s="3" t="s">
        <v>931</v>
      </c>
      <c r="G33" s="241"/>
      <c r="H33" s="241"/>
      <c r="I33" s="241"/>
      <c r="J33" s="244"/>
      <c r="K33" s="241"/>
    </row>
    <row r="34" spans="1:11" ht="180" x14ac:dyDescent="0.25">
      <c r="A34" s="12"/>
      <c r="B34" s="12"/>
      <c r="C34" s="12" t="s">
        <v>212</v>
      </c>
      <c r="D34" s="12"/>
      <c r="E34" s="12"/>
      <c r="F34" s="3" t="s">
        <v>930</v>
      </c>
      <c r="G34" s="10"/>
      <c r="H34" s="10"/>
      <c r="I34" s="10"/>
      <c r="J34" s="11"/>
      <c r="K34" s="10"/>
    </row>
    <row r="35" spans="1:11" ht="75" x14ac:dyDescent="0.25">
      <c r="A35" s="12"/>
      <c r="B35" s="12" t="s">
        <v>338</v>
      </c>
      <c r="C35" s="12"/>
      <c r="D35" s="12"/>
      <c r="E35" s="12"/>
      <c r="F35" s="3" t="s">
        <v>929</v>
      </c>
      <c r="G35" s="239"/>
      <c r="H35" s="239"/>
      <c r="I35" s="239"/>
      <c r="J35" s="242"/>
      <c r="K35" s="239"/>
    </row>
    <row r="36" spans="1:11" ht="45" x14ac:dyDescent="0.25">
      <c r="A36" s="12"/>
      <c r="B36" s="12"/>
      <c r="C36" s="15" t="s">
        <v>257</v>
      </c>
      <c r="D36" s="12"/>
      <c r="E36" s="12"/>
      <c r="F36" s="3" t="s">
        <v>647</v>
      </c>
      <c r="G36" s="240"/>
      <c r="H36" s="240"/>
      <c r="I36" s="240"/>
      <c r="J36" s="243"/>
      <c r="K36" s="240"/>
    </row>
    <row r="37" spans="1:11" ht="75" x14ac:dyDescent="0.25">
      <c r="A37" s="245"/>
      <c r="B37" s="245"/>
      <c r="C37" s="245"/>
      <c r="D37" s="245"/>
      <c r="E37" s="245"/>
      <c r="F37" s="3" t="s">
        <v>928</v>
      </c>
      <c r="G37" s="240"/>
      <c r="H37" s="240"/>
      <c r="I37" s="240"/>
      <c r="J37" s="243"/>
      <c r="K37" s="240"/>
    </row>
    <row r="38" spans="1:11" ht="30" x14ac:dyDescent="0.25">
      <c r="A38" s="245"/>
      <c r="B38" s="245"/>
      <c r="C38" s="245"/>
      <c r="D38" s="245"/>
      <c r="E38" s="245"/>
      <c r="F38" s="2" t="s">
        <v>6918</v>
      </c>
      <c r="G38" s="240"/>
      <c r="H38" s="240"/>
      <c r="I38" s="240"/>
      <c r="J38" s="243"/>
      <c r="K38" s="240"/>
    </row>
    <row r="39" spans="1:11" ht="30" x14ac:dyDescent="0.25">
      <c r="A39" s="148"/>
      <c r="B39" s="148"/>
      <c r="C39" s="148" t="s">
        <v>214</v>
      </c>
      <c r="D39" s="148"/>
      <c r="E39" s="148"/>
      <c r="F39" s="3" t="s">
        <v>646</v>
      </c>
      <c r="G39" s="240"/>
      <c r="H39" s="240"/>
      <c r="I39" s="240"/>
      <c r="J39" s="243"/>
      <c r="K39" s="240"/>
    </row>
    <row r="40" spans="1:11" ht="30" x14ac:dyDescent="0.25">
      <c r="A40" s="148"/>
      <c r="B40" s="148"/>
      <c r="C40" s="148"/>
      <c r="D40" s="148"/>
      <c r="E40" s="148"/>
      <c r="F40" s="2" t="s">
        <v>6752</v>
      </c>
      <c r="G40" s="241"/>
      <c r="H40" s="241"/>
      <c r="I40" s="241"/>
      <c r="J40" s="244"/>
      <c r="K40" s="241"/>
    </row>
    <row r="41" spans="1:11" ht="120" x14ac:dyDescent="0.25">
      <c r="A41" s="12"/>
      <c r="B41" s="12"/>
      <c r="C41" s="12" t="s">
        <v>212</v>
      </c>
      <c r="D41" s="12"/>
      <c r="E41" s="12"/>
      <c r="F41" s="3" t="s">
        <v>823</v>
      </c>
      <c r="G41" s="10"/>
      <c r="H41" s="10"/>
      <c r="I41" s="10"/>
      <c r="J41" s="11"/>
      <c r="K41" s="10"/>
    </row>
    <row r="42" spans="1:11" ht="45" x14ac:dyDescent="0.25">
      <c r="A42" s="12"/>
      <c r="B42" s="12"/>
      <c r="C42" s="12" t="s">
        <v>210</v>
      </c>
      <c r="D42" s="12"/>
      <c r="E42" s="12"/>
      <c r="F42" s="3" t="s">
        <v>822</v>
      </c>
      <c r="G42" s="10"/>
      <c r="H42" s="10"/>
      <c r="I42" s="10"/>
      <c r="J42" s="11"/>
      <c r="K42" s="10"/>
    </row>
    <row r="43" spans="1:11" ht="90" x14ac:dyDescent="0.25">
      <c r="A43" s="12"/>
      <c r="B43" s="12"/>
      <c r="C43" s="12" t="s">
        <v>208</v>
      </c>
      <c r="D43" s="12"/>
      <c r="E43" s="12"/>
      <c r="F43" s="3" t="s">
        <v>820</v>
      </c>
      <c r="G43" s="10"/>
      <c r="H43" s="10"/>
      <c r="I43" s="10"/>
      <c r="J43" s="11"/>
      <c r="K43" s="10"/>
    </row>
    <row r="44" spans="1:11" ht="105" x14ac:dyDescent="0.25">
      <c r="A44" s="148"/>
      <c r="B44" s="148"/>
      <c r="C44" s="148" t="s">
        <v>206</v>
      </c>
      <c r="D44" s="148"/>
      <c r="E44" s="148"/>
      <c r="F44" s="3" t="s">
        <v>7121</v>
      </c>
      <c r="G44" s="239"/>
      <c r="H44" s="239"/>
      <c r="I44" s="239"/>
      <c r="J44" s="242"/>
      <c r="K44" s="239"/>
    </row>
    <row r="45" spans="1:11" ht="30" x14ac:dyDescent="0.25">
      <c r="A45" s="148"/>
      <c r="B45" s="148"/>
      <c r="C45" s="148"/>
      <c r="D45" s="148"/>
      <c r="E45" s="148"/>
      <c r="F45" s="2" t="s">
        <v>6753</v>
      </c>
      <c r="G45" s="240"/>
      <c r="H45" s="240"/>
      <c r="I45" s="240"/>
      <c r="J45" s="243"/>
      <c r="K45" s="240"/>
    </row>
    <row r="46" spans="1:11" ht="30" x14ac:dyDescent="0.25">
      <c r="A46" s="148"/>
      <c r="B46" s="148"/>
      <c r="C46" s="148"/>
      <c r="D46" s="148"/>
      <c r="E46" s="148"/>
      <c r="F46" s="2" t="s">
        <v>7119</v>
      </c>
      <c r="G46" s="241"/>
      <c r="H46" s="241"/>
      <c r="I46" s="241"/>
      <c r="J46" s="244"/>
      <c r="K46" s="241"/>
    </row>
    <row r="47" spans="1:11" ht="120" x14ac:dyDescent="0.25">
      <c r="A47" s="148"/>
      <c r="B47" s="148"/>
      <c r="C47" s="148" t="s">
        <v>204</v>
      </c>
      <c r="D47" s="148"/>
      <c r="E47" s="148"/>
      <c r="F47" s="3" t="s">
        <v>7120</v>
      </c>
      <c r="G47" s="239"/>
      <c r="H47" s="239"/>
      <c r="I47" s="239"/>
      <c r="J47" s="242"/>
      <c r="K47" s="239"/>
    </row>
    <row r="48" spans="1:11" ht="30" x14ac:dyDescent="0.25">
      <c r="A48" s="148"/>
      <c r="B48" s="148"/>
      <c r="C48" s="148"/>
      <c r="D48" s="148"/>
      <c r="E48" s="148"/>
      <c r="F48" s="2" t="s">
        <v>6902</v>
      </c>
      <c r="G48" s="240"/>
      <c r="H48" s="240"/>
      <c r="I48" s="240"/>
      <c r="J48" s="243"/>
      <c r="K48" s="240"/>
    </row>
    <row r="49" spans="1:11" ht="30" x14ac:dyDescent="0.25">
      <c r="A49" s="148"/>
      <c r="B49" s="148"/>
      <c r="C49" s="148"/>
      <c r="D49" s="148"/>
      <c r="E49" s="148"/>
      <c r="F49" s="2" t="s">
        <v>7122</v>
      </c>
      <c r="G49" s="241"/>
      <c r="H49" s="241"/>
      <c r="I49" s="241"/>
      <c r="J49" s="244"/>
      <c r="K49" s="241"/>
    </row>
    <row r="50" spans="1:11" ht="45" x14ac:dyDescent="0.25">
      <c r="A50" s="12"/>
      <c r="B50" s="12"/>
      <c r="C50" s="12" t="s">
        <v>202</v>
      </c>
      <c r="D50" s="12"/>
      <c r="E50" s="12"/>
      <c r="F50" s="3" t="s">
        <v>641</v>
      </c>
      <c r="G50" s="10"/>
      <c r="H50" s="10"/>
      <c r="I50" s="10"/>
      <c r="J50" s="11"/>
      <c r="K50" s="10"/>
    </row>
    <row r="51" spans="1:11" ht="300" x14ac:dyDescent="0.25">
      <c r="A51" s="148"/>
      <c r="B51" s="148" t="s">
        <v>336</v>
      </c>
      <c r="C51" s="148"/>
      <c r="D51" s="148"/>
      <c r="E51" s="148"/>
      <c r="F51" s="3" t="s">
        <v>7680</v>
      </c>
      <c r="G51" s="239"/>
      <c r="H51" s="239"/>
      <c r="I51" s="239"/>
      <c r="J51" s="242"/>
      <c r="K51" s="239"/>
    </row>
    <row r="52" spans="1:11" ht="30" x14ac:dyDescent="0.25">
      <c r="A52" s="148"/>
      <c r="B52" s="148"/>
      <c r="C52" s="148"/>
      <c r="D52" s="148"/>
      <c r="E52" s="148"/>
      <c r="F52" s="2" t="s">
        <v>6919</v>
      </c>
      <c r="G52" s="240"/>
      <c r="H52" s="240"/>
      <c r="I52" s="240"/>
      <c r="J52" s="243"/>
      <c r="K52" s="240"/>
    </row>
    <row r="53" spans="1:11" ht="30" x14ac:dyDescent="0.25">
      <c r="A53" s="148"/>
      <c r="B53" s="148"/>
      <c r="C53" s="148"/>
      <c r="D53" s="148"/>
      <c r="E53" s="148"/>
      <c r="F53" s="2" t="s">
        <v>6749</v>
      </c>
      <c r="G53" s="240"/>
      <c r="H53" s="240"/>
      <c r="I53" s="240"/>
      <c r="J53" s="243"/>
      <c r="K53" s="240"/>
    </row>
    <row r="54" spans="1:11" ht="30" x14ac:dyDescent="0.25">
      <c r="A54" s="148"/>
      <c r="B54" s="148"/>
      <c r="C54" s="148"/>
      <c r="D54" s="148"/>
      <c r="E54" s="148"/>
      <c r="F54" s="2" t="s">
        <v>7106</v>
      </c>
      <c r="G54" s="240"/>
      <c r="H54" s="240"/>
      <c r="I54" s="240"/>
      <c r="J54" s="243"/>
      <c r="K54" s="240"/>
    </row>
    <row r="55" spans="1:11" ht="75" x14ac:dyDescent="0.25">
      <c r="A55" s="12"/>
      <c r="B55" s="12"/>
      <c r="C55" s="12" t="s">
        <v>214</v>
      </c>
      <c r="D55" s="12"/>
      <c r="E55" s="12"/>
      <c r="F55" s="3" t="s">
        <v>927</v>
      </c>
      <c r="G55" s="241"/>
      <c r="H55" s="241"/>
      <c r="I55" s="241"/>
      <c r="J55" s="244"/>
      <c r="K55" s="241"/>
    </row>
    <row r="56" spans="1:11" ht="225" x14ac:dyDescent="0.25">
      <c r="A56" s="12"/>
      <c r="B56" s="12"/>
      <c r="C56" s="12" t="s">
        <v>212</v>
      </c>
      <c r="D56" s="12"/>
      <c r="E56" s="12"/>
      <c r="F56" s="3" t="s">
        <v>7681</v>
      </c>
      <c r="G56" s="10"/>
      <c r="H56" s="10"/>
      <c r="I56" s="10"/>
      <c r="J56" s="11"/>
      <c r="K56" s="10"/>
    </row>
    <row r="57" spans="1:11" ht="210" x14ac:dyDescent="0.25">
      <c r="A57" s="12"/>
      <c r="B57" s="12"/>
      <c r="C57" s="12" t="s">
        <v>210</v>
      </c>
      <c r="D57" s="12"/>
      <c r="E57" s="12"/>
      <c r="F57" s="3" t="s">
        <v>7682</v>
      </c>
      <c r="G57" s="10"/>
      <c r="H57" s="10"/>
      <c r="I57" s="10"/>
      <c r="J57" s="11"/>
      <c r="K57" s="10"/>
    </row>
    <row r="58" spans="1:11" ht="225" x14ac:dyDescent="0.25">
      <c r="A58" s="148"/>
      <c r="B58" s="148"/>
      <c r="C58" s="148" t="s">
        <v>208</v>
      </c>
      <c r="D58" s="148"/>
      <c r="E58" s="148"/>
      <c r="F58" s="3" t="s">
        <v>7628</v>
      </c>
      <c r="G58" s="239"/>
      <c r="H58" s="239"/>
      <c r="I58" s="239"/>
      <c r="J58" s="242"/>
      <c r="K58" s="239"/>
    </row>
    <row r="59" spans="1:11" ht="30" x14ac:dyDescent="0.25">
      <c r="A59" s="148"/>
      <c r="B59" s="148"/>
      <c r="C59" s="148"/>
      <c r="D59" s="148"/>
      <c r="E59" s="148"/>
      <c r="F59" s="2" t="s">
        <v>6749</v>
      </c>
      <c r="G59" s="240"/>
      <c r="H59" s="240"/>
      <c r="I59" s="240"/>
      <c r="J59" s="243"/>
      <c r="K59" s="240"/>
    </row>
    <row r="60" spans="1:11" ht="30" x14ac:dyDescent="0.25">
      <c r="A60" s="148"/>
      <c r="B60" s="148"/>
      <c r="C60" s="148"/>
      <c r="D60" s="148"/>
      <c r="E60" s="148"/>
      <c r="F60" s="2" t="s">
        <v>6779</v>
      </c>
      <c r="G60" s="241"/>
      <c r="H60" s="241"/>
      <c r="I60" s="241"/>
      <c r="J60" s="244"/>
      <c r="K60" s="241"/>
    </row>
    <row r="61" spans="1:11" ht="120" x14ac:dyDescent="0.25">
      <c r="A61" s="12"/>
      <c r="B61" s="12"/>
      <c r="C61" s="12" t="s">
        <v>206</v>
      </c>
      <c r="D61" s="12"/>
      <c r="E61" s="12"/>
      <c r="F61" s="3" t="s">
        <v>7577</v>
      </c>
      <c r="G61" s="10"/>
      <c r="H61" s="10"/>
      <c r="I61" s="10"/>
      <c r="J61" s="11"/>
      <c r="K61" s="10"/>
    </row>
    <row r="62" spans="1:11" ht="45" x14ac:dyDescent="0.25">
      <c r="A62" s="12"/>
      <c r="B62" s="12" t="s">
        <v>288</v>
      </c>
      <c r="C62" s="12"/>
      <c r="D62" s="12"/>
      <c r="E62" s="12"/>
      <c r="F62" s="3" t="s">
        <v>926</v>
      </c>
      <c r="G62" s="239"/>
      <c r="H62" s="239"/>
      <c r="I62" s="239"/>
      <c r="J62" s="242"/>
      <c r="K62" s="239"/>
    </row>
    <row r="63" spans="1:11" ht="45" x14ac:dyDescent="0.25">
      <c r="A63" s="12"/>
      <c r="B63" s="12"/>
      <c r="C63" s="12" t="s">
        <v>214</v>
      </c>
      <c r="D63" s="12"/>
      <c r="E63" s="12"/>
      <c r="F63" s="3" t="s">
        <v>7578</v>
      </c>
      <c r="G63" s="241"/>
      <c r="H63" s="241"/>
      <c r="I63" s="241"/>
      <c r="J63" s="244"/>
      <c r="K63" s="241"/>
    </row>
    <row r="64" spans="1:11" ht="45" x14ac:dyDescent="0.25">
      <c r="A64" s="12"/>
      <c r="B64" s="12"/>
      <c r="C64" s="12"/>
      <c r="D64" s="12" t="s">
        <v>304</v>
      </c>
      <c r="E64" s="12"/>
      <c r="F64" s="3" t="s">
        <v>925</v>
      </c>
      <c r="G64" s="10"/>
      <c r="H64" s="10"/>
      <c r="I64" s="10"/>
      <c r="J64" s="11"/>
      <c r="K64" s="10"/>
    </row>
    <row r="65" spans="1:11" ht="135" x14ac:dyDescent="0.25">
      <c r="A65" s="12"/>
      <c r="B65" s="12"/>
      <c r="C65" s="12"/>
      <c r="D65" s="12" t="s">
        <v>302</v>
      </c>
      <c r="E65" s="12"/>
      <c r="F65" s="3" t="s">
        <v>924</v>
      </c>
      <c r="G65" s="10"/>
      <c r="H65" s="10"/>
      <c r="I65" s="10"/>
      <c r="J65" s="11"/>
      <c r="K65" s="10"/>
    </row>
    <row r="66" spans="1:11" ht="75" x14ac:dyDescent="0.25">
      <c r="A66" s="12"/>
      <c r="B66" s="12"/>
      <c r="C66" s="12"/>
      <c r="D66" s="12" t="s">
        <v>300</v>
      </c>
      <c r="E66" s="12"/>
      <c r="F66" s="3" t="s">
        <v>7580</v>
      </c>
      <c r="G66" s="10"/>
      <c r="H66" s="10"/>
      <c r="I66" s="10"/>
      <c r="J66" s="11"/>
      <c r="K66" s="10"/>
    </row>
    <row r="67" spans="1:11" ht="90" x14ac:dyDescent="0.25">
      <c r="A67" s="12"/>
      <c r="B67" s="12"/>
      <c r="C67" s="12" t="s">
        <v>212</v>
      </c>
      <c r="D67" s="12"/>
      <c r="E67" s="12"/>
      <c r="F67" s="3" t="s">
        <v>686</v>
      </c>
      <c r="G67" s="10"/>
      <c r="H67" s="10"/>
      <c r="I67" s="10"/>
      <c r="J67" s="11"/>
      <c r="K67" s="10"/>
    </row>
    <row r="68" spans="1:11" ht="120" x14ac:dyDescent="0.25">
      <c r="A68" s="148"/>
      <c r="B68" s="148"/>
      <c r="C68" s="148" t="s">
        <v>210</v>
      </c>
      <c r="D68" s="148"/>
      <c r="E68" s="148"/>
      <c r="F68" s="3" t="s">
        <v>7141</v>
      </c>
      <c r="G68" s="239"/>
      <c r="H68" s="239"/>
      <c r="I68" s="239"/>
      <c r="J68" s="242"/>
      <c r="K68" s="239"/>
    </row>
    <row r="69" spans="1:11" ht="30" x14ac:dyDescent="0.25">
      <c r="A69" s="148"/>
      <c r="B69" s="148"/>
      <c r="C69" s="148"/>
      <c r="D69" s="148"/>
      <c r="E69" s="148"/>
      <c r="F69" s="2" t="s">
        <v>6750</v>
      </c>
      <c r="G69" s="240"/>
      <c r="H69" s="240"/>
      <c r="I69" s="240"/>
      <c r="J69" s="243"/>
      <c r="K69" s="240"/>
    </row>
    <row r="70" spans="1:11" ht="30" x14ac:dyDescent="0.25">
      <c r="A70" s="148"/>
      <c r="B70" s="148"/>
      <c r="C70" s="148"/>
      <c r="D70" s="148"/>
      <c r="E70" s="148"/>
      <c r="F70" s="2" t="s">
        <v>7107</v>
      </c>
      <c r="G70" s="241"/>
      <c r="H70" s="241"/>
      <c r="I70" s="241"/>
      <c r="J70" s="244"/>
      <c r="K70" s="241"/>
    </row>
    <row r="71" spans="1:11" ht="240" x14ac:dyDescent="0.25">
      <c r="A71" s="148"/>
      <c r="B71" s="148"/>
      <c r="C71" s="148" t="s">
        <v>208</v>
      </c>
      <c r="D71" s="148"/>
      <c r="E71" s="148"/>
      <c r="F71" s="3" t="s">
        <v>7142</v>
      </c>
      <c r="G71" s="239"/>
      <c r="H71" s="239"/>
      <c r="I71" s="239"/>
      <c r="J71" s="242"/>
      <c r="K71" s="239"/>
    </row>
    <row r="72" spans="1:11" ht="30" x14ac:dyDescent="0.25">
      <c r="A72" s="148"/>
      <c r="B72" s="148"/>
      <c r="C72" s="148"/>
      <c r="D72" s="148"/>
      <c r="E72" s="148"/>
      <c r="F72" s="2" t="s">
        <v>6892</v>
      </c>
      <c r="G72" s="240"/>
      <c r="H72" s="240"/>
      <c r="I72" s="240"/>
      <c r="J72" s="243"/>
      <c r="K72" s="240"/>
    </row>
    <row r="73" spans="1:11" ht="30" x14ac:dyDescent="0.25">
      <c r="A73" s="148"/>
      <c r="B73" s="148"/>
      <c r="C73" s="148"/>
      <c r="D73" s="148"/>
      <c r="E73" s="148"/>
      <c r="F73" s="2" t="s">
        <v>7111</v>
      </c>
      <c r="G73" s="241"/>
      <c r="H73" s="241"/>
      <c r="I73" s="241"/>
      <c r="J73" s="244"/>
      <c r="K73" s="241"/>
    </row>
    <row r="74" spans="1:11" ht="285" x14ac:dyDescent="0.25">
      <c r="A74" s="148"/>
      <c r="B74" s="148"/>
      <c r="C74" s="148" t="s">
        <v>206</v>
      </c>
      <c r="D74" s="148"/>
      <c r="E74" s="148"/>
      <c r="F74" s="3" t="s">
        <v>7683</v>
      </c>
      <c r="G74" s="239"/>
      <c r="H74" s="239"/>
      <c r="I74" s="239"/>
      <c r="J74" s="242"/>
      <c r="K74" s="239"/>
    </row>
    <row r="75" spans="1:11" ht="30" x14ac:dyDescent="0.25">
      <c r="A75" s="148"/>
      <c r="B75" s="148"/>
      <c r="C75" s="148"/>
      <c r="D75" s="148"/>
      <c r="E75" s="148"/>
      <c r="F75" s="2" t="s">
        <v>6751</v>
      </c>
      <c r="G75" s="240"/>
      <c r="H75" s="240"/>
      <c r="I75" s="240"/>
      <c r="J75" s="243"/>
      <c r="K75" s="240"/>
    </row>
    <row r="76" spans="1:11" ht="30" x14ac:dyDescent="0.25">
      <c r="A76" s="148"/>
      <c r="B76" s="148"/>
      <c r="C76" s="148"/>
      <c r="D76" s="148"/>
      <c r="E76" s="148"/>
      <c r="F76" s="2" t="s">
        <v>7092</v>
      </c>
      <c r="G76" s="241"/>
      <c r="H76" s="241"/>
      <c r="I76" s="241"/>
      <c r="J76" s="244"/>
      <c r="K76" s="241"/>
    </row>
    <row r="77" spans="1:11" ht="255" x14ac:dyDescent="0.25">
      <c r="A77" s="12"/>
      <c r="B77" s="12"/>
      <c r="C77" s="12" t="s">
        <v>204</v>
      </c>
      <c r="D77" s="12"/>
      <c r="E77" s="12"/>
      <c r="F77" s="3" t="s">
        <v>923</v>
      </c>
      <c r="G77" s="10"/>
      <c r="H77" s="10"/>
      <c r="I77" s="10"/>
      <c r="J77" s="11"/>
      <c r="K77" s="10"/>
    </row>
    <row r="78" spans="1:11" ht="90" x14ac:dyDescent="0.25">
      <c r="A78" s="148"/>
      <c r="B78" s="148" t="s">
        <v>286</v>
      </c>
      <c r="C78" s="148"/>
      <c r="D78" s="148"/>
      <c r="E78" s="148"/>
      <c r="F78" s="3" t="s">
        <v>922</v>
      </c>
      <c r="G78" s="239"/>
      <c r="H78" s="239"/>
      <c r="I78" s="239"/>
      <c r="J78" s="242"/>
      <c r="K78" s="239"/>
    </row>
    <row r="79" spans="1:11" ht="30" x14ac:dyDescent="0.25">
      <c r="A79" s="148"/>
      <c r="B79" s="148"/>
      <c r="C79" s="148"/>
      <c r="D79" s="148"/>
      <c r="E79" s="148"/>
      <c r="F79" s="2" t="s">
        <v>6778</v>
      </c>
      <c r="G79" s="240"/>
      <c r="H79" s="240"/>
      <c r="I79" s="240"/>
      <c r="J79" s="243"/>
      <c r="K79" s="240"/>
    </row>
    <row r="80" spans="1:11" ht="135" x14ac:dyDescent="0.25">
      <c r="A80" s="12"/>
      <c r="B80" s="12"/>
      <c r="C80" s="12" t="s">
        <v>214</v>
      </c>
      <c r="D80" s="12"/>
      <c r="E80" s="12"/>
      <c r="F80" s="3" t="s">
        <v>7684</v>
      </c>
      <c r="G80" s="241"/>
      <c r="H80" s="241"/>
      <c r="I80" s="241"/>
      <c r="J80" s="244"/>
      <c r="K80" s="241"/>
    </row>
    <row r="81" spans="1:11" ht="60" x14ac:dyDescent="0.25">
      <c r="A81" s="12"/>
      <c r="B81" s="12"/>
      <c r="C81" s="12" t="s">
        <v>212</v>
      </c>
      <c r="D81" s="12"/>
      <c r="E81" s="12"/>
      <c r="F81" s="3" t="s">
        <v>818</v>
      </c>
      <c r="G81" s="10"/>
      <c r="H81" s="10"/>
      <c r="I81" s="10"/>
      <c r="J81" s="11"/>
      <c r="K81" s="10"/>
    </row>
    <row r="82" spans="1:11" x14ac:dyDescent="0.25">
      <c r="A82" s="12"/>
      <c r="B82" s="12" t="s">
        <v>284</v>
      </c>
      <c r="C82" s="12"/>
      <c r="D82" s="12"/>
      <c r="E82" s="12"/>
      <c r="F82" s="3" t="s">
        <v>752</v>
      </c>
      <c r="G82" s="239"/>
      <c r="H82" s="239"/>
      <c r="I82" s="239"/>
      <c r="J82" s="242"/>
      <c r="K82" s="239"/>
    </row>
    <row r="83" spans="1:11" ht="409.5" x14ac:dyDescent="0.25">
      <c r="A83" s="148"/>
      <c r="B83" s="148"/>
      <c r="C83" s="148" t="s">
        <v>214</v>
      </c>
      <c r="D83" s="148"/>
      <c r="E83" s="148"/>
      <c r="F83" s="3" t="s">
        <v>7133</v>
      </c>
      <c r="G83" s="240"/>
      <c r="H83" s="240"/>
      <c r="I83" s="240"/>
      <c r="J83" s="243"/>
      <c r="K83" s="240"/>
    </row>
    <row r="84" spans="1:11" ht="30" x14ac:dyDescent="0.25">
      <c r="A84" s="148"/>
      <c r="B84" s="148"/>
      <c r="C84" s="148"/>
      <c r="D84" s="148"/>
      <c r="E84" s="148"/>
      <c r="F84" s="2" t="s">
        <v>6751</v>
      </c>
      <c r="G84" s="240"/>
      <c r="H84" s="240"/>
      <c r="I84" s="240"/>
      <c r="J84" s="243"/>
      <c r="K84" s="240"/>
    </row>
    <row r="85" spans="1:11" ht="30" x14ac:dyDescent="0.25">
      <c r="A85" s="148"/>
      <c r="B85" s="148"/>
      <c r="C85" s="148"/>
      <c r="D85" s="148"/>
      <c r="E85" s="148"/>
      <c r="F85" s="2" t="s">
        <v>7092</v>
      </c>
      <c r="G85" s="240"/>
      <c r="H85" s="240"/>
      <c r="I85" s="240"/>
      <c r="J85" s="243"/>
      <c r="K85" s="240"/>
    </row>
    <row r="86" spans="1:11" ht="30" x14ac:dyDescent="0.25">
      <c r="A86" s="148"/>
      <c r="B86" s="148"/>
      <c r="C86" s="148"/>
      <c r="D86" s="148"/>
      <c r="E86" s="148"/>
      <c r="F86" s="2" t="s">
        <v>6780</v>
      </c>
      <c r="G86" s="240"/>
      <c r="H86" s="240"/>
      <c r="I86" s="240"/>
      <c r="J86" s="243"/>
      <c r="K86" s="240"/>
    </row>
    <row r="87" spans="1:11" ht="30" x14ac:dyDescent="0.25">
      <c r="A87" s="148"/>
      <c r="B87" s="148"/>
      <c r="C87" s="148"/>
      <c r="D87" s="148"/>
      <c r="E87" s="148"/>
      <c r="F87" s="2" t="s">
        <v>6781</v>
      </c>
      <c r="G87" s="240"/>
      <c r="H87" s="240"/>
      <c r="I87" s="240"/>
      <c r="J87" s="243"/>
      <c r="K87" s="240"/>
    </row>
    <row r="88" spans="1:11" ht="30" x14ac:dyDescent="0.25">
      <c r="A88" s="148"/>
      <c r="B88" s="148"/>
      <c r="C88" s="148"/>
      <c r="D88" s="148"/>
      <c r="E88" s="148"/>
      <c r="F88" s="2" t="s">
        <v>6782</v>
      </c>
      <c r="G88" s="240"/>
      <c r="H88" s="240"/>
      <c r="I88" s="240"/>
      <c r="J88" s="243"/>
      <c r="K88" s="240"/>
    </row>
    <row r="89" spans="1:11" ht="30" x14ac:dyDescent="0.25">
      <c r="A89" s="148"/>
      <c r="B89" s="148"/>
      <c r="C89" s="148"/>
      <c r="D89" s="148"/>
      <c r="E89" s="148"/>
      <c r="F89" s="2" t="s">
        <v>6920</v>
      </c>
      <c r="G89" s="240"/>
      <c r="H89" s="240"/>
      <c r="I89" s="240"/>
      <c r="J89" s="243"/>
      <c r="K89" s="240"/>
    </row>
    <row r="90" spans="1:11" ht="30" x14ac:dyDescent="0.25">
      <c r="A90" s="148"/>
      <c r="B90" s="148"/>
      <c r="C90" s="148"/>
      <c r="D90" s="148"/>
      <c r="E90" s="148"/>
      <c r="F90" s="2" t="s">
        <v>6995</v>
      </c>
      <c r="G90" s="240"/>
      <c r="H90" s="240"/>
      <c r="I90" s="240"/>
      <c r="J90" s="243"/>
      <c r="K90" s="240"/>
    </row>
    <row r="91" spans="1:11" ht="30" x14ac:dyDescent="0.25">
      <c r="A91" s="148"/>
      <c r="B91" s="148"/>
      <c r="C91" s="148"/>
      <c r="D91" s="148"/>
      <c r="E91" s="148"/>
      <c r="F91" s="2" t="s">
        <v>6903</v>
      </c>
      <c r="G91" s="241"/>
      <c r="H91" s="241"/>
      <c r="I91" s="241"/>
      <c r="J91" s="244"/>
      <c r="K91" s="241"/>
    </row>
    <row r="92" spans="1:11" ht="105" x14ac:dyDescent="0.25">
      <c r="A92" s="148"/>
      <c r="B92" s="148"/>
      <c r="C92" s="148" t="s">
        <v>212</v>
      </c>
      <c r="D92" s="148"/>
      <c r="E92" s="148"/>
      <c r="F92" s="3" t="s">
        <v>921</v>
      </c>
      <c r="G92" s="239"/>
      <c r="H92" s="239"/>
      <c r="I92" s="239"/>
      <c r="J92" s="242"/>
      <c r="K92" s="239"/>
    </row>
    <row r="93" spans="1:11" ht="30" x14ac:dyDescent="0.25">
      <c r="A93" s="148"/>
      <c r="B93" s="148"/>
      <c r="C93" s="148"/>
      <c r="D93" s="148"/>
      <c r="E93" s="148"/>
      <c r="F93" s="2" t="s">
        <v>6783</v>
      </c>
      <c r="G93" s="241"/>
      <c r="H93" s="241"/>
      <c r="I93" s="241"/>
      <c r="J93" s="244"/>
      <c r="K93" s="241"/>
    </row>
    <row r="94" spans="1:11" ht="45" x14ac:dyDescent="0.25">
      <c r="A94" s="12"/>
      <c r="B94" s="12"/>
      <c r="C94" s="12"/>
      <c r="D94" s="12" t="s">
        <v>304</v>
      </c>
      <c r="E94" s="12"/>
      <c r="F94" s="3" t="s">
        <v>713</v>
      </c>
      <c r="G94" s="10"/>
      <c r="H94" s="10"/>
      <c r="I94" s="10"/>
      <c r="J94" s="11"/>
      <c r="K94" s="10"/>
    </row>
    <row r="95" spans="1:11" ht="75" x14ac:dyDescent="0.25">
      <c r="A95" s="148"/>
      <c r="B95" s="148"/>
      <c r="C95" s="148"/>
      <c r="D95" s="148" t="s">
        <v>302</v>
      </c>
      <c r="E95" s="148"/>
      <c r="F95" s="3" t="s">
        <v>712</v>
      </c>
      <c r="G95" s="165"/>
      <c r="H95" s="165"/>
      <c r="I95" s="165"/>
      <c r="J95" s="246"/>
      <c r="K95" s="165"/>
    </row>
    <row r="96" spans="1:11" ht="30" x14ac:dyDescent="0.25">
      <c r="A96" s="148"/>
      <c r="B96" s="148"/>
      <c r="C96" s="148"/>
      <c r="D96" s="148"/>
      <c r="E96" s="148"/>
      <c r="F96" s="2" t="s">
        <v>6624</v>
      </c>
      <c r="G96" s="165"/>
      <c r="H96" s="165"/>
      <c r="I96" s="165"/>
      <c r="J96" s="246"/>
      <c r="K96" s="165"/>
    </row>
    <row r="97" spans="1:11" ht="120" x14ac:dyDescent="0.25">
      <c r="A97" s="12"/>
      <c r="B97" s="12"/>
      <c r="C97" s="12"/>
      <c r="D97" s="12" t="s">
        <v>300</v>
      </c>
      <c r="E97" s="12"/>
      <c r="F97" s="3" t="s">
        <v>7583</v>
      </c>
      <c r="G97" s="10"/>
      <c r="H97" s="10"/>
      <c r="I97" s="10"/>
      <c r="J97" s="11"/>
      <c r="K97" s="10"/>
    </row>
    <row r="98" spans="1:11" ht="90" x14ac:dyDescent="0.25">
      <c r="A98" s="12"/>
      <c r="B98" s="12"/>
      <c r="C98" s="12"/>
      <c r="D98" s="12" t="s">
        <v>298</v>
      </c>
      <c r="E98" s="12"/>
      <c r="F98" s="3" t="s">
        <v>7584</v>
      </c>
      <c r="G98" s="10"/>
      <c r="H98" s="10"/>
      <c r="I98" s="10"/>
      <c r="J98" s="11"/>
      <c r="K98" s="10"/>
    </row>
    <row r="99" spans="1:11" ht="180" x14ac:dyDescent="0.25">
      <c r="A99" s="12"/>
      <c r="B99" s="12"/>
      <c r="C99" s="12"/>
      <c r="D99" s="12" t="s">
        <v>328</v>
      </c>
      <c r="E99" s="12"/>
      <c r="F99" s="3" t="s">
        <v>7585</v>
      </c>
      <c r="G99" s="10"/>
      <c r="H99" s="10"/>
      <c r="I99" s="10"/>
      <c r="J99" s="11"/>
      <c r="K99" s="10"/>
    </row>
    <row r="100" spans="1:11" ht="45" x14ac:dyDescent="0.25">
      <c r="A100" s="12"/>
      <c r="B100" s="12"/>
      <c r="C100" s="12"/>
      <c r="D100" s="12" t="s">
        <v>326</v>
      </c>
      <c r="E100" s="12"/>
      <c r="F100" s="3" t="s">
        <v>7586</v>
      </c>
      <c r="G100" s="10"/>
      <c r="H100" s="10"/>
      <c r="I100" s="10"/>
      <c r="J100" s="11"/>
      <c r="K100" s="10"/>
    </row>
    <row r="101" spans="1:11" ht="60" x14ac:dyDescent="0.25">
      <c r="A101" s="12"/>
      <c r="B101" s="12"/>
      <c r="C101" s="12"/>
      <c r="D101" s="12" t="s">
        <v>324</v>
      </c>
      <c r="E101" s="12"/>
      <c r="F101" s="3" t="s">
        <v>7587</v>
      </c>
      <c r="G101" s="10"/>
      <c r="H101" s="10"/>
      <c r="I101" s="10"/>
      <c r="J101" s="11"/>
      <c r="K101" s="10"/>
    </row>
    <row r="102" spans="1:11" ht="75" x14ac:dyDescent="0.25">
      <c r="A102" s="148"/>
      <c r="B102" s="148"/>
      <c r="C102" s="148"/>
      <c r="D102" s="148" t="s">
        <v>374</v>
      </c>
      <c r="E102" s="148"/>
      <c r="F102" s="3" t="s">
        <v>7588</v>
      </c>
      <c r="G102" s="239"/>
      <c r="H102" s="239"/>
      <c r="I102" s="239"/>
      <c r="J102" s="242"/>
      <c r="K102" s="239"/>
    </row>
    <row r="103" spans="1:11" ht="30" x14ac:dyDescent="0.25">
      <c r="A103" s="148"/>
      <c r="B103" s="148"/>
      <c r="C103" s="148"/>
      <c r="D103" s="148"/>
      <c r="E103" s="148"/>
      <c r="F103" s="2" t="s">
        <v>6624</v>
      </c>
      <c r="G103" s="241"/>
      <c r="H103" s="241"/>
      <c r="I103" s="241"/>
      <c r="J103" s="244"/>
      <c r="K103" s="241"/>
    </row>
    <row r="104" spans="1:11" ht="120" x14ac:dyDescent="0.25">
      <c r="A104" s="12"/>
      <c r="B104" s="12"/>
      <c r="C104" s="12"/>
      <c r="D104" s="12" t="s">
        <v>372</v>
      </c>
      <c r="E104" s="12"/>
      <c r="F104" s="3" t="s">
        <v>7589</v>
      </c>
      <c r="G104" s="10"/>
      <c r="H104" s="10"/>
      <c r="I104" s="10"/>
      <c r="J104" s="11"/>
      <c r="K104" s="10"/>
    </row>
    <row r="105" spans="1:11" ht="105" x14ac:dyDescent="0.25">
      <c r="A105" s="148"/>
      <c r="B105" s="148"/>
      <c r="C105" s="148" t="s">
        <v>210</v>
      </c>
      <c r="D105" s="148"/>
      <c r="E105" s="148"/>
      <c r="F105" s="3" t="s">
        <v>920</v>
      </c>
      <c r="G105" s="239"/>
      <c r="H105" s="239"/>
      <c r="I105" s="239"/>
      <c r="J105" s="242"/>
      <c r="K105" s="239"/>
    </row>
    <row r="106" spans="1:11" ht="30" x14ac:dyDescent="0.25">
      <c r="A106" s="148"/>
      <c r="B106" s="148"/>
      <c r="C106" s="148"/>
      <c r="D106" s="148"/>
      <c r="E106" s="148"/>
      <c r="F106" s="2" t="s">
        <v>6784</v>
      </c>
      <c r="G106" s="240"/>
      <c r="H106" s="240"/>
      <c r="I106" s="240"/>
      <c r="J106" s="243"/>
      <c r="K106" s="240"/>
    </row>
    <row r="107" spans="1:11" ht="105" x14ac:dyDescent="0.25">
      <c r="A107" s="12"/>
      <c r="B107" s="12"/>
      <c r="C107" s="12"/>
      <c r="D107" s="12" t="s">
        <v>304</v>
      </c>
      <c r="E107" s="12"/>
      <c r="F107" s="3" t="s">
        <v>710</v>
      </c>
      <c r="G107" s="240"/>
      <c r="H107" s="240"/>
      <c r="I107" s="240"/>
      <c r="J107" s="243"/>
      <c r="K107" s="240"/>
    </row>
    <row r="108" spans="1:11" ht="105" x14ac:dyDescent="0.25">
      <c r="A108" s="12"/>
      <c r="B108" s="12"/>
      <c r="C108" s="12"/>
      <c r="D108" s="12"/>
      <c r="E108" s="12" t="s">
        <v>372</v>
      </c>
      <c r="F108" s="3" t="s">
        <v>7590</v>
      </c>
      <c r="G108" s="241"/>
      <c r="H108" s="241"/>
      <c r="I108" s="241"/>
      <c r="J108" s="244"/>
      <c r="K108" s="241"/>
    </row>
    <row r="109" spans="1:11" ht="75" x14ac:dyDescent="0.25">
      <c r="A109" s="12"/>
      <c r="B109" s="12"/>
      <c r="C109" s="12"/>
      <c r="D109" s="12"/>
      <c r="E109" s="12" t="s">
        <v>919</v>
      </c>
      <c r="F109" s="3" t="s">
        <v>709</v>
      </c>
      <c r="G109" s="10"/>
      <c r="H109" s="10"/>
      <c r="I109" s="10"/>
      <c r="J109" s="11"/>
      <c r="K109" s="10"/>
    </row>
    <row r="110" spans="1:11" ht="105" x14ac:dyDescent="0.25">
      <c r="A110" s="12"/>
      <c r="B110" s="12"/>
      <c r="C110" s="12"/>
      <c r="D110" s="12" t="s">
        <v>302</v>
      </c>
      <c r="E110" s="12"/>
      <c r="F110" s="3" t="s">
        <v>708</v>
      </c>
      <c r="G110" s="10"/>
      <c r="H110" s="10"/>
      <c r="I110" s="10"/>
      <c r="J110" s="11"/>
      <c r="K110" s="10"/>
    </row>
    <row r="111" spans="1:11" ht="90" x14ac:dyDescent="0.25">
      <c r="A111" s="12"/>
      <c r="B111" s="12"/>
      <c r="C111" s="12" t="s">
        <v>208</v>
      </c>
      <c r="D111" s="12"/>
      <c r="E111" s="12"/>
      <c r="F111" s="3" t="s">
        <v>7685</v>
      </c>
      <c r="G111" s="10"/>
      <c r="H111" s="10"/>
      <c r="I111" s="10"/>
      <c r="J111" s="11"/>
      <c r="K111" s="10"/>
    </row>
    <row r="112" spans="1:11" ht="90" x14ac:dyDescent="0.25">
      <c r="A112" s="12"/>
      <c r="B112" s="12"/>
      <c r="C112" s="12" t="s">
        <v>206</v>
      </c>
      <c r="D112" s="12"/>
      <c r="E112" s="12"/>
      <c r="F112" s="3" t="s">
        <v>918</v>
      </c>
      <c r="G112" s="10"/>
      <c r="H112" s="10"/>
      <c r="I112" s="10"/>
      <c r="J112" s="11"/>
      <c r="K112" s="10"/>
    </row>
    <row r="113" spans="1:11" ht="165" x14ac:dyDescent="0.25">
      <c r="A113" s="12"/>
      <c r="B113" s="12"/>
      <c r="C113" s="12" t="s">
        <v>204</v>
      </c>
      <c r="D113" s="12"/>
      <c r="E113" s="12"/>
      <c r="F113" s="3" t="s">
        <v>7187</v>
      </c>
      <c r="G113" s="10"/>
      <c r="H113" s="10"/>
      <c r="I113" s="10"/>
      <c r="J113" s="11"/>
      <c r="K113" s="10"/>
    </row>
    <row r="114" spans="1:11" ht="45" x14ac:dyDescent="0.25">
      <c r="A114" s="12"/>
      <c r="B114" s="12"/>
      <c r="C114" s="12" t="s">
        <v>202</v>
      </c>
      <c r="D114" s="12"/>
      <c r="E114" s="12"/>
      <c r="F114" s="3" t="s">
        <v>617</v>
      </c>
      <c r="G114" s="10"/>
      <c r="H114" s="10"/>
      <c r="I114" s="10"/>
      <c r="J114" s="11"/>
      <c r="K114" s="10"/>
    </row>
    <row r="115" spans="1:11" ht="90" x14ac:dyDescent="0.25">
      <c r="A115" s="12"/>
      <c r="B115" s="12"/>
      <c r="C115" s="12" t="s">
        <v>201</v>
      </c>
      <c r="D115" s="12"/>
      <c r="E115" s="12"/>
      <c r="F115" s="3" t="s">
        <v>7592</v>
      </c>
      <c r="G115" s="10"/>
      <c r="H115" s="10"/>
      <c r="I115" s="10"/>
      <c r="J115" s="11"/>
      <c r="K115" s="10"/>
    </row>
    <row r="116" spans="1:11" ht="105" x14ac:dyDescent="0.25">
      <c r="A116" s="12"/>
      <c r="B116" s="12"/>
      <c r="C116" s="12"/>
      <c r="D116" s="12" t="s">
        <v>304</v>
      </c>
      <c r="E116" s="12"/>
      <c r="F116" s="3" t="s">
        <v>7593</v>
      </c>
      <c r="G116" s="10"/>
      <c r="H116" s="10"/>
      <c r="I116" s="10"/>
      <c r="J116" s="11"/>
      <c r="K116" s="10"/>
    </row>
    <row r="117" spans="1:11" ht="150" x14ac:dyDescent="0.25">
      <c r="A117" s="12"/>
      <c r="B117" s="12"/>
      <c r="C117" s="12"/>
      <c r="D117" s="12" t="s">
        <v>302</v>
      </c>
      <c r="E117" s="12"/>
      <c r="F117" s="3" t="s">
        <v>7594</v>
      </c>
      <c r="G117" s="10"/>
      <c r="H117" s="10"/>
      <c r="I117" s="10"/>
      <c r="J117" s="11"/>
      <c r="K117" s="10"/>
    </row>
    <row r="118" spans="1:11" ht="150" x14ac:dyDescent="0.25">
      <c r="A118" s="12"/>
      <c r="B118" s="12"/>
      <c r="C118" s="12"/>
      <c r="D118" s="12" t="s">
        <v>300</v>
      </c>
      <c r="E118" s="12"/>
      <c r="F118" s="3" t="s">
        <v>7595</v>
      </c>
      <c r="G118" s="10"/>
      <c r="H118" s="10"/>
      <c r="I118" s="10"/>
      <c r="J118" s="11"/>
      <c r="K118" s="10"/>
    </row>
    <row r="119" spans="1:11" ht="135" x14ac:dyDescent="0.25">
      <c r="A119" s="12"/>
      <c r="B119" s="12"/>
      <c r="C119" s="12"/>
      <c r="D119" s="12" t="s">
        <v>298</v>
      </c>
      <c r="E119" s="12"/>
      <c r="F119" s="3" t="s">
        <v>7500</v>
      </c>
      <c r="G119" s="239"/>
      <c r="H119" s="239"/>
      <c r="I119" s="239"/>
      <c r="J119" s="242"/>
      <c r="K119" s="239"/>
    </row>
    <row r="120" spans="1:11" ht="330" x14ac:dyDescent="0.25">
      <c r="A120" s="12"/>
      <c r="B120" s="12"/>
      <c r="C120" s="12"/>
      <c r="D120" s="15" t="s">
        <v>257</v>
      </c>
      <c r="E120" s="12"/>
      <c r="F120" s="3" t="s">
        <v>7501</v>
      </c>
      <c r="G120" s="240"/>
      <c r="H120" s="240"/>
      <c r="I120" s="240"/>
      <c r="J120" s="243"/>
      <c r="K120" s="240"/>
    </row>
    <row r="121" spans="1:11" ht="315" x14ac:dyDescent="0.25">
      <c r="A121" s="12"/>
      <c r="B121" s="12"/>
      <c r="C121" s="15" t="s">
        <v>257</v>
      </c>
      <c r="D121" s="12"/>
      <c r="E121" s="12"/>
      <c r="F121" s="3" t="s">
        <v>7686</v>
      </c>
      <c r="G121" s="241"/>
      <c r="H121" s="241"/>
      <c r="I121" s="241"/>
      <c r="J121" s="244"/>
      <c r="K121" s="241"/>
    </row>
    <row r="122" spans="1:11" ht="75" x14ac:dyDescent="0.25">
      <c r="A122" s="12"/>
      <c r="B122" s="12"/>
      <c r="C122" s="12" t="s">
        <v>199</v>
      </c>
      <c r="D122" s="12"/>
      <c r="E122" s="12"/>
      <c r="F122" s="3" t="s">
        <v>7597</v>
      </c>
      <c r="G122" s="10"/>
      <c r="H122" s="10"/>
      <c r="I122" s="10"/>
      <c r="J122" s="11"/>
      <c r="K122" s="10"/>
    </row>
    <row r="123" spans="1:11" ht="120" x14ac:dyDescent="0.25">
      <c r="A123" s="12"/>
      <c r="B123" s="12"/>
      <c r="C123" s="12"/>
      <c r="D123" s="12" t="s">
        <v>304</v>
      </c>
      <c r="E123" s="12"/>
      <c r="F123" s="3" t="s">
        <v>7598</v>
      </c>
      <c r="G123" s="10"/>
      <c r="H123" s="10"/>
      <c r="I123" s="10"/>
      <c r="J123" s="11"/>
      <c r="K123" s="10"/>
    </row>
    <row r="124" spans="1:11" ht="135" x14ac:dyDescent="0.25">
      <c r="A124" s="12"/>
      <c r="B124" s="12"/>
      <c r="C124" s="12"/>
      <c r="D124" s="12" t="s">
        <v>302</v>
      </c>
      <c r="E124" s="12"/>
      <c r="F124" s="3" t="s">
        <v>7599</v>
      </c>
      <c r="G124" s="10"/>
      <c r="H124" s="10"/>
      <c r="I124" s="10"/>
      <c r="J124" s="11"/>
      <c r="K124" s="10"/>
    </row>
    <row r="125" spans="1:11" ht="150" x14ac:dyDescent="0.25">
      <c r="A125" s="12"/>
      <c r="B125" s="12"/>
      <c r="C125" s="12"/>
      <c r="D125" s="12" t="s">
        <v>300</v>
      </c>
      <c r="E125" s="12"/>
      <c r="F125" s="3" t="s">
        <v>7600</v>
      </c>
      <c r="G125" s="10"/>
      <c r="H125" s="10"/>
      <c r="I125" s="10"/>
      <c r="J125" s="11"/>
      <c r="K125" s="10"/>
    </row>
    <row r="126" spans="1:11" ht="30" x14ac:dyDescent="0.25">
      <c r="A126" s="148"/>
      <c r="B126" s="148"/>
      <c r="C126" s="148" t="s">
        <v>197</v>
      </c>
      <c r="D126" s="148"/>
      <c r="E126" s="148"/>
      <c r="F126" s="3" t="s">
        <v>705</v>
      </c>
      <c r="G126" s="165"/>
      <c r="H126" s="165"/>
      <c r="I126" s="165"/>
      <c r="J126" s="246"/>
      <c r="K126" s="165"/>
    </row>
    <row r="127" spans="1:11" ht="30" x14ac:dyDescent="0.25">
      <c r="A127" s="148"/>
      <c r="B127" s="148"/>
      <c r="C127" s="148"/>
      <c r="D127" s="148"/>
      <c r="E127" s="148"/>
      <c r="F127" s="2" t="s">
        <v>6785</v>
      </c>
      <c r="G127" s="165"/>
      <c r="H127" s="165"/>
      <c r="I127" s="165"/>
      <c r="J127" s="246"/>
      <c r="K127" s="165"/>
    </row>
  </sheetData>
  <mergeCells count="216">
    <mergeCell ref="K102:K103"/>
    <mergeCell ref="K95:K96"/>
    <mergeCell ref="J51:J55"/>
    <mergeCell ref="J32:J33"/>
    <mergeCell ref="G35:G40"/>
    <mergeCell ref="H35:H40"/>
    <mergeCell ref="G32:G33"/>
    <mergeCell ref="H32:H33"/>
    <mergeCell ref="K78:K80"/>
    <mergeCell ref="K51:K55"/>
    <mergeCell ref="G78:G80"/>
    <mergeCell ref="H78:H80"/>
    <mergeCell ref="I78:I80"/>
    <mergeCell ref="J78:J80"/>
    <mergeCell ref="G51:G55"/>
    <mergeCell ref="H51:H55"/>
    <mergeCell ref="I51:I55"/>
    <mergeCell ref="G62:G63"/>
    <mergeCell ref="H62:H63"/>
    <mergeCell ref="I62:I63"/>
    <mergeCell ref="K32:K33"/>
    <mergeCell ref="I32:I33"/>
    <mergeCell ref="K47:K49"/>
    <mergeCell ref="K58:K60"/>
    <mergeCell ref="J23:J24"/>
    <mergeCell ref="K23:K24"/>
    <mergeCell ref="J19:J22"/>
    <mergeCell ref="K19:K22"/>
    <mergeCell ref="G16:G17"/>
    <mergeCell ref="H16:H17"/>
    <mergeCell ref="I16:I17"/>
    <mergeCell ref="H23:H24"/>
    <mergeCell ref="I23:I24"/>
    <mergeCell ref="H19:H22"/>
    <mergeCell ref="G19:G22"/>
    <mergeCell ref="I19:I22"/>
    <mergeCell ref="A3:K3"/>
    <mergeCell ref="G28:G29"/>
    <mergeCell ref="H28:H29"/>
    <mergeCell ref="I28:I29"/>
    <mergeCell ref="J28:J29"/>
    <mergeCell ref="G23:G24"/>
    <mergeCell ref="G6:G8"/>
    <mergeCell ref="H6:H8"/>
    <mergeCell ref="I6:I8"/>
    <mergeCell ref="J6:J8"/>
    <mergeCell ref="K6:K8"/>
    <mergeCell ref="J16:J17"/>
    <mergeCell ref="K16:K17"/>
    <mergeCell ref="K28:K29"/>
    <mergeCell ref="A6:A7"/>
    <mergeCell ref="B6:B7"/>
    <mergeCell ref="C6:C7"/>
    <mergeCell ref="D6:D7"/>
    <mergeCell ref="E6:E7"/>
    <mergeCell ref="K13:K15"/>
    <mergeCell ref="A13:A15"/>
    <mergeCell ref="B13:B15"/>
    <mergeCell ref="C13:C15"/>
    <mergeCell ref="D13:D15"/>
    <mergeCell ref="G13:G15"/>
    <mergeCell ref="H13:H15"/>
    <mergeCell ref="I13:I15"/>
    <mergeCell ref="J13:J15"/>
    <mergeCell ref="G58:G60"/>
    <mergeCell ref="H58:H60"/>
    <mergeCell ref="I58:I60"/>
    <mergeCell ref="J58:J60"/>
    <mergeCell ref="A102:A103"/>
    <mergeCell ref="B102:B103"/>
    <mergeCell ref="C102:C103"/>
    <mergeCell ref="D102:D103"/>
    <mergeCell ref="E102:E103"/>
    <mergeCell ref="G95:G96"/>
    <mergeCell ref="H95:H96"/>
    <mergeCell ref="I95:I96"/>
    <mergeCell ref="J95:J96"/>
    <mergeCell ref="A95:A96"/>
    <mergeCell ref="B95:B96"/>
    <mergeCell ref="C95:C96"/>
    <mergeCell ref="D95:D96"/>
    <mergeCell ref="E95:E96"/>
    <mergeCell ref="G102:G103"/>
    <mergeCell ref="H102:H103"/>
    <mergeCell ref="E13:E15"/>
    <mergeCell ref="A37:A38"/>
    <mergeCell ref="B37:B38"/>
    <mergeCell ref="C37:C38"/>
    <mergeCell ref="D37:D38"/>
    <mergeCell ref="E37:E38"/>
    <mergeCell ref="A20:A22"/>
    <mergeCell ref="B20:B22"/>
    <mergeCell ref="C20:C22"/>
    <mergeCell ref="D20:D22"/>
    <mergeCell ref="E20:E22"/>
    <mergeCell ref="I35:I40"/>
    <mergeCell ref="J35:J40"/>
    <mergeCell ref="K35:K40"/>
    <mergeCell ref="A44:A46"/>
    <mergeCell ref="B44:B46"/>
    <mergeCell ref="C44:C46"/>
    <mergeCell ref="D44:D46"/>
    <mergeCell ref="E44:E46"/>
    <mergeCell ref="G44:G46"/>
    <mergeCell ref="H44:H46"/>
    <mergeCell ref="I44:I46"/>
    <mergeCell ref="J44:J46"/>
    <mergeCell ref="K44:K46"/>
    <mergeCell ref="A39:A40"/>
    <mergeCell ref="B39:B40"/>
    <mergeCell ref="C39:C40"/>
    <mergeCell ref="D39:D40"/>
    <mergeCell ref="E39:E40"/>
    <mergeCell ref="A51:A54"/>
    <mergeCell ref="B51:B54"/>
    <mergeCell ref="C51:C54"/>
    <mergeCell ref="D51:D54"/>
    <mergeCell ref="E51:E54"/>
    <mergeCell ref="G47:G49"/>
    <mergeCell ref="H47:H49"/>
    <mergeCell ref="I47:I49"/>
    <mergeCell ref="J47:J49"/>
    <mergeCell ref="A47:A49"/>
    <mergeCell ref="B47:B49"/>
    <mergeCell ref="C47:C49"/>
    <mergeCell ref="D47:D49"/>
    <mergeCell ref="E47:E49"/>
    <mergeCell ref="A58:A60"/>
    <mergeCell ref="B58:B60"/>
    <mergeCell ref="C58:C60"/>
    <mergeCell ref="D58:D60"/>
    <mergeCell ref="E58:E60"/>
    <mergeCell ref="G68:G70"/>
    <mergeCell ref="H68:H70"/>
    <mergeCell ref="I68:I70"/>
    <mergeCell ref="J68:J70"/>
    <mergeCell ref="K68:K70"/>
    <mergeCell ref="A68:A70"/>
    <mergeCell ref="B68:B70"/>
    <mergeCell ref="C68:C70"/>
    <mergeCell ref="D68:D70"/>
    <mergeCell ref="E68:E70"/>
    <mergeCell ref="J62:J63"/>
    <mergeCell ref="K62:K63"/>
    <mergeCell ref="K74:K76"/>
    <mergeCell ref="A74:A76"/>
    <mergeCell ref="B74:B76"/>
    <mergeCell ref="C74:C76"/>
    <mergeCell ref="D74:D76"/>
    <mergeCell ref="E74:E76"/>
    <mergeCell ref="G71:G73"/>
    <mergeCell ref="H71:H73"/>
    <mergeCell ref="I71:I73"/>
    <mergeCell ref="J71:J73"/>
    <mergeCell ref="K71:K73"/>
    <mergeCell ref="A71:A73"/>
    <mergeCell ref="B71:B73"/>
    <mergeCell ref="C71:C73"/>
    <mergeCell ref="D71:D73"/>
    <mergeCell ref="E71:E73"/>
    <mergeCell ref="A78:A79"/>
    <mergeCell ref="B78:B79"/>
    <mergeCell ref="C78:C79"/>
    <mergeCell ref="D78:D79"/>
    <mergeCell ref="E78:E79"/>
    <mergeCell ref="G74:G76"/>
    <mergeCell ref="H74:H76"/>
    <mergeCell ref="I74:I76"/>
    <mergeCell ref="J74:J76"/>
    <mergeCell ref="K92:K93"/>
    <mergeCell ref="A92:A93"/>
    <mergeCell ref="B92:B93"/>
    <mergeCell ref="C92:C93"/>
    <mergeCell ref="D92:D93"/>
    <mergeCell ref="E92:E93"/>
    <mergeCell ref="A83:A91"/>
    <mergeCell ref="B83:B91"/>
    <mergeCell ref="C83:C91"/>
    <mergeCell ref="D83:D91"/>
    <mergeCell ref="E83:E91"/>
    <mergeCell ref="K82:K91"/>
    <mergeCell ref="G82:G91"/>
    <mergeCell ref="H82:H91"/>
    <mergeCell ref="I82:I91"/>
    <mergeCell ref="J82:J91"/>
    <mergeCell ref="G92:G93"/>
    <mergeCell ref="H92:H93"/>
    <mergeCell ref="I92:I93"/>
    <mergeCell ref="J92:J93"/>
    <mergeCell ref="I102:I103"/>
    <mergeCell ref="J102:J103"/>
    <mergeCell ref="A126:A127"/>
    <mergeCell ref="B126:B127"/>
    <mergeCell ref="C126:C127"/>
    <mergeCell ref="D126:D127"/>
    <mergeCell ref="E126:E127"/>
    <mergeCell ref="A105:A106"/>
    <mergeCell ref="B105:B106"/>
    <mergeCell ref="C105:C106"/>
    <mergeCell ref="D105:D106"/>
    <mergeCell ref="E105:E106"/>
    <mergeCell ref="G119:G121"/>
    <mergeCell ref="H119:H121"/>
    <mergeCell ref="I119:I121"/>
    <mergeCell ref="J119:J121"/>
    <mergeCell ref="K119:K121"/>
    <mergeCell ref="G126:G127"/>
    <mergeCell ref="H126:H127"/>
    <mergeCell ref="I126:I127"/>
    <mergeCell ref="J126:J127"/>
    <mergeCell ref="K126:K127"/>
    <mergeCell ref="G105:G108"/>
    <mergeCell ref="H105:H108"/>
    <mergeCell ref="I105:I108"/>
    <mergeCell ref="J105:J108"/>
    <mergeCell ref="K105:K108"/>
  </mergeCells>
  <hyperlinks>
    <hyperlink ref="F96" location="worksheet09" display="Click here to go to Worksheet 9." xr:uid="{00000000-0004-0000-3C00-000000000000}"/>
    <hyperlink ref="F103" location="worksheet09" display="Click here to go to Worksheet 9." xr:uid="{00000000-0004-0000-3C00-000001000000}"/>
    <hyperlink ref="F7" location="cp_045" display="Click here to go to Item 45." xr:uid="{00000000-0004-0000-3C00-000002000000}"/>
    <hyperlink ref="F14" location="sdl_17b" display="Click here to go to SDL Item 17B." xr:uid="{00000000-0004-0000-3C00-000003000000}"/>
    <hyperlink ref="F15" location="sdl_31" display="Click here to go to SDL Item 31." xr:uid="{00000000-0004-0000-3C00-000004000000}"/>
    <hyperlink ref="F21" location="cp_044j" display="Click here to go to Item 44j." xr:uid="{00000000-0004-0000-3C00-000005000000}"/>
    <hyperlink ref="F22" location="cp_044g" display="Click here to go to Item 44g." xr:uid="{00000000-0004-0000-3C00-000006000000}"/>
    <hyperlink ref="F38" location="cp_044h" display="Click here to go to Item 44h." xr:uid="{00000000-0004-0000-3C00-000007000000}"/>
    <hyperlink ref="F40" location="mil06.27" display="Click here to go to MIL Item 6.27." xr:uid="{00000000-0004-0000-3C00-000008000000}"/>
    <hyperlink ref="F45" location="mil06.36" display="Click here to go to MIL Item 6.36." xr:uid="{00000000-0004-0000-3C00-000009000000}"/>
    <hyperlink ref="F46" location="sdl_37" display="Click here to go to SDL Item 37." xr:uid="{00000000-0004-0000-3C00-00000A000000}"/>
    <hyperlink ref="F48" location="mil06.37" display="Click here to go to MIL Item 6.37." xr:uid="{00000000-0004-0000-3C00-00000B000000}"/>
    <hyperlink ref="F49" location="sdl_38" display="Click here to go to SDL Item 38." xr:uid="{00000000-0004-0000-3C00-00000C000000}"/>
    <hyperlink ref="F52" location="cp_044j" display="Click here to go to Checkplan Item 44j." xr:uid="{00000000-0004-0000-3C00-00000D000000}"/>
    <hyperlink ref="F54" location="sdl_24" display="Click here to go to SDL Item 24." xr:uid="{00000000-0004-0000-3C00-00000E000000}"/>
    <hyperlink ref="F59" location="mil06.24" display="Click here to go to MIL Item 6.24." xr:uid="{00000000-0004-0000-3C00-00000F000000}"/>
    <hyperlink ref="F60" location="sdl_26" display="Click here to go to SDL Item 26." xr:uid="{00000000-0004-0000-3C00-000010000000}"/>
    <hyperlink ref="F69" location="mil06.25" display="Click here to go to MIL Item 6.25." xr:uid="{00000000-0004-0000-3C00-000011000000}"/>
    <hyperlink ref="F70" location="sdl_27" display="Click here to go to SDL Item 27." xr:uid="{00000000-0004-0000-3C00-000012000000}"/>
    <hyperlink ref="F72" location="mil06.26" display="Click here to go to MIL Item 6.26." xr:uid="{00000000-0004-0000-3C00-000013000000}"/>
    <hyperlink ref="F73" location="sdl_28" display="Click here to go to SDL Item 28." xr:uid="{00000000-0004-0000-3C00-000014000000}"/>
    <hyperlink ref="F75" location="mil06.38" display="Click here to go to MIL Item 6.38." xr:uid="{00000000-0004-0000-3C00-000015000000}"/>
    <hyperlink ref="F76" location="sdl_36" display="Click here to go to SDL Item 36." xr:uid="{00000000-0004-0000-3C00-000016000000}"/>
    <hyperlink ref="F79" location="mil02.58" display="Click here to go to MIL Item 2.58." xr:uid="{00000000-0004-0000-3C00-000017000000}"/>
    <hyperlink ref="F84" location="mil06.38" display="Click here to go to MIL Item 6.38." xr:uid="{00000000-0004-0000-3C00-000018000000}"/>
    <hyperlink ref="F85" location="sdl_36" display="Click here to go to SDL Item 36." xr:uid="{00000000-0004-0000-3C00-000019000000}"/>
    <hyperlink ref="F86" location="mil06.85" display="Click here to go to MIL Item 6.85." xr:uid="{00000000-0004-0000-3C00-00001A000000}"/>
    <hyperlink ref="F87" location="mil07.35" display="Click here to go to MIL Item 7.35." xr:uid="{00000000-0004-0000-3C00-00001B000000}"/>
    <hyperlink ref="F88" location="mil21.23" display="Click here to go to MIL Item 21.23." xr:uid="{00000000-0004-0000-3C00-00001C000000}"/>
    <hyperlink ref="F89" location="sdl_45a" display="Click here to go to SDL Item 45A." xr:uid="{00000000-0004-0000-3C00-00001D000000}"/>
    <hyperlink ref="F91" location="mil06.144" display="Click here to go to MIL Item 6.144." xr:uid="{00000000-0004-0000-3C00-00001E000000}"/>
    <hyperlink ref="F93" location="sdl_31" display="Click here to go to SDL Item 31." xr:uid="{00000000-0004-0000-3C00-00001F000000}"/>
    <hyperlink ref="F106" location="sdl_32" display="Click here to go to SDL Item 32." xr:uid="{00000000-0004-0000-3C00-000020000000}"/>
    <hyperlink ref="F127" location="cp_055" display="Click here to go to Item 55." xr:uid="{00000000-0004-0000-3C00-000021000000}"/>
    <hyperlink ref="F53" location="mil06.24" display="Click here to go to MIL Item 6.24." xr:uid="{00000000-0004-0000-3C00-000022000000}"/>
    <hyperlink ref="F90" location="sdl_50" display="Click here to go to SDL Item 50." xr:uid="{00000000-0004-0000-3C00-000023000000}"/>
  </hyperlinks>
  <pageMargins left="0.7" right="0.7" top="0.75" bottom="0.75" header="0.3" footer="0.3"/>
  <pageSetup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2"/>
  <dimension ref="A3:H13"/>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4.7109375" customWidth="1"/>
    <col min="3" max="3" width="35.7109375" customWidth="1"/>
    <col min="4" max="4" width="4.7109375" customWidth="1"/>
    <col min="5" max="6" width="6.7109375" customWidth="1"/>
    <col min="7" max="7" width="10.7109375" customWidth="1"/>
    <col min="8" max="8" width="8.7109375" customWidth="1"/>
  </cols>
  <sheetData>
    <row r="3" spans="1:8" ht="15.75" thickBot="1" x14ac:dyDescent="0.3">
      <c r="A3" s="147" t="s">
        <v>957</v>
      </c>
      <c r="B3" s="147"/>
      <c r="C3" s="147"/>
      <c r="D3" s="147"/>
      <c r="E3" s="147"/>
      <c r="F3" s="147"/>
      <c r="G3" s="147"/>
      <c r="H3" s="147"/>
    </row>
    <row r="4" spans="1:8" x14ac:dyDescent="0.25">
      <c r="A4" s="3"/>
      <c r="B4" s="3"/>
      <c r="C4" s="3"/>
      <c r="D4" s="3"/>
      <c r="E4" s="3"/>
      <c r="F4" s="3"/>
      <c r="G4" s="3"/>
      <c r="H4" s="3"/>
    </row>
    <row r="5" spans="1:8" x14ac:dyDescent="0.25">
      <c r="A5" s="3"/>
      <c r="B5" s="3"/>
      <c r="C5" s="17"/>
      <c r="D5" s="7" t="s">
        <v>223</v>
      </c>
      <c r="E5" s="7" t="s">
        <v>222</v>
      </c>
      <c r="F5" s="7" t="s">
        <v>221</v>
      </c>
      <c r="G5" s="7" t="s">
        <v>220</v>
      </c>
      <c r="H5" s="7" t="s">
        <v>219</v>
      </c>
    </row>
    <row r="6" spans="1:8" ht="45" x14ac:dyDescent="0.25">
      <c r="A6" s="12" t="s">
        <v>956</v>
      </c>
      <c r="B6" s="12"/>
      <c r="C6" s="3" t="s">
        <v>955</v>
      </c>
      <c r="D6" s="165"/>
      <c r="E6" s="165"/>
      <c r="F6" s="165"/>
      <c r="G6" s="246"/>
      <c r="H6" s="165"/>
    </row>
    <row r="7" spans="1:8" ht="45" x14ac:dyDescent="0.25">
      <c r="A7" s="12"/>
      <c r="B7" s="12" t="s">
        <v>216</v>
      </c>
      <c r="C7" s="3" t="s">
        <v>954</v>
      </c>
      <c r="D7" s="165"/>
      <c r="E7" s="165"/>
      <c r="F7" s="165"/>
      <c r="G7" s="246"/>
      <c r="H7" s="165"/>
    </row>
    <row r="8" spans="1:8" ht="60" x14ac:dyDescent="0.25">
      <c r="A8" s="12"/>
      <c r="B8" s="12" t="s">
        <v>346</v>
      </c>
      <c r="C8" s="3" t="s">
        <v>953</v>
      </c>
      <c r="D8" s="10"/>
      <c r="E8" s="10"/>
      <c r="F8" s="10"/>
      <c r="G8" s="11"/>
      <c r="H8" s="10"/>
    </row>
    <row r="9" spans="1:8" ht="90" x14ac:dyDescent="0.25">
      <c r="A9" s="148"/>
      <c r="B9" s="148" t="s">
        <v>344</v>
      </c>
      <c r="C9" s="3" t="s">
        <v>952</v>
      </c>
      <c r="D9" s="239"/>
      <c r="E9" s="239"/>
      <c r="F9" s="239"/>
      <c r="G9" s="242"/>
      <c r="H9" s="239"/>
    </row>
    <row r="10" spans="1:8" x14ac:dyDescent="0.25">
      <c r="A10" s="148"/>
      <c r="B10" s="148"/>
      <c r="C10" s="2" t="s">
        <v>6898</v>
      </c>
      <c r="D10" s="241"/>
      <c r="E10" s="241"/>
      <c r="F10" s="241"/>
      <c r="G10" s="244"/>
      <c r="H10" s="241"/>
    </row>
    <row r="11" spans="1:8" ht="60" x14ac:dyDescent="0.25">
      <c r="A11" s="12"/>
      <c r="B11" s="12" t="s">
        <v>342</v>
      </c>
      <c r="C11" s="3" t="s">
        <v>7483</v>
      </c>
      <c r="D11" s="10"/>
      <c r="E11" s="10"/>
      <c r="F11" s="10"/>
      <c r="G11" s="11"/>
      <c r="H11" s="10"/>
    </row>
    <row r="12" spans="1:8" ht="150" x14ac:dyDescent="0.25">
      <c r="A12" s="12"/>
      <c r="B12" s="12" t="s">
        <v>340</v>
      </c>
      <c r="C12" s="3" t="s">
        <v>951</v>
      </c>
      <c r="D12" s="10"/>
      <c r="E12" s="10"/>
      <c r="F12" s="10"/>
      <c r="G12" s="11"/>
      <c r="H12" s="10"/>
    </row>
    <row r="13" spans="1:8" ht="60" x14ac:dyDescent="0.25">
      <c r="A13" s="12"/>
      <c r="B13" s="12" t="s">
        <v>338</v>
      </c>
      <c r="C13" s="3" t="s">
        <v>950</v>
      </c>
      <c r="D13" s="10"/>
      <c r="E13" s="10"/>
      <c r="F13" s="10"/>
      <c r="G13" s="11"/>
      <c r="H13" s="10"/>
    </row>
  </sheetData>
  <mergeCells count="13">
    <mergeCell ref="G9:G10"/>
    <mergeCell ref="H9:H10"/>
    <mergeCell ref="A9:A10"/>
    <mergeCell ref="B9:B10"/>
    <mergeCell ref="D9:D10"/>
    <mergeCell ref="E9:E10"/>
    <mergeCell ref="F9:F10"/>
    <mergeCell ref="G6:G7"/>
    <mergeCell ref="H6:H7"/>
    <mergeCell ref="A3:H3"/>
    <mergeCell ref="D6:D7"/>
    <mergeCell ref="E6:E7"/>
    <mergeCell ref="F6:F7"/>
  </mergeCells>
  <hyperlinks>
    <hyperlink ref="C10" location="mil25.08" display="Click here to go to MIL Item 25.08." xr:uid="{00000000-0004-0000-3D00-000000000000}"/>
  </hyperlinks>
  <pageMargins left="0.7" right="0.7" top="0.75" bottom="0.75" header="0.3" footer="0.3"/>
  <pageSetup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3:H11"/>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4.7109375" customWidth="1"/>
    <col min="3" max="3" width="35.7109375" customWidth="1"/>
    <col min="4" max="4" width="4.7109375" customWidth="1"/>
    <col min="5" max="6" width="6.7109375" customWidth="1"/>
    <col min="7" max="7" width="10.7109375" customWidth="1"/>
    <col min="8" max="8" width="8.7109375" customWidth="1"/>
  </cols>
  <sheetData>
    <row r="3" spans="1:8" ht="15.75" thickBot="1" x14ac:dyDescent="0.3">
      <c r="A3" s="147" t="s">
        <v>7386</v>
      </c>
      <c r="B3" s="147"/>
      <c r="C3" s="147"/>
      <c r="D3" s="147"/>
      <c r="E3" s="147"/>
      <c r="F3" s="147"/>
      <c r="G3" s="147"/>
      <c r="H3" s="147"/>
    </row>
    <row r="4" spans="1:8" x14ac:dyDescent="0.25">
      <c r="A4" s="3"/>
      <c r="B4" s="3"/>
      <c r="C4" s="3"/>
      <c r="D4" s="3"/>
      <c r="E4" s="3"/>
      <c r="F4" s="3"/>
      <c r="G4" s="3"/>
      <c r="H4" s="3"/>
    </row>
    <row r="5" spans="1:8" x14ac:dyDescent="0.25">
      <c r="A5" s="3"/>
      <c r="B5" s="3"/>
      <c r="C5" s="17"/>
      <c r="D5" s="7" t="s">
        <v>223</v>
      </c>
      <c r="E5" s="7" t="s">
        <v>222</v>
      </c>
      <c r="F5" s="7" t="s">
        <v>221</v>
      </c>
      <c r="G5" s="7" t="s">
        <v>220</v>
      </c>
      <c r="H5" s="7" t="s">
        <v>219</v>
      </c>
    </row>
    <row r="6" spans="1:8" ht="90" x14ac:dyDescent="0.25">
      <c r="A6" s="12" t="s">
        <v>1990</v>
      </c>
      <c r="B6" s="12"/>
      <c r="C6" s="3" t="s">
        <v>7387</v>
      </c>
      <c r="D6" s="165"/>
      <c r="E6" s="165"/>
      <c r="F6" s="165"/>
      <c r="G6" s="246"/>
      <c r="H6" s="165"/>
    </row>
    <row r="7" spans="1:8" ht="75" x14ac:dyDescent="0.25">
      <c r="A7" s="12"/>
      <c r="B7" s="12" t="s">
        <v>216</v>
      </c>
      <c r="C7" s="3" t="s">
        <v>7388</v>
      </c>
      <c r="D7" s="165"/>
      <c r="E7" s="165"/>
      <c r="F7" s="165"/>
      <c r="G7" s="246"/>
      <c r="H7" s="165"/>
    </row>
    <row r="8" spans="1:8" ht="105" x14ac:dyDescent="0.25">
      <c r="A8" s="12"/>
      <c r="B8" s="12" t="s">
        <v>346</v>
      </c>
      <c r="C8" s="3" t="s">
        <v>7389</v>
      </c>
      <c r="D8" s="10"/>
      <c r="E8" s="10"/>
      <c r="F8" s="10"/>
      <c r="G8" s="11"/>
      <c r="H8" s="10"/>
    </row>
    <row r="9" spans="1:8" ht="120" x14ac:dyDescent="0.25">
      <c r="A9" s="12"/>
      <c r="B9" s="12" t="s">
        <v>344</v>
      </c>
      <c r="C9" s="3" t="s">
        <v>7390</v>
      </c>
      <c r="D9" s="123"/>
      <c r="E9" s="123"/>
      <c r="F9" s="123"/>
      <c r="G9" s="124"/>
      <c r="H9" s="123"/>
    </row>
    <row r="10" spans="1:8" ht="105" x14ac:dyDescent="0.25">
      <c r="A10" s="12"/>
      <c r="B10" s="12" t="s">
        <v>342</v>
      </c>
      <c r="C10" s="3" t="s">
        <v>7391</v>
      </c>
      <c r="D10" s="10"/>
      <c r="E10" s="10"/>
      <c r="F10" s="10"/>
      <c r="G10" s="11"/>
      <c r="H10" s="10"/>
    </row>
    <row r="11" spans="1:8" x14ac:dyDescent="0.25">
      <c r="A11" t="s">
        <v>7531</v>
      </c>
      <c r="B11" s="12"/>
      <c r="C11" s="3" t="s">
        <v>949</v>
      </c>
      <c r="D11" s="6"/>
      <c r="E11" s="6"/>
      <c r="F11" s="6"/>
      <c r="G11" s="18"/>
      <c r="H11" s="6"/>
    </row>
  </sheetData>
  <mergeCells count="6">
    <mergeCell ref="A3:H3"/>
    <mergeCell ref="D6:D7"/>
    <mergeCell ref="E6:E7"/>
    <mergeCell ref="F6:F7"/>
    <mergeCell ref="G6:G7"/>
    <mergeCell ref="H6:H7"/>
  </mergeCells>
  <pageMargins left="0.7" right="0.7" top="0.75" bottom="0.75" header="0.3" footer="0.3"/>
  <pageSetup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60A63-CCED-49BB-901B-79576FE17A8C}">
  <dimension ref="A3:G6"/>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39.7109375" customWidth="1"/>
    <col min="3" max="3" width="4.7109375" customWidth="1"/>
    <col min="4" max="5" width="6.7109375" customWidth="1"/>
    <col min="6" max="6" width="10.7109375" customWidth="1"/>
    <col min="7" max="7" width="8.7109375" customWidth="1"/>
  </cols>
  <sheetData>
    <row r="3" spans="1:7" ht="15.75" thickBot="1" x14ac:dyDescent="0.3">
      <c r="A3" s="147" t="s">
        <v>7534</v>
      </c>
      <c r="B3" s="147"/>
      <c r="C3" s="147"/>
      <c r="D3" s="147"/>
      <c r="E3" s="147"/>
      <c r="F3" s="147"/>
      <c r="G3" s="147"/>
    </row>
    <row r="4" spans="1:7" x14ac:dyDescent="0.25">
      <c r="A4" s="3"/>
      <c r="B4" s="3"/>
      <c r="C4" s="3"/>
      <c r="D4" s="3"/>
      <c r="E4" s="3"/>
      <c r="F4" s="3"/>
      <c r="G4" s="3"/>
    </row>
    <row r="5" spans="1:7" x14ac:dyDescent="0.25">
      <c r="A5" s="3"/>
      <c r="B5" s="3"/>
      <c r="C5" s="7" t="s">
        <v>223</v>
      </c>
      <c r="D5" s="7" t="s">
        <v>222</v>
      </c>
      <c r="E5" s="7" t="s">
        <v>221</v>
      </c>
      <c r="F5" s="7" t="s">
        <v>220</v>
      </c>
      <c r="G5" s="7" t="s">
        <v>219</v>
      </c>
    </row>
    <row r="6" spans="1:7" ht="105" x14ac:dyDescent="0.25">
      <c r="A6" s="12" t="s">
        <v>1982</v>
      </c>
      <c r="B6" s="3" t="s">
        <v>7535</v>
      </c>
      <c r="C6" s="8"/>
      <c r="D6" s="8"/>
      <c r="E6" s="8"/>
      <c r="F6" s="20"/>
      <c r="G6" s="8"/>
    </row>
  </sheetData>
  <mergeCells count="1">
    <mergeCell ref="A3:G3"/>
  </mergeCells>
  <pageMargins left="0.7" right="0.7" top="0.75" bottom="0.75" header="0.3" footer="0.3"/>
  <pageSetup orientation="portrait" horizontalDpi="1200" verticalDpi="1200"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3"/>
  <dimension ref="A3:I18"/>
  <sheetViews>
    <sheetView workbookViewId="0">
      <pane ySplit="5" topLeftCell="A6" activePane="bottomLeft" state="frozen"/>
      <selection pane="bottomLeft" activeCell="A6" sqref="A6"/>
    </sheetView>
  </sheetViews>
  <sheetFormatPr defaultRowHeight="15" x14ac:dyDescent="0.25"/>
  <cols>
    <col min="1" max="1" width="7.2851562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968</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17"/>
      <c r="E5" s="7" t="s">
        <v>223</v>
      </c>
      <c r="F5" s="7" t="s">
        <v>222</v>
      </c>
      <c r="G5" s="7" t="s">
        <v>221</v>
      </c>
      <c r="H5" s="7" t="s">
        <v>220</v>
      </c>
      <c r="I5" s="7" t="s">
        <v>219</v>
      </c>
    </row>
    <row r="6" spans="1:9" ht="30" x14ac:dyDescent="0.25">
      <c r="A6" s="12" t="s">
        <v>967</v>
      </c>
      <c r="B6" s="12"/>
      <c r="C6" s="12"/>
      <c r="D6" s="3" t="s">
        <v>966</v>
      </c>
      <c r="E6" s="165"/>
      <c r="F6" s="165"/>
      <c r="G6" s="165"/>
      <c r="H6" s="246"/>
      <c r="I6" s="165"/>
    </row>
    <row r="7" spans="1:9" ht="45" x14ac:dyDescent="0.25">
      <c r="A7" s="12"/>
      <c r="B7" s="12" t="s">
        <v>216</v>
      </c>
      <c r="C7" s="12"/>
      <c r="D7" s="3" t="s">
        <v>965</v>
      </c>
      <c r="E7" s="165"/>
      <c r="F7" s="165"/>
      <c r="G7" s="165"/>
      <c r="H7" s="246"/>
      <c r="I7" s="165"/>
    </row>
    <row r="8" spans="1:9" ht="105" x14ac:dyDescent="0.25">
      <c r="A8" s="12"/>
      <c r="B8" s="12" t="s">
        <v>346</v>
      </c>
      <c r="C8" s="12"/>
      <c r="D8" s="3" t="s">
        <v>964</v>
      </c>
      <c r="E8" s="10"/>
      <c r="F8" s="10"/>
      <c r="G8" s="10"/>
      <c r="H8" s="11"/>
      <c r="I8" s="10"/>
    </row>
    <row r="9" spans="1:9" ht="105" x14ac:dyDescent="0.25">
      <c r="A9" s="12"/>
      <c r="B9" s="12"/>
      <c r="C9" s="12" t="s">
        <v>214</v>
      </c>
      <c r="D9" s="3" t="s">
        <v>960</v>
      </c>
      <c r="E9" s="10"/>
      <c r="F9" s="10"/>
      <c r="G9" s="10"/>
      <c r="H9" s="11"/>
      <c r="I9" s="10"/>
    </row>
    <row r="10" spans="1:9" ht="75" x14ac:dyDescent="0.25">
      <c r="A10" s="12"/>
      <c r="B10" s="12"/>
      <c r="C10" s="12" t="s">
        <v>212</v>
      </c>
      <c r="D10" s="3" t="s">
        <v>959</v>
      </c>
      <c r="E10" s="239"/>
      <c r="F10" s="239"/>
      <c r="G10" s="239"/>
      <c r="H10" s="242"/>
      <c r="I10" s="239"/>
    </row>
    <row r="11" spans="1:9" ht="75" x14ac:dyDescent="0.25">
      <c r="A11" s="12"/>
      <c r="B11" s="12"/>
      <c r="C11" s="15" t="s">
        <v>257</v>
      </c>
      <c r="D11" s="19" t="s">
        <v>963</v>
      </c>
      <c r="E11" s="241"/>
      <c r="F11" s="241"/>
      <c r="G11" s="241"/>
      <c r="H11" s="244"/>
      <c r="I11" s="241"/>
    </row>
    <row r="12" spans="1:9" ht="120" x14ac:dyDescent="0.25">
      <c r="A12" s="12"/>
      <c r="B12" s="12" t="s">
        <v>344</v>
      </c>
      <c r="C12" s="12"/>
      <c r="D12" s="19" t="s">
        <v>962</v>
      </c>
      <c r="E12" s="10"/>
      <c r="F12" s="10"/>
      <c r="G12" s="10"/>
      <c r="H12" s="11"/>
      <c r="I12" s="10"/>
    </row>
    <row r="13" spans="1:9" ht="105" x14ac:dyDescent="0.25">
      <c r="A13" s="12"/>
      <c r="B13" s="12"/>
      <c r="C13" s="12" t="s">
        <v>214</v>
      </c>
      <c r="D13" s="3" t="s">
        <v>960</v>
      </c>
      <c r="E13" s="10"/>
      <c r="F13" s="10"/>
      <c r="G13" s="10"/>
      <c r="H13" s="11"/>
      <c r="I13" s="10"/>
    </row>
    <row r="14" spans="1:9" ht="75" x14ac:dyDescent="0.25">
      <c r="A14" s="12"/>
      <c r="B14" s="12"/>
      <c r="C14" s="12" t="s">
        <v>212</v>
      </c>
      <c r="D14" s="3" t="s">
        <v>959</v>
      </c>
      <c r="E14" s="10"/>
      <c r="F14" s="10"/>
      <c r="G14" s="10"/>
      <c r="H14" s="11"/>
      <c r="I14" s="10"/>
    </row>
    <row r="15" spans="1:9" ht="60" x14ac:dyDescent="0.25">
      <c r="A15" s="12"/>
      <c r="B15" s="12" t="s">
        <v>342</v>
      </c>
      <c r="C15" s="12"/>
      <c r="D15" s="3" t="s">
        <v>961</v>
      </c>
      <c r="E15" s="239"/>
      <c r="F15" s="239"/>
      <c r="G15" s="239"/>
      <c r="H15" s="242"/>
      <c r="I15" s="239"/>
    </row>
    <row r="16" spans="1:9" ht="105" x14ac:dyDescent="0.25">
      <c r="A16" s="12"/>
      <c r="B16" s="12"/>
      <c r="C16" s="12" t="s">
        <v>214</v>
      </c>
      <c r="D16" s="3" t="s">
        <v>960</v>
      </c>
      <c r="E16" s="241"/>
      <c r="F16" s="241"/>
      <c r="G16" s="241"/>
      <c r="H16" s="244"/>
      <c r="I16" s="241"/>
    </row>
    <row r="17" spans="1:9" ht="75" x14ac:dyDescent="0.25">
      <c r="A17" s="12"/>
      <c r="B17" s="12"/>
      <c r="C17" s="12" t="s">
        <v>212</v>
      </c>
      <c r="D17" s="3" t="s">
        <v>959</v>
      </c>
      <c r="E17" s="10"/>
      <c r="F17" s="10"/>
      <c r="G17" s="10"/>
      <c r="H17" s="11"/>
      <c r="I17" s="10"/>
    </row>
    <row r="18" spans="1:9" x14ac:dyDescent="0.25">
      <c r="A18" s="3" t="s">
        <v>958</v>
      </c>
      <c r="B18" s="19"/>
      <c r="C18" s="12"/>
      <c r="D18" s="3" t="s">
        <v>949</v>
      </c>
      <c r="E18" s="6"/>
      <c r="F18" s="6"/>
      <c r="G18" s="6"/>
      <c r="H18" s="18"/>
      <c r="I18" s="6"/>
    </row>
  </sheetData>
  <mergeCells count="16">
    <mergeCell ref="E10:E11"/>
    <mergeCell ref="F10:F11"/>
    <mergeCell ref="G10:G11"/>
    <mergeCell ref="H10:H11"/>
    <mergeCell ref="I10:I11"/>
    <mergeCell ref="E15:E16"/>
    <mergeCell ref="F15:F16"/>
    <mergeCell ref="G15:G16"/>
    <mergeCell ref="H15:H16"/>
    <mergeCell ref="I15:I16"/>
    <mergeCell ref="A3:I3"/>
    <mergeCell ref="E6:E7"/>
    <mergeCell ref="F6:F7"/>
    <mergeCell ref="G6:G7"/>
    <mergeCell ref="H6:H7"/>
    <mergeCell ref="I6:I7"/>
  </mergeCells>
  <pageMargins left="0.7" right="0.7" top="0.75" bottom="0.75" header="0.3" footer="0.3"/>
  <pageSetup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4"/>
  <dimension ref="A3:J44"/>
  <sheetViews>
    <sheetView workbookViewId="0">
      <pane ySplit="5" topLeftCell="A6" activePane="bottomLeft" state="frozen"/>
      <selection pane="bottomLeft" activeCell="A6" sqref="A6"/>
    </sheetView>
  </sheetViews>
  <sheetFormatPr defaultRowHeight="15" x14ac:dyDescent="0.25"/>
  <cols>
    <col min="1" max="3" width="4.7109375" customWidth="1"/>
    <col min="4" max="4" width="6.7109375" customWidth="1"/>
    <col min="5" max="5" width="30.7109375" customWidth="1"/>
    <col min="6" max="6" width="4.7109375" customWidth="1"/>
    <col min="7" max="8" width="6.7109375" customWidth="1"/>
    <col min="9" max="9" width="10.7109375" customWidth="1"/>
    <col min="10" max="10" width="8.7109375" customWidth="1"/>
  </cols>
  <sheetData>
    <row r="3" spans="1:10" ht="15.75" thickBot="1" x14ac:dyDescent="0.3">
      <c r="A3" s="147" t="s">
        <v>1001</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20" x14ac:dyDescent="0.25">
      <c r="A6" s="12" t="s">
        <v>1000</v>
      </c>
      <c r="B6" s="12"/>
      <c r="C6" s="12"/>
      <c r="D6" s="12"/>
      <c r="E6" s="3" t="s">
        <v>999</v>
      </c>
      <c r="F6" s="239"/>
      <c r="G6" s="239"/>
      <c r="H6" s="239"/>
      <c r="I6" s="242"/>
      <c r="J6" s="239"/>
    </row>
    <row r="7" spans="1:10" ht="240" x14ac:dyDescent="0.25">
      <c r="A7" s="12"/>
      <c r="B7" s="12" t="s">
        <v>420</v>
      </c>
      <c r="C7" s="12"/>
      <c r="D7" s="12"/>
      <c r="E7" s="3" t="s">
        <v>998</v>
      </c>
      <c r="F7" s="240"/>
      <c r="G7" s="240"/>
      <c r="H7" s="240"/>
      <c r="I7" s="243"/>
      <c r="J7" s="240"/>
    </row>
    <row r="8" spans="1:10" ht="225" x14ac:dyDescent="0.25">
      <c r="A8" s="12"/>
      <c r="B8" s="12" t="s">
        <v>179</v>
      </c>
      <c r="C8" s="12"/>
      <c r="D8" s="12"/>
      <c r="E8" s="3" t="s">
        <v>997</v>
      </c>
      <c r="F8" s="10"/>
      <c r="G8" s="10"/>
      <c r="H8" s="10"/>
      <c r="I8" s="11"/>
      <c r="J8" s="10"/>
    </row>
    <row r="9" spans="1:10" ht="120" x14ac:dyDescent="0.25">
      <c r="A9" s="12"/>
      <c r="B9" s="12" t="s">
        <v>177</v>
      </c>
      <c r="C9" s="12"/>
      <c r="D9" s="12"/>
      <c r="E9" s="3" t="s">
        <v>996</v>
      </c>
      <c r="F9" s="10"/>
      <c r="G9" s="10"/>
      <c r="H9" s="10"/>
      <c r="I9" s="11"/>
      <c r="J9" s="10"/>
    </row>
    <row r="10" spans="1:10" ht="120" x14ac:dyDescent="0.25">
      <c r="A10" s="12"/>
      <c r="B10" s="12" t="s">
        <v>175</v>
      </c>
      <c r="C10" s="12"/>
      <c r="D10" s="12"/>
      <c r="E10" s="3" t="s">
        <v>995</v>
      </c>
      <c r="F10" s="10"/>
      <c r="G10" s="10"/>
      <c r="H10" s="10"/>
      <c r="I10" s="11"/>
      <c r="J10" s="10"/>
    </row>
    <row r="11" spans="1:10" ht="45" x14ac:dyDescent="0.25">
      <c r="A11" s="12"/>
      <c r="B11" s="12" t="s">
        <v>173</v>
      </c>
      <c r="C11" s="12"/>
      <c r="D11" s="12"/>
      <c r="E11" s="3" t="s">
        <v>994</v>
      </c>
      <c r="F11" s="239"/>
      <c r="G11" s="239"/>
      <c r="H11" s="239"/>
      <c r="I11" s="242"/>
      <c r="J11" s="239"/>
    </row>
    <row r="12" spans="1:10" ht="90" x14ac:dyDescent="0.25">
      <c r="A12" s="12"/>
      <c r="B12" s="12"/>
      <c r="C12" s="12" t="s">
        <v>214</v>
      </c>
      <c r="D12" s="12"/>
      <c r="E12" s="3" t="s">
        <v>993</v>
      </c>
      <c r="F12" s="241"/>
      <c r="G12" s="241"/>
      <c r="H12" s="241"/>
      <c r="I12" s="244"/>
      <c r="J12" s="241"/>
    </row>
    <row r="13" spans="1:10" ht="150" x14ac:dyDescent="0.25">
      <c r="A13" s="12"/>
      <c r="B13" s="12"/>
      <c r="C13" s="12" t="s">
        <v>212</v>
      </c>
      <c r="D13" s="12"/>
      <c r="E13" s="3" t="s">
        <v>992</v>
      </c>
      <c r="F13" s="10"/>
      <c r="G13" s="10"/>
      <c r="H13" s="10"/>
      <c r="I13" s="11"/>
      <c r="J13" s="10"/>
    </row>
    <row r="14" spans="1:10" ht="60" x14ac:dyDescent="0.25">
      <c r="A14" s="12"/>
      <c r="B14" s="12"/>
      <c r="C14" s="12" t="s">
        <v>210</v>
      </c>
      <c r="D14" s="12"/>
      <c r="E14" s="3" t="s">
        <v>991</v>
      </c>
      <c r="F14" s="10"/>
      <c r="G14" s="10"/>
      <c r="H14" s="10"/>
      <c r="I14" s="11"/>
      <c r="J14" s="10"/>
    </row>
    <row r="15" spans="1:10" ht="45" x14ac:dyDescent="0.25">
      <c r="A15" s="12"/>
      <c r="B15" s="12"/>
      <c r="C15" s="12" t="s">
        <v>208</v>
      </c>
      <c r="D15" s="12"/>
      <c r="E15" s="3" t="s">
        <v>990</v>
      </c>
      <c r="F15" s="10"/>
      <c r="G15" s="10"/>
      <c r="H15" s="10"/>
      <c r="I15" s="11"/>
      <c r="J15" s="10"/>
    </row>
    <row r="16" spans="1:10" ht="90" x14ac:dyDescent="0.25">
      <c r="A16" s="12"/>
      <c r="B16" s="12" t="s">
        <v>171</v>
      </c>
      <c r="C16" s="12"/>
      <c r="D16" s="12"/>
      <c r="E16" s="3" t="s">
        <v>989</v>
      </c>
      <c r="F16" s="10"/>
      <c r="G16" s="10"/>
      <c r="H16" s="10"/>
      <c r="I16" s="11"/>
      <c r="J16" s="10"/>
    </row>
    <row r="17" spans="1:10" ht="30" x14ac:dyDescent="0.25">
      <c r="A17" s="12"/>
      <c r="B17" s="12" t="s">
        <v>169</v>
      </c>
      <c r="C17" s="12"/>
      <c r="D17" s="12"/>
      <c r="E17" s="3" t="s">
        <v>988</v>
      </c>
      <c r="F17" s="239"/>
      <c r="G17" s="239"/>
      <c r="H17" s="239"/>
      <c r="I17" s="242"/>
      <c r="J17" s="239"/>
    </row>
    <row r="18" spans="1:10" ht="30" x14ac:dyDescent="0.25">
      <c r="A18" s="12"/>
      <c r="B18" s="12"/>
      <c r="C18" s="12" t="s">
        <v>214</v>
      </c>
      <c r="D18" s="12"/>
      <c r="E18" s="3" t="s">
        <v>987</v>
      </c>
      <c r="F18" s="241"/>
      <c r="G18" s="241"/>
      <c r="H18" s="241"/>
      <c r="I18" s="244"/>
      <c r="J18" s="241"/>
    </row>
    <row r="19" spans="1:10" ht="105" x14ac:dyDescent="0.25">
      <c r="A19" s="12"/>
      <c r="B19" s="12"/>
      <c r="C19" s="12" t="s">
        <v>212</v>
      </c>
      <c r="D19" s="12"/>
      <c r="E19" s="3" t="s">
        <v>986</v>
      </c>
      <c r="F19" s="10"/>
      <c r="G19" s="10"/>
      <c r="H19" s="10"/>
      <c r="I19" s="11"/>
      <c r="J19" s="10"/>
    </row>
    <row r="20" spans="1:10" ht="90" x14ac:dyDescent="0.25">
      <c r="A20" s="12"/>
      <c r="B20" s="12"/>
      <c r="C20" s="12" t="s">
        <v>210</v>
      </c>
      <c r="D20" s="12"/>
      <c r="E20" s="3" t="s">
        <v>985</v>
      </c>
      <c r="F20" s="239"/>
      <c r="G20" s="239"/>
      <c r="H20" s="239"/>
      <c r="I20" s="242"/>
      <c r="J20" s="239"/>
    </row>
    <row r="21" spans="1:10" ht="75" x14ac:dyDescent="0.25">
      <c r="A21" s="12"/>
      <c r="B21" s="12"/>
      <c r="C21" s="12"/>
      <c r="D21" s="15" t="s">
        <v>257</v>
      </c>
      <c r="E21" s="3" t="s">
        <v>984</v>
      </c>
      <c r="F21" s="241"/>
      <c r="G21" s="241"/>
      <c r="H21" s="241"/>
      <c r="I21" s="244"/>
      <c r="J21" s="241"/>
    </row>
    <row r="22" spans="1:10" ht="60" x14ac:dyDescent="0.25">
      <c r="A22" s="12"/>
      <c r="B22" s="12" t="s">
        <v>167</v>
      </c>
      <c r="C22" s="12"/>
      <c r="D22" s="12"/>
      <c r="E22" s="3" t="s">
        <v>983</v>
      </c>
      <c r="F22" s="10"/>
      <c r="G22" s="10"/>
      <c r="H22" s="10"/>
      <c r="I22" s="11"/>
      <c r="J22" s="10"/>
    </row>
    <row r="23" spans="1:10" ht="30" x14ac:dyDescent="0.25">
      <c r="A23" s="12"/>
      <c r="B23" s="12" t="s">
        <v>165</v>
      </c>
      <c r="C23" s="12"/>
      <c r="D23" s="12"/>
      <c r="E23" s="3" t="s">
        <v>982</v>
      </c>
      <c r="F23" s="239"/>
      <c r="G23" s="239"/>
      <c r="H23" s="239"/>
      <c r="I23" s="242"/>
      <c r="J23" s="239"/>
    </row>
    <row r="24" spans="1:10" ht="30" x14ac:dyDescent="0.25">
      <c r="A24" s="12"/>
      <c r="B24" s="12"/>
      <c r="C24" s="12" t="s">
        <v>214</v>
      </c>
      <c r="D24" s="12"/>
      <c r="E24" s="3" t="s">
        <v>981</v>
      </c>
      <c r="F24" s="241"/>
      <c r="G24" s="241"/>
      <c r="H24" s="241"/>
      <c r="I24" s="244"/>
      <c r="J24" s="241"/>
    </row>
    <row r="25" spans="1:10" ht="60" x14ac:dyDescent="0.25">
      <c r="A25" s="12"/>
      <c r="B25" s="12"/>
      <c r="C25" s="12" t="s">
        <v>212</v>
      </c>
      <c r="D25" s="12"/>
      <c r="E25" s="3" t="s">
        <v>980</v>
      </c>
      <c r="F25" s="10"/>
      <c r="G25" s="10"/>
      <c r="H25" s="10"/>
      <c r="I25" s="11"/>
      <c r="J25" s="10"/>
    </row>
    <row r="26" spans="1:10" x14ac:dyDescent="0.25">
      <c r="A26" s="12"/>
      <c r="B26" s="12"/>
      <c r="C26" s="12" t="s">
        <v>210</v>
      </c>
      <c r="D26" s="12"/>
      <c r="E26" s="3" t="s">
        <v>979</v>
      </c>
      <c r="F26" s="10"/>
      <c r="G26" s="10"/>
      <c r="H26" s="10"/>
      <c r="I26" s="11"/>
      <c r="J26" s="10"/>
    </row>
    <row r="27" spans="1:10" ht="30" x14ac:dyDescent="0.25">
      <c r="A27" s="12"/>
      <c r="B27" s="12"/>
      <c r="C27" s="12" t="s">
        <v>208</v>
      </c>
      <c r="D27" s="12"/>
      <c r="E27" s="3" t="s">
        <v>978</v>
      </c>
      <c r="F27" s="10"/>
      <c r="G27" s="10"/>
      <c r="H27" s="10"/>
      <c r="I27" s="11"/>
      <c r="J27" s="10"/>
    </row>
    <row r="28" spans="1:10" ht="90" x14ac:dyDescent="0.25">
      <c r="A28" s="12"/>
      <c r="B28" s="12" t="s">
        <v>426</v>
      </c>
      <c r="C28" s="12"/>
      <c r="D28" s="12"/>
      <c r="E28" s="3" t="s">
        <v>977</v>
      </c>
      <c r="F28" s="10"/>
      <c r="G28" s="10"/>
      <c r="H28" s="10"/>
      <c r="I28" s="11"/>
      <c r="J28" s="10"/>
    </row>
    <row r="29" spans="1:10" ht="30" x14ac:dyDescent="0.25">
      <c r="A29" s="12"/>
      <c r="B29" s="12"/>
      <c r="C29" s="12" t="s">
        <v>214</v>
      </c>
      <c r="D29" s="12"/>
      <c r="E29" s="3" t="s">
        <v>976</v>
      </c>
      <c r="F29" s="10"/>
      <c r="G29" s="10"/>
      <c r="H29" s="10"/>
      <c r="I29" s="11"/>
      <c r="J29" s="10"/>
    </row>
    <row r="30" spans="1:10" ht="30" x14ac:dyDescent="0.25">
      <c r="A30" s="12"/>
      <c r="B30" s="12"/>
      <c r="C30" s="12" t="s">
        <v>212</v>
      </c>
      <c r="D30" s="12"/>
      <c r="E30" s="3" t="s">
        <v>975</v>
      </c>
      <c r="F30" s="10"/>
      <c r="G30" s="10"/>
      <c r="H30" s="10"/>
      <c r="I30" s="11"/>
      <c r="J30" s="10"/>
    </row>
    <row r="31" spans="1:10" ht="45" x14ac:dyDescent="0.25">
      <c r="A31" s="12"/>
      <c r="B31" s="12" t="s">
        <v>537</v>
      </c>
      <c r="C31" s="12"/>
      <c r="D31" s="12"/>
      <c r="E31" s="3" t="s">
        <v>974</v>
      </c>
      <c r="F31" s="10"/>
      <c r="G31" s="10"/>
      <c r="H31" s="10"/>
      <c r="I31" s="11"/>
      <c r="J31" s="10"/>
    </row>
    <row r="32" spans="1:10" ht="105" x14ac:dyDescent="0.25">
      <c r="A32" s="148"/>
      <c r="B32" s="148" t="s">
        <v>535</v>
      </c>
      <c r="C32" s="148"/>
      <c r="D32" s="148"/>
      <c r="E32" s="3" t="s">
        <v>7687</v>
      </c>
      <c r="F32" s="239"/>
      <c r="G32" s="239"/>
      <c r="H32" s="239"/>
      <c r="I32" s="242"/>
      <c r="J32" s="239"/>
    </row>
    <row r="33" spans="1:10" x14ac:dyDescent="0.25">
      <c r="A33" s="148"/>
      <c r="B33" s="148"/>
      <c r="C33" s="148"/>
      <c r="D33" s="148"/>
      <c r="E33" s="2" t="s">
        <v>6749</v>
      </c>
      <c r="F33" s="240"/>
      <c r="G33" s="240"/>
      <c r="H33" s="240"/>
      <c r="I33" s="243"/>
      <c r="J33" s="240"/>
    </row>
    <row r="34" spans="1:10" x14ac:dyDescent="0.25">
      <c r="A34" s="148"/>
      <c r="B34" s="148"/>
      <c r="C34" s="148"/>
      <c r="D34" s="148"/>
      <c r="E34" s="2" t="s">
        <v>7106</v>
      </c>
      <c r="F34" s="241"/>
      <c r="G34" s="241"/>
      <c r="H34" s="241"/>
      <c r="I34" s="244"/>
      <c r="J34" s="241"/>
    </row>
    <row r="35" spans="1:10" ht="30" x14ac:dyDescent="0.25">
      <c r="A35" s="148"/>
      <c r="B35" s="148" t="s">
        <v>620</v>
      </c>
      <c r="C35" s="148"/>
      <c r="D35" s="148"/>
      <c r="E35" s="3" t="s">
        <v>973</v>
      </c>
      <c r="F35" s="239"/>
      <c r="G35" s="239"/>
      <c r="H35" s="239"/>
      <c r="I35" s="242"/>
      <c r="J35" s="239"/>
    </row>
    <row r="36" spans="1:10" x14ac:dyDescent="0.25">
      <c r="A36" s="148"/>
      <c r="B36" s="148"/>
      <c r="C36" s="148"/>
      <c r="D36" s="148"/>
      <c r="E36" s="2" t="s">
        <v>6921</v>
      </c>
      <c r="F36" s="241"/>
      <c r="G36" s="241"/>
      <c r="H36" s="241"/>
      <c r="I36" s="244"/>
      <c r="J36" s="241"/>
    </row>
    <row r="37" spans="1:10" ht="30" x14ac:dyDescent="0.25">
      <c r="A37" s="148"/>
      <c r="B37" s="148" t="s">
        <v>618</v>
      </c>
      <c r="C37" s="148"/>
      <c r="D37" s="148"/>
      <c r="E37" s="3" t="s">
        <v>972</v>
      </c>
      <c r="F37" s="239"/>
      <c r="G37" s="239"/>
      <c r="H37" s="239"/>
      <c r="I37" s="242"/>
      <c r="J37" s="239"/>
    </row>
    <row r="38" spans="1:10" x14ac:dyDescent="0.25">
      <c r="A38" s="148"/>
      <c r="B38" s="148"/>
      <c r="C38" s="148"/>
      <c r="D38" s="148"/>
      <c r="E38" s="2" t="s">
        <v>6922</v>
      </c>
      <c r="F38" s="241"/>
      <c r="G38" s="241"/>
      <c r="H38" s="241"/>
      <c r="I38" s="244"/>
      <c r="J38" s="241"/>
    </row>
    <row r="39" spans="1:10" ht="30" x14ac:dyDescent="0.25">
      <c r="A39" s="148"/>
      <c r="B39" s="148" t="s">
        <v>616</v>
      </c>
      <c r="C39" s="148"/>
      <c r="D39" s="148"/>
      <c r="E39" s="3" t="s">
        <v>971</v>
      </c>
      <c r="F39" s="239"/>
      <c r="G39" s="239"/>
      <c r="H39" s="239"/>
      <c r="I39" s="242"/>
      <c r="J39" s="239"/>
    </row>
    <row r="40" spans="1:10" x14ac:dyDescent="0.25">
      <c r="A40" s="148"/>
      <c r="B40" s="148"/>
      <c r="C40" s="148"/>
      <c r="D40" s="148"/>
      <c r="E40" s="2" t="s">
        <v>6923</v>
      </c>
      <c r="F40" s="241"/>
      <c r="G40" s="241"/>
      <c r="H40" s="241"/>
      <c r="I40" s="244"/>
      <c r="J40" s="241"/>
    </row>
    <row r="41" spans="1:10" ht="30" x14ac:dyDescent="0.25">
      <c r="A41" s="148"/>
      <c r="B41" s="148" t="s">
        <v>614</v>
      </c>
      <c r="C41" s="148"/>
      <c r="D41" s="148"/>
      <c r="E41" s="3" t="s">
        <v>970</v>
      </c>
      <c r="F41" s="239"/>
      <c r="G41" s="239"/>
      <c r="H41" s="239"/>
      <c r="I41" s="242"/>
      <c r="J41" s="239"/>
    </row>
    <row r="42" spans="1:10" x14ac:dyDescent="0.25">
      <c r="A42" s="148"/>
      <c r="B42" s="148"/>
      <c r="C42" s="148"/>
      <c r="D42" s="148"/>
      <c r="E42" s="2" t="s">
        <v>6924</v>
      </c>
      <c r="F42" s="241"/>
      <c r="G42" s="241"/>
      <c r="H42" s="241"/>
      <c r="I42" s="244"/>
      <c r="J42" s="241"/>
    </row>
    <row r="43" spans="1:10" ht="30" x14ac:dyDescent="0.25">
      <c r="A43" s="148"/>
      <c r="B43" s="148" t="s">
        <v>612</v>
      </c>
      <c r="C43" s="148"/>
      <c r="D43" s="148"/>
      <c r="E43" s="3" t="s">
        <v>969</v>
      </c>
      <c r="F43" s="165"/>
      <c r="G43" s="165"/>
      <c r="H43" s="165"/>
      <c r="I43" s="246"/>
      <c r="J43" s="165"/>
    </row>
    <row r="44" spans="1:10" x14ac:dyDescent="0.25">
      <c r="A44" s="148"/>
      <c r="B44" s="148"/>
      <c r="C44" s="148"/>
      <c r="D44" s="148"/>
      <c r="E44" s="2" t="s">
        <v>6925</v>
      </c>
      <c r="F44" s="165"/>
      <c r="G44" s="165"/>
      <c r="H44" s="165"/>
      <c r="I44" s="246"/>
      <c r="J44" s="165"/>
    </row>
  </sheetData>
  <mergeCells count="80">
    <mergeCell ref="F43:F44"/>
    <mergeCell ref="G43:G44"/>
    <mergeCell ref="H43:H44"/>
    <mergeCell ref="I43:I44"/>
    <mergeCell ref="J43:J44"/>
    <mergeCell ref="F41:F42"/>
    <mergeCell ref="G41:G42"/>
    <mergeCell ref="H41:H42"/>
    <mergeCell ref="I41:I42"/>
    <mergeCell ref="J41:J42"/>
    <mergeCell ref="F39:F40"/>
    <mergeCell ref="G39:G40"/>
    <mergeCell ref="I39:I40"/>
    <mergeCell ref="H39:H40"/>
    <mergeCell ref="J39:J40"/>
    <mergeCell ref="F37:F38"/>
    <mergeCell ref="G37:G38"/>
    <mergeCell ref="H37:H38"/>
    <mergeCell ref="I37:I38"/>
    <mergeCell ref="J37:J38"/>
    <mergeCell ref="A41:A42"/>
    <mergeCell ref="B41:B42"/>
    <mergeCell ref="C41:C42"/>
    <mergeCell ref="D41:D42"/>
    <mergeCell ref="A43:A44"/>
    <mergeCell ref="B43:B44"/>
    <mergeCell ref="C43:C44"/>
    <mergeCell ref="D43:D44"/>
    <mergeCell ref="A37:A38"/>
    <mergeCell ref="B37:B38"/>
    <mergeCell ref="C37:C38"/>
    <mergeCell ref="D37:D38"/>
    <mergeCell ref="A39:A40"/>
    <mergeCell ref="B39:B40"/>
    <mergeCell ref="C39:C40"/>
    <mergeCell ref="D39:D40"/>
    <mergeCell ref="G35:G36"/>
    <mergeCell ref="H35:H36"/>
    <mergeCell ref="I35:I36"/>
    <mergeCell ref="J35:J36"/>
    <mergeCell ref="A32:A34"/>
    <mergeCell ref="B32:B34"/>
    <mergeCell ref="C32:C34"/>
    <mergeCell ref="A35:A36"/>
    <mergeCell ref="B35:B36"/>
    <mergeCell ref="C35:C36"/>
    <mergeCell ref="D35:D36"/>
    <mergeCell ref="F35:F36"/>
    <mergeCell ref="D32:D34"/>
    <mergeCell ref="F32:F34"/>
    <mergeCell ref="G32:G34"/>
    <mergeCell ref="H32:H34"/>
    <mergeCell ref="I32:I34"/>
    <mergeCell ref="J32:J34"/>
    <mergeCell ref="F20:F21"/>
    <mergeCell ref="G20:G21"/>
    <mergeCell ref="H20:H21"/>
    <mergeCell ref="I20:I21"/>
    <mergeCell ref="J20:J21"/>
    <mergeCell ref="J23:J24"/>
    <mergeCell ref="I23:I24"/>
    <mergeCell ref="H23:H24"/>
    <mergeCell ref="G23:G24"/>
    <mergeCell ref="F23:F24"/>
    <mergeCell ref="F11:F12"/>
    <mergeCell ref="F17:F18"/>
    <mergeCell ref="J11:J12"/>
    <mergeCell ref="I11:I12"/>
    <mergeCell ref="H11:H12"/>
    <mergeCell ref="G11:G12"/>
    <mergeCell ref="J17:J18"/>
    <mergeCell ref="I17:I18"/>
    <mergeCell ref="H17:H18"/>
    <mergeCell ref="G17:G18"/>
    <mergeCell ref="A3:J3"/>
    <mergeCell ref="J6:J7"/>
    <mergeCell ref="I6:I7"/>
    <mergeCell ref="H6:H7"/>
    <mergeCell ref="G6:G7"/>
    <mergeCell ref="F6:F7"/>
  </mergeCells>
  <hyperlinks>
    <hyperlink ref="E33" location="mil06.24" display="Click here to go to MIL Item 6.24." xr:uid="{00000000-0004-0000-4000-000000000000}"/>
    <hyperlink ref="E34" location="sdl_24" display="Click here to go to SDL Item 24." xr:uid="{00000000-0004-0000-4000-000001000000}"/>
    <hyperlink ref="E36" location="cp_019l" display="Click here to go to Item 19l." xr:uid="{00000000-0004-0000-4000-000002000000}"/>
    <hyperlink ref="E38" location="cp_022k" display="Click here to go to Item 22k." xr:uid="{00000000-0004-0000-4000-000003000000}"/>
    <hyperlink ref="E40" location="cp_029m" display="Click here to go to Item 29m." xr:uid="{00000000-0004-0000-4000-000004000000}"/>
    <hyperlink ref="E42" location="cp_032m" display="Click here to go to Item 32m." xr:uid="{00000000-0004-0000-4000-000005000000}"/>
    <hyperlink ref="E44" location="cp_038o" display="Click here to go to Item 38o." xr:uid="{00000000-0004-0000-4000-000006000000}"/>
  </hyperlinks>
  <pageMargins left="0.7" right="0.7" top="0.75" bottom="0.75" header="0.3" footer="0.3"/>
  <pageSetup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5"/>
  <dimension ref="A3:J62"/>
  <sheetViews>
    <sheetView workbookViewId="0">
      <pane ySplit="5" topLeftCell="A6" activePane="bottomLeft" state="frozen"/>
      <selection activeCell="A6" sqref="A6:A8"/>
      <selection pane="bottomLeft" activeCell="A6" sqref="A6"/>
    </sheetView>
  </sheetViews>
  <sheetFormatPr defaultRowHeight="15" x14ac:dyDescent="0.25"/>
  <cols>
    <col min="1" max="4" width="6.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1023</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60" x14ac:dyDescent="0.25">
      <c r="A6" s="4" t="s">
        <v>437</v>
      </c>
      <c r="B6" s="4"/>
      <c r="C6" s="3"/>
      <c r="D6" s="3"/>
      <c r="E6" s="3" t="s">
        <v>1022</v>
      </c>
      <c r="F6" s="239"/>
      <c r="G6" s="239"/>
      <c r="H6" s="239"/>
      <c r="I6" s="242"/>
      <c r="J6" s="239"/>
    </row>
    <row r="7" spans="1:10" ht="30" x14ac:dyDescent="0.25">
      <c r="A7" s="12" t="s">
        <v>1021</v>
      </c>
      <c r="B7" s="12"/>
      <c r="C7" s="12"/>
      <c r="D7" s="12"/>
      <c r="E7" s="3" t="s">
        <v>1020</v>
      </c>
      <c r="F7" s="240"/>
      <c r="G7" s="240"/>
      <c r="H7" s="240"/>
      <c r="I7" s="243"/>
      <c r="J7" s="240"/>
    </row>
    <row r="8" spans="1:10" ht="90" x14ac:dyDescent="0.25">
      <c r="A8" s="148"/>
      <c r="B8" s="148" t="s">
        <v>420</v>
      </c>
      <c r="C8" s="148"/>
      <c r="D8" s="148"/>
      <c r="E8" s="3" t="s">
        <v>1019</v>
      </c>
      <c r="F8" s="240"/>
      <c r="G8" s="240"/>
      <c r="H8" s="240"/>
      <c r="I8" s="243"/>
      <c r="J8" s="240"/>
    </row>
    <row r="9" spans="1:10" ht="30" x14ac:dyDescent="0.25">
      <c r="A9" s="148"/>
      <c r="B9" s="148"/>
      <c r="C9" s="148"/>
      <c r="D9" s="148"/>
      <c r="E9" s="2" t="s">
        <v>6926</v>
      </c>
      <c r="F9" s="240"/>
      <c r="G9" s="240"/>
      <c r="H9" s="240"/>
      <c r="I9" s="243"/>
      <c r="J9" s="240"/>
    </row>
    <row r="10" spans="1:10" ht="30" x14ac:dyDescent="0.25">
      <c r="A10" s="12"/>
      <c r="B10" s="12"/>
      <c r="C10" s="12" t="s">
        <v>214</v>
      </c>
      <c r="D10" s="12"/>
      <c r="E10" s="3" t="s">
        <v>1018</v>
      </c>
      <c r="F10" s="241"/>
      <c r="G10" s="241"/>
      <c r="H10" s="241"/>
      <c r="I10" s="244"/>
      <c r="J10" s="241"/>
    </row>
    <row r="11" spans="1:10" ht="45" x14ac:dyDescent="0.25">
      <c r="A11" s="12"/>
      <c r="B11" s="12"/>
      <c r="C11" s="12" t="s">
        <v>212</v>
      </c>
      <c r="D11" s="12"/>
      <c r="E11" s="3" t="s">
        <v>1017</v>
      </c>
      <c r="F11" s="10"/>
      <c r="G11" s="10"/>
      <c r="H11" s="10"/>
      <c r="I11" s="11"/>
      <c r="J11" s="10"/>
    </row>
    <row r="12" spans="1:10" ht="105" x14ac:dyDescent="0.25">
      <c r="A12" s="148"/>
      <c r="B12" s="148"/>
      <c r="C12" s="148" t="s">
        <v>210</v>
      </c>
      <c r="D12" s="148"/>
      <c r="E12" s="3" t="s">
        <v>1016</v>
      </c>
      <c r="F12" s="239"/>
      <c r="G12" s="239"/>
      <c r="H12" s="239"/>
      <c r="I12" s="242"/>
      <c r="J12" s="239"/>
    </row>
    <row r="13" spans="1:10" ht="30" x14ac:dyDescent="0.25">
      <c r="A13" s="148"/>
      <c r="B13" s="148"/>
      <c r="C13" s="148"/>
      <c r="D13" s="148"/>
      <c r="E13" s="2" t="s">
        <v>6927</v>
      </c>
      <c r="F13" s="241"/>
      <c r="G13" s="241"/>
      <c r="H13" s="241"/>
      <c r="I13" s="244"/>
      <c r="J13" s="241"/>
    </row>
    <row r="14" spans="1:10" ht="120" x14ac:dyDescent="0.25">
      <c r="A14" s="12"/>
      <c r="B14" s="12"/>
      <c r="C14" s="12" t="s">
        <v>208</v>
      </c>
      <c r="D14" s="12"/>
      <c r="E14" s="3" t="s">
        <v>1015</v>
      </c>
      <c r="F14" s="10"/>
      <c r="G14" s="10"/>
      <c r="H14" s="10"/>
      <c r="I14" s="11"/>
      <c r="J14" s="10"/>
    </row>
    <row r="15" spans="1:10" ht="75" x14ac:dyDescent="0.25">
      <c r="A15" s="12"/>
      <c r="B15" s="12"/>
      <c r="C15" s="12" t="s">
        <v>206</v>
      </c>
      <c r="D15" s="12"/>
      <c r="E15" s="3" t="s">
        <v>1014</v>
      </c>
      <c r="F15" s="10"/>
      <c r="G15" s="10"/>
      <c r="H15" s="10"/>
      <c r="I15" s="11"/>
      <c r="J15" s="10"/>
    </row>
    <row r="16" spans="1:10" ht="105" x14ac:dyDescent="0.25">
      <c r="A16" s="12"/>
      <c r="B16" s="12"/>
      <c r="C16" s="12" t="s">
        <v>204</v>
      </c>
      <c r="D16" s="12"/>
      <c r="E16" s="3" t="s">
        <v>7688</v>
      </c>
      <c r="F16" s="10"/>
      <c r="G16" s="10"/>
      <c r="H16" s="10"/>
      <c r="I16" s="11"/>
      <c r="J16" s="10"/>
    </row>
    <row r="17" spans="1:10" ht="120" x14ac:dyDescent="0.25">
      <c r="A17" s="12"/>
      <c r="B17" s="12"/>
      <c r="C17" s="12"/>
      <c r="D17" s="12" t="s">
        <v>304</v>
      </c>
      <c r="E17" s="3" t="s">
        <v>7689</v>
      </c>
      <c r="F17" s="10"/>
      <c r="G17" s="10"/>
      <c r="H17" s="10"/>
      <c r="I17" s="11"/>
      <c r="J17" s="10"/>
    </row>
    <row r="18" spans="1:10" ht="180" x14ac:dyDescent="0.25">
      <c r="A18" s="12"/>
      <c r="B18" s="12"/>
      <c r="C18" s="12"/>
      <c r="D18" s="12" t="s">
        <v>302</v>
      </c>
      <c r="E18" s="3" t="s">
        <v>7690</v>
      </c>
      <c r="F18" s="10"/>
      <c r="G18" s="10"/>
      <c r="H18" s="10"/>
      <c r="I18" s="11"/>
      <c r="J18" s="10"/>
    </row>
    <row r="19" spans="1:10" ht="45" x14ac:dyDescent="0.25">
      <c r="A19" s="12"/>
      <c r="B19" s="12"/>
      <c r="C19" s="12"/>
      <c r="D19" s="12" t="s">
        <v>300</v>
      </c>
      <c r="E19" s="3" t="s">
        <v>7691</v>
      </c>
      <c r="F19" s="10"/>
      <c r="G19" s="10"/>
      <c r="H19" s="10"/>
      <c r="I19" s="11"/>
      <c r="J19" s="10"/>
    </row>
    <row r="20" spans="1:10" ht="60" x14ac:dyDescent="0.25">
      <c r="A20" s="12"/>
      <c r="B20" s="12"/>
      <c r="C20" s="12"/>
      <c r="D20" s="12" t="s">
        <v>298</v>
      </c>
      <c r="E20" s="3" t="s">
        <v>7692</v>
      </c>
      <c r="F20" s="10"/>
      <c r="G20" s="10"/>
      <c r="H20" s="10"/>
      <c r="I20" s="11"/>
      <c r="J20" s="10"/>
    </row>
    <row r="21" spans="1:10" ht="150" x14ac:dyDescent="0.25">
      <c r="A21" s="12"/>
      <c r="B21" s="12"/>
      <c r="C21" s="12"/>
      <c r="D21" s="12" t="s">
        <v>328</v>
      </c>
      <c r="E21" s="3" t="s">
        <v>7693</v>
      </c>
      <c r="F21" s="10"/>
      <c r="G21" s="10"/>
      <c r="H21" s="10"/>
      <c r="I21" s="11"/>
      <c r="J21" s="10"/>
    </row>
    <row r="22" spans="1:10" ht="120" x14ac:dyDescent="0.25">
      <c r="A22" s="12"/>
      <c r="B22" s="12" t="s">
        <v>179</v>
      </c>
      <c r="C22" s="12"/>
      <c r="D22" s="12"/>
      <c r="E22" s="3" t="s">
        <v>1013</v>
      </c>
      <c r="F22" s="10"/>
      <c r="G22" s="10"/>
      <c r="H22" s="10"/>
      <c r="I22" s="11"/>
      <c r="J22" s="10"/>
    </row>
    <row r="23" spans="1:10" ht="75" x14ac:dyDescent="0.25">
      <c r="A23" s="148"/>
      <c r="B23" s="148"/>
      <c r="C23" s="148" t="s">
        <v>214</v>
      </c>
      <c r="D23" s="148"/>
      <c r="E23" s="3" t="s">
        <v>1012</v>
      </c>
      <c r="F23" s="239"/>
      <c r="G23" s="239"/>
      <c r="H23" s="239"/>
      <c r="I23" s="242"/>
      <c r="J23" s="239"/>
    </row>
    <row r="24" spans="1:10" ht="30" x14ac:dyDescent="0.25">
      <c r="A24" s="148"/>
      <c r="B24" s="148"/>
      <c r="C24" s="148"/>
      <c r="D24" s="148"/>
      <c r="E24" s="2" t="s">
        <v>6630</v>
      </c>
      <c r="F24" s="240"/>
      <c r="G24" s="240"/>
      <c r="H24" s="240"/>
      <c r="I24" s="243"/>
      <c r="J24" s="240"/>
    </row>
    <row r="25" spans="1:10" ht="30" x14ac:dyDescent="0.25">
      <c r="A25" s="148"/>
      <c r="B25" s="148"/>
      <c r="C25" s="148"/>
      <c r="D25" s="148"/>
      <c r="E25" s="2" t="s">
        <v>6629</v>
      </c>
      <c r="F25" s="240"/>
      <c r="G25" s="240"/>
      <c r="H25" s="240"/>
      <c r="I25" s="243"/>
      <c r="J25" s="240"/>
    </row>
    <row r="26" spans="1:10" ht="75" x14ac:dyDescent="0.25">
      <c r="A26" s="12"/>
      <c r="B26" s="12"/>
      <c r="C26" s="12"/>
      <c r="D26" s="15" t="s">
        <v>437</v>
      </c>
      <c r="E26" s="3" t="s">
        <v>1005</v>
      </c>
      <c r="F26" s="241"/>
      <c r="G26" s="241"/>
      <c r="H26" s="241"/>
      <c r="I26" s="244"/>
      <c r="J26" s="241"/>
    </row>
    <row r="27" spans="1:10" ht="105" x14ac:dyDescent="0.25">
      <c r="A27" s="12"/>
      <c r="B27" s="12"/>
      <c r="C27" s="12" t="s">
        <v>212</v>
      </c>
      <c r="D27" s="12"/>
      <c r="E27" s="3" t="s">
        <v>1011</v>
      </c>
      <c r="F27" s="10"/>
      <c r="G27" s="10"/>
      <c r="H27" s="10"/>
      <c r="I27" s="11"/>
      <c r="J27" s="10"/>
    </row>
    <row r="28" spans="1:10" ht="195" x14ac:dyDescent="0.25">
      <c r="A28" s="12"/>
      <c r="B28" s="12"/>
      <c r="C28" s="12" t="s">
        <v>210</v>
      </c>
      <c r="D28" s="12"/>
      <c r="E28" s="3" t="s">
        <v>7694</v>
      </c>
      <c r="F28" s="10"/>
      <c r="G28" s="10"/>
      <c r="H28" s="10"/>
      <c r="I28" s="11"/>
      <c r="J28" s="10"/>
    </row>
    <row r="29" spans="1:10" ht="75" x14ac:dyDescent="0.25">
      <c r="A29" s="148"/>
      <c r="B29" s="148"/>
      <c r="C29" s="148" t="s">
        <v>208</v>
      </c>
      <c r="D29" s="148"/>
      <c r="E29" s="3" t="s">
        <v>7695</v>
      </c>
      <c r="F29" s="239"/>
      <c r="G29" s="239"/>
      <c r="H29" s="239"/>
      <c r="I29" s="242"/>
      <c r="J29" s="239"/>
    </row>
    <row r="30" spans="1:10" ht="30" x14ac:dyDescent="0.25">
      <c r="A30" s="148"/>
      <c r="B30" s="148"/>
      <c r="C30" s="148"/>
      <c r="D30" s="148"/>
      <c r="E30" s="2" t="s">
        <v>6631</v>
      </c>
      <c r="F30" s="240"/>
      <c r="G30" s="240"/>
      <c r="H30" s="240"/>
      <c r="I30" s="243"/>
      <c r="J30" s="240"/>
    </row>
    <row r="31" spans="1:10" ht="30" x14ac:dyDescent="0.25">
      <c r="A31" s="148"/>
      <c r="B31" s="148"/>
      <c r="C31" s="148"/>
      <c r="D31" s="148"/>
      <c r="E31" s="2" t="s">
        <v>6629</v>
      </c>
      <c r="F31" s="241"/>
      <c r="G31" s="241"/>
      <c r="H31" s="241"/>
      <c r="I31" s="244"/>
      <c r="J31" s="241"/>
    </row>
    <row r="32" spans="1:10" ht="135" x14ac:dyDescent="0.25">
      <c r="A32" s="148"/>
      <c r="B32" s="148"/>
      <c r="C32" s="148" t="s">
        <v>206</v>
      </c>
      <c r="D32" s="148"/>
      <c r="E32" s="3" t="s">
        <v>7696</v>
      </c>
      <c r="F32" s="239"/>
      <c r="G32" s="239"/>
      <c r="H32" s="239"/>
      <c r="I32" s="242"/>
      <c r="J32" s="239"/>
    </row>
    <row r="33" spans="1:10" ht="30" x14ac:dyDescent="0.25">
      <c r="A33" s="148"/>
      <c r="B33" s="148"/>
      <c r="C33" s="148"/>
      <c r="D33" s="148"/>
      <c r="E33" s="2" t="s">
        <v>6632</v>
      </c>
      <c r="F33" s="240"/>
      <c r="G33" s="240"/>
      <c r="H33" s="240"/>
      <c r="I33" s="243"/>
      <c r="J33" s="240"/>
    </row>
    <row r="34" spans="1:10" ht="30" x14ac:dyDescent="0.25">
      <c r="A34" s="148"/>
      <c r="B34" s="148"/>
      <c r="C34" s="148"/>
      <c r="D34" s="148"/>
      <c r="E34" s="2" t="s">
        <v>6629</v>
      </c>
      <c r="F34" s="241"/>
      <c r="G34" s="241"/>
      <c r="H34" s="241"/>
      <c r="I34" s="244"/>
      <c r="J34" s="241"/>
    </row>
    <row r="35" spans="1:10" ht="195" x14ac:dyDescent="0.25">
      <c r="A35" s="148"/>
      <c r="B35" s="148"/>
      <c r="C35" s="148" t="s">
        <v>204</v>
      </c>
      <c r="D35" s="148"/>
      <c r="E35" s="3" t="s">
        <v>1010</v>
      </c>
      <c r="F35" s="239"/>
      <c r="G35" s="239"/>
      <c r="H35" s="239"/>
      <c r="I35" s="242"/>
      <c r="J35" s="239"/>
    </row>
    <row r="36" spans="1:10" ht="30" x14ac:dyDescent="0.25">
      <c r="A36" s="148"/>
      <c r="B36" s="148"/>
      <c r="C36" s="148"/>
      <c r="D36" s="148"/>
      <c r="E36" s="2" t="s">
        <v>6639</v>
      </c>
      <c r="F36" s="240"/>
      <c r="G36" s="240"/>
      <c r="H36" s="240"/>
      <c r="I36" s="243"/>
      <c r="J36" s="240"/>
    </row>
    <row r="37" spans="1:10" ht="30" x14ac:dyDescent="0.25">
      <c r="A37" s="148"/>
      <c r="B37" s="148"/>
      <c r="C37" s="148"/>
      <c r="D37" s="148"/>
      <c r="E37" s="2" t="s">
        <v>6640</v>
      </c>
      <c r="F37" s="240"/>
      <c r="G37" s="240"/>
      <c r="H37" s="240"/>
      <c r="I37" s="243"/>
      <c r="J37" s="240"/>
    </row>
    <row r="38" spans="1:10" ht="30" x14ac:dyDescent="0.25">
      <c r="A38" s="148"/>
      <c r="B38" s="148"/>
      <c r="C38" s="148"/>
      <c r="D38" s="148"/>
      <c r="E38" s="2" t="s">
        <v>6629</v>
      </c>
      <c r="F38" s="241"/>
      <c r="G38" s="241"/>
      <c r="H38" s="241"/>
      <c r="I38" s="244"/>
      <c r="J38" s="241"/>
    </row>
    <row r="39" spans="1:10" ht="90" x14ac:dyDescent="0.25">
      <c r="A39" s="148"/>
      <c r="B39" s="148"/>
      <c r="C39" s="148" t="s">
        <v>202</v>
      </c>
      <c r="D39" s="148"/>
      <c r="E39" s="3" t="s">
        <v>1009</v>
      </c>
      <c r="F39" s="239"/>
      <c r="G39" s="239"/>
      <c r="H39" s="239"/>
      <c r="I39" s="242"/>
      <c r="J39" s="239"/>
    </row>
    <row r="40" spans="1:10" ht="30" x14ac:dyDescent="0.25">
      <c r="A40" s="148"/>
      <c r="B40" s="148"/>
      <c r="C40" s="148"/>
      <c r="D40" s="148"/>
      <c r="E40" s="2" t="s">
        <v>6639</v>
      </c>
      <c r="F40" s="240"/>
      <c r="G40" s="240"/>
      <c r="H40" s="240"/>
      <c r="I40" s="243"/>
      <c r="J40" s="240"/>
    </row>
    <row r="41" spans="1:10" ht="30" x14ac:dyDescent="0.25">
      <c r="A41" s="148"/>
      <c r="B41" s="148"/>
      <c r="C41" s="148"/>
      <c r="D41" s="148"/>
      <c r="E41" s="2" t="s">
        <v>6928</v>
      </c>
      <c r="F41" s="241"/>
      <c r="G41" s="241"/>
      <c r="H41" s="241"/>
      <c r="I41" s="244"/>
      <c r="J41" s="241"/>
    </row>
    <row r="42" spans="1:10" ht="105" x14ac:dyDescent="0.25">
      <c r="A42" s="148" t="s">
        <v>1008</v>
      </c>
      <c r="B42" s="148"/>
      <c r="C42" s="148"/>
      <c r="D42" s="148"/>
      <c r="E42" s="3" t="s">
        <v>1007</v>
      </c>
      <c r="F42" s="239"/>
      <c r="G42" s="239"/>
      <c r="H42" s="239"/>
      <c r="I42" s="242"/>
      <c r="J42" s="239"/>
    </row>
    <row r="43" spans="1:10" ht="30" x14ac:dyDescent="0.25">
      <c r="A43" s="148"/>
      <c r="B43" s="148"/>
      <c r="C43" s="148"/>
      <c r="D43" s="148"/>
      <c r="E43" s="2" t="s">
        <v>6781</v>
      </c>
      <c r="F43" s="240"/>
      <c r="G43" s="240"/>
      <c r="H43" s="240"/>
      <c r="I43" s="243"/>
      <c r="J43" s="240"/>
    </row>
    <row r="44" spans="1:10" ht="30" x14ac:dyDescent="0.25">
      <c r="A44" s="148"/>
      <c r="B44" s="148"/>
      <c r="C44" s="148"/>
      <c r="D44" s="148"/>
      <c r="E44" s="2" t="s">
        <v>6929</v>
      </c>
      <c r="F44" s="240"/>
      <c r="G44" s="240"/>
      <c r="H44" s="240"/>
      <c r="I44" s="243"/>
      <c r="J44" s="240"/>
    </row>
    <row r="45" spans="1:10" ht="105" x14ac:dyDescent="0.25">
      <c r="A45" s="12"/>
      <c r="B45" s="12" t="s">
        <v>420</v>
      </c>
      <c r="C45" s="12"/>
      <c r="D45" s="12"/>
      <c r="E45" s="3" t="s">
        <v>1006</v>
      </c>
      <c r="F45" s="240"/>
      <c r="G45" s="240"/>
      <c r="H45" s="240"/>
      <c r="I45" s="243"/>
      <c r="J45" s="240"/>
    </row>
    <row r="46" spans="1:10" ht="75" x14ac:dyDescent="0.25">
      <c r="A46" s="12"/>
      <c r="B46" s="12"/>
      <c r="C46" s="15" t="s">
        <v>437</v>
      </c>
      <c r="D46" s="12"/>
      <c r="E46" s="3" t="s">
        <v>1005</v>
      </c>
      <c r="F46" s="240"/>
      <c r="G46" s="240"/>
      <c r="H46" s="240"/>
      <c r="I46" s="243"/>
      <c r="J46" s="240"/>
    </row>
    <row r="47" spans="1:10" ht="30" x14ac:dyDescent="0.25">
      <c r="A47" s="245"/>
      <c r="B47" s="245"/>
      <c r="C47" s="252"/>
      <c r="D47" s="245"/>
      <c r="E47" s="2" t="s">
        <v>6930</v>
      </c>
      <c r="F47" s="240"/>
      <c r="G47" s="240"/>
      <c r="H47" s="240"/>
      <c r="I47" s="243"/>
      <c r="J47" s="240"/>
    </row>
    <row r="48" spans="1:10" ht="30" x14ac:dyDescent="0.25">
      <c r="A48" s="245"/>
      <c r="B48" s="245"/>
      <c r="C48" s="252"/>
      <c r="D48" s="245"/>
      <c r="E48" s="2" t="s">
        <v>6931</v>
      </c>
      <c r="F48" s="240"/>
      <c r="G48" s="240"/>
      <c r="H48" s="240"/>
      <c r="I48" s="243"/>
      <c r="J48" s="240"/>
    </row>
    <row r="49" spans="1:10" ht="30" x14ac:dyDescent="0.25">
      <c r="A49" s="245"/>
      <c r="B49" s="245"/>
      <c r="C49" s="252"/>
      <c r="D49" s="245"/>
      <c r="E49" s="2" t="s">
        <v>6932</v>
      </c>
      <c r="F49" s="241"/>
      <c r="G49" s="241"/>
      <c r="H49" s="241"/>
      <c r="I49" s="244"/>
      <c r="J49" s="241"/>
    </row>
    <row r="50" spans="1:10" ht="105" x14ac:dyDescent="0.25">
      <c r="A50" s="12"/>
      <c r="B50" s="12" t="s">
        <v>179</v>
      </c>
      <c r="C50" s="12"/>
      <c r="D50" s="12"/>
      <c r="E50" s="3" t="s">
        <v>1004</v>
      </c>
      <c r="F50" s="10"/>
      <c r="G50" s="10"/>
      <c r="H50" s="10"/>
      <c r="I50" s="11"/>
      <c r="J50" s="10"/>
    </row>
    <row r="51" spans="1:10" ht="195" x14ac:dyDescent="0.25">
      <c r="A51" s="148"/>
      <c r="B51" s="148" t="s">
        <v>177</v>
      </c>
      <c r="C51" s="148"/>
      <c r="D51" s="148"/>
      <c r="E51" s="3" t="s">
        <v>7697</v>
      </c>
      <c r="F51" s="239"/>
      <c r="G51" s="239"/>
      <c r="H51" s="239"/>
      <c r="I51" s="242"/>
      <c r="J51" s="239"/>
    </row>
    <row r="52" spans="1:10" ht="30" x14ac:dyDescent="0.25">
      <c r="A52" s="148"/>
      <c r="B52" s="148"/>
      <c r="C52" s="148"/>
      <c r="D52" s="148"/>
      <c r="E52" s="2" t="s">
        <v>6641</v>
      </c>
      <c r="F52" s="240"/>
      <c r="G52" s="240"/>
      <c r="H52" s="240"/>
      <c r="I52" s="243"/>
      <c r="J52" s="240"/>
    </row>
    <row r="53" spans="1:10" ht="30" x14ac:dyDescent="0.25">
      <c r="A53" s="148"/>
      <c r="B53" s="148"/>
      <c r="C53" s="148"/>
      <c r="D53" s="148"/>
      <c r="E53" s="2" t="s">
        <v>6629</v>
      </c>
      <c r="F53" s="241"/>
      <c r="G53" s="241"/>
      <c r="H53" s="241"/>
      <c r="I53" s="244"/>
      <c r="J53" s="241"/>
    </row>
    <row r="54" spans="1:10" ht="135" x14ac:dyDescent="0.25">
      <c r="A54" s="148"/>
      <c r="B54" s="148" t="s">
        <v>175</v>
      </c>
      <c r="C54" s="148"/>
      <c r="D54" s="148"/>
      <c r="E54" s="3" t="s">
        <v>7698</v>
      </c>
      <c r="F54" s="239"/>
      <c r="G54" s="239"/>
      <c r="H54" s="239"/>
      <c r="I54" s="242"/>
      <c r="J54" s="239"/>
    </row>
    <row r="55" spans="1:10" ht="30" x14ac:dyDescent="0.25">
      <c r="A55" s="148"/>
      <c r="B55" s="148"/>
      <c r="C55" s="148"/>
      <c r="D55" s="148"/>
      <c r="E55" s="2" t="s">
        <v>6642</v>
      </c>
      <c r="F55" s="240"/>
      <c r="G55" s="240"/>
      <c r="H55" s="240"/>
      <c r="I55" s="243"/>
      <c r="J55" s="240"/>
    </row>
    <row r="56" spans="1:10" ht="30" x14ac:dyDescent="0.25">
      <c r="A56" s="148"/>
      <c r="B56" s="148"/>
      <c r="C56" s="148"/>
      <c r="D56" s="148"/>
      <c r="E56" s="2" t="s">
        <v>6629</v>
      </c>
      <c r="F56" s="241"/>
      <c r="G56" s="241"/>
      <c r="H56" s="241"/>
      <c r="I56" s="244"/>
      <c r="J56" s="241"/>
    </row>
    <row r="57" spans="1:10" ht="45" x14ac:dyDescent="0.25">
      <c r="A57" s="12"/>
      <c r="B57" s="12" t="s">
        <v>173</v>
      </c>
      <c r="C57" s="12"/>
      <c r="D57" s="12"/>
      <c r="E57" s="3" t="s">
        <v>7699</v>
      </c>
      <c r="F57" s="10"/>
      <c r="G57" s="10"/>
      <c r="H57" s="10"/>
      <c r="I57" s="11"/>
      <c r="J57" s="10"/>
    </row>
    <row r="58" spans="1:10" ht="105" x14ac:dyDescent="0.25">
      <c r="A58" s="12"/>
      <c r="B58" s="12" t="s">
        <v>171</v>
      </c>
      <c r="C58" s="12"/>
      <c r="D58" s="12"/>
      <c r="E58" s="3" t="s">
        <v>7700</v>
      </c>
      <c r="F58" s="239"/>
      <c r="G58" s="239"/>
      <c r="H58" s="239"/>
      <c r="I58" s="242"/>
      <c r="J58" s="239"/>
    </row>
    <row r="59" spans="1:10" ht="75" x14ac:dyDescent="0.25">
      <c r="A59" s="12"/>
      <c r="B59" s="12"/>
      <c r="C59" s="15" t="s">
        <v>437</v>
      </c>
      <c r="D59" s="12"/>
      <c r="E59" s="3" t="s">
        <v>1003</v>
      </c>
      <c r="F59" s="241"/>
      <c r="G59" s="241"/>
      <c r="H59" s="241"/>
      <c r="I59" s="244"/>
      <c r="J59" s="241"/>
    </row>
    <row r="60" spans="1:10" ht="75" x14ac:dyDescent="0.25">
      <c r="A60" s="12"/>
      <c r="B60" s="12" t="s">
        <v>169</v>
      </c>
      <c r="C60" s="12"/>
      <c r="D60" s="12"/>
      <c r="E60" s="3" t="s">
        <v>1002</v>
      </c>
      <c r="F60" s="10"/>
      <c r="G60" s="10"/>
      <c r="H60" s="10"/>
      <c r="I60" s="11"/>
      <c r="J60" s="10"/>
    </row>
    <row r="61" spans="1:10" ht="105" x14ac:dyDescent="0.25">
      <c r="A61" s="12"/>
      <c r="B61" s="12" t="s">
        <v>167</v>
      </c>
      <c r="C61" s="12"/>
      <c r="D61" s="12"/>
      <c r="E61" s="3" t="s">
        <v>7701</v>
      </c>
      <c r="F61" s="10"/>
      <c r="G61" s="10"/>
      <c r="H61" s="10"/>
      <c r="I61" s="11"/>
      <c r="J61" s="10"/>
    </row>
    <row r="62" spans="1:10" ht="45" x14ac:dyDescent="0.25">
      <c r="A62" s="12"/>
      <c r="B62" s="12" t="s">
        <v>286</v>
      </c>
      <c r="C62" s="12"/>
      <c r="D62" s="12"/>
      <c r="E62" s="3" t="s">
        <v>617</v>
      </c>
      <c r="F62" s="10"/>
      <c r="G62" s="10"/>
      <c r="H62" s="10"/>
      <c r="I62" s="11"/>
      <c r="J62" s="10"/>
    </row>
  </sheetData>
  <mergeCells count="100">
    <mergeCell ref="A54:A56"/>
    <mergeCell ref="B54:B56"/>
    <mergeCell ref="C54:C56"/>
    <mergeCell ref="D54:D56"/>
    <mergeCell ref="F54:F56"/>
    <mergeCell ref="D51:D53"/>
    <mergeCell ref="F51:F53"/>
    <mergeCell ref="D35:D38"/>
    <mergeCell ref="F35:F38"/>
    <mergeCell ref="G54:G56"/>
    <mergeCell ref="D42:D44"/>
    <mergeCell ref="D47:D49"/>
    <mergeCell ref="F42:F49"/>
    <mergeCell ref="G42:G49"/>
    <mergeCell ref="A35:A38"/>
    <mergeCell ref="B35:B38"/>
    <mergeCell ref="C35:C38"/>
    <mergeCell ref="A51:A53"/>
    <mergeCell ref="B51:B53"/>
    <mergeCell ref="C51:C53"/>
    <mergeCell ref="A42:A44"/>
    <mergeCell ref="B42:B44"/>
    <mergeCell ref="C42:C44"/>
    <mergeCell ref="A47:A49"/>
    <mergeCell ref="B47:B49"/>
    <mergeCell ref="C47:C49"/>
    <mergeCell ref="H42:H49"/>
    <mergeCell ref="I42:I49"/>
    <mergeCell ref="J42:J49"/>
    <mergeCell ref="G58:G59"/>
    <mergeCell ref="F58:F59"/>
    <mergeCell ref="G51:G53"/>
    <mergeCell ref="H51:H53"/>
    <mergeCell ref="I51:I53"/>
    <mergeCell ref="H54:H56"/>
    <mergeCell ref="I54:I56"/>
    <mergeCell ref="J58:J59"/>
    <mergeCell ref="I58:I59"/>
    <mergeCell ref="H58:H59"/>
    <mergeCell ref="J51:J53"/>
    <mergeCell ref="J54:J56"/>
    <mergeCell ref="G29:G31"/>
    <mergeCell ref="H29:H31"/>
    <mergeCell ref="I29:I31"/>
    <mergeCell ref="J29:J31"/>
    <mergeCell ref="F23:F26"/>
    <mergeCell ref="J23:J26"/>
    <mergeCell ref="I23:I26"/>
    <mergeCell ref="H23:H26"/>
    <mergeCell ref="G23:G26"/>
    <mergeCell ref="I32:I34"/>
    <mergeCell ref="J32:J34"/>
    <mergeCell ref="G32:G34"/>
    <mergeCell ref="H32:H34"/>
    <mergeCell ref="G35:G38"/>
    <mergeCell ref="H35:H38"/>
    <mergeCell ref="I35:I38"/>
    <mergeCell ref="J35:J38"/>
    <mergeCell ref="A3:J3"/>
    <mergeCell ref="J6:J10"/>
    <mergeCell ref="I6:I10"/>
    <mergeCell ref="H6:H10"/>
    <mergeCell ref="G6:G10"/>
    <mergeCell ref="F6:F10"/>
    <mergeCell ref="A8:A9"/>
    <mergeCell ref="B8:B9"/>
    <mergeCell ref="C8:C9"/>
    <mergeCell ref="D8:D9"/>
    <mergeCell ref="D12:D13"/>
    <mergeCell ref="F12:F13"/>
    <mergeCell ref="A32:A34"/>
    <mergeCell ref="B32:B34"/>
    <mergeCell ref="C32:C34"/>
    <mergeCell ref="D32:D34"/>
    <mergeCell ref="F32:F34"/>
    <mergeCell ref="A23:A25"/>
    <mergeCell ref="B23:B25"/>
    <mergeCell ref="C23:C25"/>
    <mergeCell ref="D23:D25"/>
    <mergeCell ref="A29:A31"/>
    <mergeCell ref="B29:B31"/>
    <mergeCell ref="C29:C31"/>
    <mergeCell ref="D29:D31"/>
    <mergeCell ref="F29:F31"/>
    <mergeCell ref="G12:G13"/>
    <mergeCell ref="H12:H13"/>
    <mergeCell ref="I12:I13"/>
    <mergeCell ref="J12:J13"/>
    <mergeCell ref="A39:A41"/>
    <mergeCell ref="B39:B41"/>
    <mergeCell ref="C39:C41"/>
    <mergeCell ref="D39:D41"/>
    <mergeCell ref="F39:F41"/>
    <mergeCell ref="G39:G41"/>
    <mergeCell ref="H39:H41"/>
    <mergeCell ref="I39:I41"/>
    <mergeCell ref="J39:J41"/>
    <mergeCell ref="A12:A13"/>
    <mergeCell ref="B12:B13"/>
    <mergeCell ref="C12:C13"/>
  </mergeCells>
  <hyperlinks>
    <hyperlink ref="E24" location="mil21.00" display="Click here to go to MIL Section 21.0." xr:uid="{00000000-0004-0000-4100-000000000000}"/>
    <hyperlink ref="E25" location="worksheet13" display="Click here to go to Worksheet 13." xr:uid="{00000000-0004-0000-4100-000001000000}"/>
    <hyperlink ref="E30" location="sdl_76a" display="Click here to go to SDL Item 76a." xr:uid="{00000000-0004-0000-4100-000002000000}"/>
    <hyperlink ref="E33" location="sdl_76b" display="Click here to go to SDL Item 76b." xr:uid="{00000000-0004-0000-4100-000003000000}"/>
    <hyperlink ref="E31" location="worksheet13" display="Click here to go to Worksheet 13." xr:uid="{00000000-0004-0000-4100-000004000000}"/>
    <hyperlink ref="E34" location="worksheet13" display="Click here to go to Worksheet 13." xr:uid="{00000000-0004-0000-4100-000005000000}"/>
    <hyperlink ref="E38" location="worksheet13" display="Click here to go to Worksheet 13." xr:uid="{00000000-0004-0000-4100-000006000000}"/>
    <hyperlink ref="E53" location="worksheet13" display="Click here to go to Worksheet 13." xr:uid="{00000000-0004-0000-4100-000007000000}"/>
    <hyperlink ref="E56" location="worksheet13" display="Click here to go to Worksheet 13." xr:uid="{00000000-0004-0000-4100-000008000000}"/>
    <hyperlink ref="E36" location="sdl_76c" display="Click here to go to SDL Item 76c." xr:uid="{00000000-0004-0000-4100-000009000000}"/>
    <hyperlink ref="E37" location="mil21.15" display="Click here to go to MIL Item 21.15." xr:uid="{00000000-0004-0000-4100-00000A000000}"/>
    <hyperlink ref="E52" location="sdl_44" display="Click here to go to SDL Item 44." xr:uid="{00000000-0004-0000-4100-00000B000000}"/>
    <hyperlink ref="E55" location="sdl_45" display="Click here to go to SDL Item 45." xr:uid="{00000000-0004-0000-4100-00000C000000}"/>
    <hyperlink ref="E9" location="sdl_42" display="Click here to go to SDL Item 42." xr:uid="{00000000-0004-0000-4100-00000D000000}"/>
    <hyperlink ref="E13" location="mil25.07" display="Click here to go to MIL Item 25.07." xr:uid="{00000000-0004-0000-4100-00000E000000}"/>
    <hyperlink ref="E40" location="sdl_76c" display="Click here to go to SDL Item 76c." xr:uid="{00000000-0004-0000-4100-00000F000000}"/>
    <hyperlink ref="E41" location="cp_067h" display="Click here to go to Checkplan Item 67h." xr:uid="{00000000-0004-0000-4100-000010000000}"/>
    <hyperlink ref="E43" location="mil07.35" display="Click here to go to MIL Item 7.35." xr:uid="{00000000-0004-0000-4100-000011000000}"/>
    <hyperlink ref="E44" location="sdl_43" display="Click here to go to SDL Item 43." xr:uid="{00000000-0004-0000-4100-000012000000}"/>
    <hyperlink ref="E47" location="mil07.25" display="Click here to go to MIL Item 7.25." xr:uid="{00000000-0004-0000-4100-000013000000}"/>
    <hyperlink ref="E48" location="mil17.37" display="Click here to go to MIL Item 17.37." xr:uid="{00000000-0004-0000-4100-000014000000}"/>
    <hyperlink ref="E49" location="mil21.05" display="Click here to go to MIL Item 21.05." xr:uid="{00000000-0004-0000-4100-000015000000}"/>
  </hyperlinks>
  <pageMargins left="0.7" right="0.7" top="0.75" bottom="0.75" header="0.3" footer="0.3"/>
  <pageSetup orientation="portrait"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6"/>
  <dimension ref="A3:I63"/>
  <sheetViews>
    <sheetView workbookViewId="0">
      <pane ySplit="5" topLeftCell="A6" activePane="bottomLeft" state="frozen"/>
      <selection activeCell="A6" sqref="A6:A8"/>
      <selection pane="bottomLeft" activeCell="A6" sqref="A6"/>
    </sheetView>
  </sheetViews>
  <sheetFormatPr defaultRowHeight="15" x14ac:dyDescent="0.25"/>
  <cols>
    <col min="1" max="1" width="4.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1064</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35" x14ac:dyDescent="0.25">
      <c r="A6" s="12" t="s">
        <v>1063</v>
      </c>
      <c r="B6" s="12"/>
      <c r="C6" s="12"/>
      <c r="D6" s="3" t="s">
        <v>1062</v>
      </c>
      <c r="E6" s="10"/>
      <c r="F6" s="10"/>
      <c r="G6" s="10"/>
      <c r="H6" s="11"/>
      <c r="I6" s="10"/>
    </row>
    <row r="7" spans="1:9" ht="45" x14ac:dyDescent="0.25">
      <c r="A7" s="12"/>
      <c r="B7" s="12" t="s">
        <v>420</v>
      </c>
      <c r="C7" s="12"/>
      <c r="D7" s="3" t="s">
        <v>1061</v>
      </c>
      <c r="E7" s="239"/>
      <c r="F7" s="239"/>
      <c r="G7" s="239"/>
      <c r="H7" s="242"/>
      <c r="I7" s="239"/>
    </row>
    <row r="8" spans="1:9" ht="150" x14ac:dyDescent="0.25">
      <c r="A8" s="12"/>
      <c r="B8" s="12"/>
      <c r="C8" s="15" t="s">
        <v>437</v>
      </c>
      <c r="D8" s="3" t="s">
        <v>1060</v>
      </c>
      <c r="E8" s="240"/>
      <c r="F8" s="240"/>
      <c r="G8" s="240"/>
      <c r="H8" s="243"/>
      <c r="I8" s="240"/>
    </row>
    <row r="9" spans="1:9" ht="30" x14ac:dyDescent="0.25">
      <c r="A9" s="12"/>
      <c r="B9" s="12"/>
      <c r="C9" s="15"/>
      <c r="D9" s="2" t="s">
        <v>7170</v>
      </c>
      <c r="E9" s="241"/>
      <c r="F9" s="241"/>
      <c r="G9" s="241"/>
      <c r="H9" s="244"/>
      <c r="I9" s="241"/>
    </row>
    <row r="10" spans="1:9" ht="165" x14ac:dyDescent="0.25">
      <c r="A10" s="12"/>
      <c r="B10" s="12" t="s">
        <v>179</v>
      </c>
      <c r="C10" s="12"/>
      <c r="D10" s="3" t="s">
        <v>1059</v>
      </c>
      <c r="E10" s="239"/>
      <c r="F10" s="239"/>
      <c r="G10" s="239"/>
      <c r="H10" s="242"/>
      <c r="I10" s="239"/>
    </row>
    <row r="11" spans="1:9" ht="120" x14ac:dyDescent="0.25">
      <c r="A11" s="12"/>
      <c r="B11" s="12"/>
      <c r="C11" s="15" t="s">
        <v>437</v>
      </c>
      <c r="D11" s="3" t="s">
        <v>1058</v>
      </c>
      <c r="E11" s="240"/>
      <c r="F11" s="240"/>
      <c r="G11" s="240"/>
      <c r="H11" s="243"/>
      <c r="I11" s="240"/>
    </row>
    <row r="12" spans="1:9" ht="30" x14ac:dyDescent="0.25">
      <c r="A12" s="12"/>
      <c r="B12" s="12"/>
      <c r="C12" s="15"/>
      <c r="D12" s="2" t="s">
        <v>7170</v>
      </c>
      <c r="E12" s="241"/>
      <c r="F12" s="241"/>
      <c r="G12" s="241"/>
      <c r="H12" s="244"/>
      <c r="I12" s="241"/>
    </row>
    <row r="13" spans="1:9" ht="75" x14ac:dyDescent="0.25">
      <c r="A13" s="148"/>
      <c r="B13" s="148" t="s">
        <v>177</v>
      </c>
      <c r="C13" s="148"/>
      <c r="D13" s="3" t="s">
        <v>1057</v>
      </c>
      <c r="E13" s="239"/>
      <c r="F13" s="239"/>
      <c r="G13" s="239"/>
      <c r="H13" s="242"/>
      <c r="I13" s="239"/>
    </row>
    <row r="14" spans="1:9" ht="30" x14ac:dyDescent="0.25">
      <c r="A14" s="148"/>
      <c r="B14" s="148"/>
      <c r="C14" s="148"/>
      <c r="D14" s="2" t="s">
        <v>7170</v>
      </c>
      <c r="E14" s="241"/>
      <c r="F14" s="241"/>
      <c r="G14" s="241"/>
      <c r="H14" s="244"/>
      <c r="I14" s="241"/>
    </row>
    <row r="15" spans="1:9" ht="75" x14ac:dyDescent="0.25">
      <c r="A15" s="148"/>
      <c r="B15" s="148" t="s">
        <v>175</v>
      </c>
      <c r="C15" s="148"/>
      <c r="D15" s="3" t="s">
        <v>1056</v>
      </c>
      <c r="E15" s="239"/>
      <c r="F15" s="239"/>
      <c r="G15" s="239"/>
      <c r="H15" s="242"/>
      <c r="I15" s="239"/>
    </row>
    <row r="16" spans="1:9" ht="30" x14ac:dyDescent="0.25">
      <c r="A16" s="148"/>
      <c r="B16" s="148"/>
      <c r="C16" s="148"/>
      <c r="D16" s="2" t="s">
        <v>6933</v>
      </c>
      <c r="E16" s="241"/>
      <c r="F16" s="241"/>
      <c r="G16" s="241"/>
      <c r="H16" s="244"/>
      <c r="I16" s="241"/>
    </row>
    <row r="17" spans="1:9" ht="45" x14ac:dyDescent="0.25">
      <c r="A17" s="12"/>
      <c r="B17" s="12" t="s">
        <v>340</v>
      </c>
      <c r="C17" s="12"/>
      <c r="D17" s="3" t="s">
        <v>7484</v>
      </c>
      <c r="E17" s="10"/>
      <c r="F17" s="10"/>
      <c r="G17" s="10"/>
      <c r="H17" s="11"/>
      <c r="I17" s="10"/>
    </row>
    <row r="18" spans="1:9" ht="30" x14ac:dyDescent="0.25">
      <c r="A18" s="12" t="s">
        <v>1055</v>
      </c>
      <c r="B18" s="12"/>
      <c r="C18" s="12"/>
      <c r="D18" s="3" t="s">
        <v>1054</v>
      </c>
      <c r="E18" s="239"/>
      <c r="F18" s="239"/>
      <c r="G18" s="239"/>
      <c r="H18" s="242"/>
      <c r="I18" s="239"/>
    </row>
    <row r="19" spans="1:9" ht="45" x14ac:dyDescent="0.25">
      <c r="A19" s="12"/>
      <c r="B19" s="15" t="s">
        <v>437</v>
      </c>
      <c r="C19" s="12"/>
      <c r="D19" s="3" t="s">
        <v>1053</v>
      </c>
      <c r="E19" s="241"/>
      <c r="F19" s="241"/>
      <c r="G19" s="241"/>
      <c r="H19" s="244"/>
      <c r="I19" s="241"/>
    </row>
    <row r="20" spans="1:9" ht="60" x14ac:dyDescent="0.25">
      <c r="A20" s="12"/>
      <c r="B20" s="12" t="s">
        <v>216</v>
      </c>
      <c r="C20" s="12"/>
      <c r="D20" s="3" t="s">
        <v>1052</v>
      </c>
      <c r="E20" s="10"/>
      <c r="F20" s="10"/>
      <c r="G20" s="10"/>
      <c r="H20" s="11"/>
      <c r="I20" s="10"/>
    </row>
    <row r="21" spans="1:9" ht="75" x14ac:dyDescent="0.25">
      <c r="A21" s="12"/>
      <c r="B21" s="12" t="s">
        <v>179</v>
      </c>
      <c r="C21" s="12"/>
      <c r="D21" s="3" t="s">
        <v>1044</v>
      </c>
      <c r="E21" s="10"/>
      <c r="F21" s="10"/>
      <c r="G21" s="10"/>
      <c r="H21" s="11"/>
      <c r="I21" s="10"/>
    </row>
    <row r="22" spans="1:9" ht="30" x14ac:dyDescent="0.25">
      <c r="A22" s="12"/>
      <c r="B22" s="12" t="s">
        <v>177</v>
      </c>
      <c r="C22" s="12"/>
      <c r="D22" s="3" t="s">
        <v>1051</v>
      </c>
      <c r="E22" s="10"/>
      <c r="F22" s="10"/>
      <c r="G22" s="10"/>
      <c r="H22" s="11"/>
      <c r="I22" s="10"/>
    </row>
    <row r="23" spans="1:9" ht="30" x14ac:dyDescent="0.25">
      <c r="A23" s="148"/>
      <c r="B23" s="148" t="s">
        <v>175</v>
      </c>
      <c r="C23" s="148"/>
      <c r="D23" s="3" t="s">
        <v>1043</v>
      </c>
      <c r="E23" s="239"/>
      <c r="F23" s="239"/>
      <c r="G23" s="239"/>
      <c r="H23" s="242"/>
      <c r="I23" s="239"/>
    </row>
    <row r="24" spans="1:9" x14ac:dyDescent="0.25">
      <c r="A24" s="148"/>
      <c r="B24" s="148"/>
      <c r="C24" s="148"/>
      <c r="D24" s="2" t="s">
        <v>6934</v>
      </c>
      <c r="E24" s="241"/>
      <c r="F24" s="241"/>
      <c r="G24" s="241"/>
      <c r="H24" s="244"/>
      <c r="I24" s="241"/>
    </row>
    <row r="25" spans="1:9" ht="120" x14ac:dyDescent="0.25">
      <c r="A25" s="148"/>
      <c r="B25" s="148" t="s">
        <v>173</v>
      </c>
      <c r="C25" s="148"/>
      <c r="D25" s="3" t="s">
        <v>1050</v>
      </c>
      <c r="E25" s="239"/>
      <c r="F25" s="239"/>
      <c r="G25" s="239"/>
      <c r="H25" s="242"/>
      <c r="I25" s="239"/>
    </row>
    <row r="26" spans="1:9" x14ac:dyDescent="0.25">
      <c r="A26" s="148"/>
      <c r="B26" s="148"/>
      <c r="C26" s="148"/>
      <c r="D26" s="2" t="s">
        <v>6934</v>
      </c>
      <c r="E26" s="240"/>
      <c r="F26" s="240"/>
      <c r="G26" s="240"/>
      <c r="H26" s="243"/>
      <c r="I26" s="240"/>
    </row>
    <row r="27" spans="1:9" ht="30" x14ac:dyDescent="0.25">
      <c r="A27" s="148"/>
      <c r="B27" s="148"/>
      <c r="C27" s="148"/>
      <c r="D27" s="2" t="s">
        <v>6935</v>
      </c>
      <c r="E27" s="240"/>
      <c r="F27" s="240"/>
      <c r="G27" s="240"/>
      <c r="H27" s="243"/>
      <c r="I27" s="240"/>
    </row>
    <row r="28" spans="1:9" ht="120" x14ac:dyDescent="0.25">
      <c r="A28" s="12"/>
      <c r="B28" s="12"/>
      <c r="C28" s="15" t="s">
        <v>437</v>
      </c>
      <c r="D28" s="3" t="s">
        <v>1049</v>
      </c>
      <c r="E28" s="241"/>
      <c r="F28" s="241"/>
      <c r="G28" s="241"/>
      <c r="H28" s="244"/>
      <c r="I28" s="241"/>
    </row>
    <row r="29" spans="1:9" ht="60" x14ac:dyDescent="0.25">
      <c r="A29" s="12"/>
      <c r="B29" s="12" t="s">
        <v>171</v>
      </c>
      <c r="C29" s="12"/>
      <c r="D29" s="3" t="s">
        <v>1048</v>
      </c>
      <c r="E29" s="10"/>
      <c r="F29" s="10"/>
      <c r="G29" s="10"/>
      <c r="H29" s="11"/>
      <c r="I29" s="10"/>
    </row>
    <row r="30" spans="1:9" ht="30" x14ac:dyDescent="0.25">
      <c r="A30" s="12"/>
      <c r="B30" s="12" t="s">
        <v>169</v>
      </c>
      <c r="C30" s="12"/>
      <c r="D30" s="3" t="s">
        <v>1047</v>
      </c>
      <c r="E30" s="10"/>
      <c r="F30" s="10"/>
      <c r="G30" s="10"/>
      <c r="H30" s="11"/>
      <c r="I30" s="10"/>
    </row>
    <row r="31" spans="1:9" ht="30" x14ac:dyDescent="0.25">
      <c r="A31" s="12"/>
      <c r="B31" s="12" t="s">
        <v>167</v>
      </c>
      <c r="C31" s="12"/>
      <c r="D31" s="3" t="s">
        <v>1046</v>
      </c>
      <c r="E31" s="10"/>
      <c r="F31" s="10"/>
      <c r="G31" s="10"/>
      <c r="H31" s="11"/>
      <c r="I31" s="10"/>
    </row>
    <row r="32" spans="1:9" ht="60" x14ac:dyDescent="0.25">
      <c r="A32" s="12"/>
      <c r="B32" s="12"/>
      <c r="C32" s="12" t="s">
        <v>214</v>
      </c>
      <c r="D32" s="3" t="s">
        <v>1045</v>
      </c>
      <c r="E32" s="10"/>
      <c r="F32" s="10"/>
      <c r="G32" s="10"/>
      <c r="H32" s="11"/>
      <c r="I32" s="10"/>
    </row>
    <row r="33" spans="1:9" ht="75" x14ac:dyDescent="0.25">
      <c r="A33" s="12"/>
      <c r="B33" s="12"/>
      <c r="C33" s="12" t="s">
        <v>212</v>
      </c>
      <c r="D33" s="3" t="s">
        <v>1044</v>
      </c>
      <c r="E33" s="10"/>
      <c r="F33" s="10"/>
      <c r="G33" s="10"/>
      <c r="H33" s="11"/>
      <c r="I33" s="10"/>
    </row>
    <row r="34" spans="1:9" ht="30" x14ac:dyDescent="0.25">
      <c r="A34" s="148"/>
      <c r="B34" s="148"/>
      <c r="C34" s="148" t="s">
        <v>210</v>
      </c>
      <c r="D34" s="3" t="s">
        <v>1043</v>
      </c>
      <c r="E34" s="239"/>
      <c r="F34" s="239"/>
      <c r="G34" s="239"/>
      <c r="H34" s="242"/>
      <c r="I34" s="239"/>
    </row>
    <row r="35" spans="1:9" x14ac:dyDescent="0.25">
      <c r="A35" s="148"/>
      <c r="B35" s="148"/>
      <c r="C35" s="148"/>
      <c r="D35" s="2" t="s">
        <v>6934</v>
      </c>
      <c r="E35" s="241"/>
      <c r="F35" s="241"/>
      <c r="G35" s="241"/>
      <c r="H35" s="244"/>
      <c r="I35" s="241"/>
    </row>
    <row r="36" spans="1:9" ht="75" x14ac:dyDescent="0.25">
      <c r="A36" s="148"/>
      <c r="B36" s="148" t="s">
        <v>165</v>
      </c>
      <c r="C36" s="148"/>
      <c r="D36" s="3" t="s">
        <v>1042</v>
      </c>
      <c r="E36" s="239"/>
      <c r="F36" s="239"/>
      <c r="G36" s="239"/>
      <c r="H36" s="242"/>
      <c r="I36" s="239"/>
    </row>
    <row r="37" spans="1:9" x14ac:dyDescent="0.25">
      <c r="A37" s="148"/>
      <c r="B37" s="148"/>
      <c r="C37" s="148"/>
      <c r="D37" s="2" t="s">
        <v>6638</v>
      </c>
      <c r="E37" s="241"/>
      <c r="F37" s="241"/>
      <c r="G37" s="241"/>
      <c r="H37" s="244"/>
      <c r="I37" s="241"/>
    </row>
    <row r="38" spans="1:9" ht="45" x14ac:dyDescent="0.25">
      <c r="A38" s="12" t="s">
        <v>1041</v>
      </c>
      <c r="B38" s="12"/>
      <c r="C38" s="12"/>
      <c r="D38" s="3" t="s">
        <v>1040</v>
      </c>
      <c r="E38" s="10"/>
      <c r="F38" s="10"/>
      <c r="G38" s="10"/>
      <c r="H38" s="11"/>
      <c r="I38" s="10"/>
    </row>
    <row r="39" spans="1:9" ht="90" x14ac:dyDescent="0.25">
      <c r="A39" s="148" t="s">
        <v>1039</v>
      </c>
      <c r="B39" s="148"/>
      <c r="C39" s="148"/>
      <c r="D39" s="3" t="s">
        <v>1038</v>
      </c>
      <c r="E39" s="239"/>
      <c r="F39" s="239"/>
      <c r="G39" s="239"/>
      <c r="H39" s="242"/>
      <c r="I39" s="239"/>
    </row>
    <row r="40" spans="1:9" ht="30" x14ac:dyDescent="0.25">
      <c r="A40" s="148"/>
      <c r="B40" s="148"/>
      <c r="C40" s="148"/>
      <c r="D40" s="2" t="s">
        <v>6936</v>
      </c>
      <c r="E40" s="240"/>
      <c r="F40" s="240"/>
      <c r="G40" s="240"/>
      <c r="H40" s="243"/>
      <c r="I40" s="240"/>
    </row>
    <row r="41" spans="1:9" x14ac:dyDescent="0.25">
      <c r="A41" s="148"/>
      <c r="B41" s="148"/>
      <c r="C41" s="148"/>
      <c r="D41" s="2" t="s">
        <v>6937</v>
      </c>
      <c r="E41" s="241"/>
      <c r="F41" s="241"/>
      <c r="G41" s="241"/>
      <c r="H41" s="244"/>
      <c r="I41" s="241"/>
    </row>
    <row r="42" spans="1:9" x14ac:dyDescent="0.25">
      <c r="A42" s="12" t="s">
        <v>1037</v>
      </c>
      <c r="B42" s="12"/>
      <c r="C42" s="12"/>
      <c r="D42" s="3" t="s">
        <v>1036</v>
      </c>
      <c r="E42" s="10"/>
      <c r="F42" s="10"/>
      <c r="G42" s="10"/>
      <c r="H42" s="11"/>
      <c r="I42" s="10"/>
    </row>
    <row r="43" spans="1:9" ht="30" x14ac:dyDescent="0.25">
      <c r="A43" s="12"/>
      <c r="B43" s="12" t="s">
        <v>420</v>
      </c>
      <c r="C43" s="12"/>
      <c r="D43" s="3" t="s">
        <v>1035</v>
      </c>
      <c r="E43" s="10"/>
      <c r="F43" s="10"/>
      <c r="G43" s="10"/>
      <c r="H43" s="11"/>
      <c r="I43" s="10"/>
    </row>
    <row r="44" spans="1:9" ht="45" x14ac:dyDescent="0.25">
      <c r="A44" s="148"/>
      <c r="B44" s="148"/>
      <c r="C44" s="148" t="s">
        <v>214</v>
      </c>
      <c r="D44" s="3" t="s">
        <v>1034</v>
      </c>
      <c r="E44" s="239"/>
      <c r="F44" s="239"/>
      <c r="G44" s="239"/>
      <c r="H44" s="242"/>
      <c r="I44" s="239"/>
    </row>
    <row r="45" spans="1:9" ht="30" x14ac:dyDescent="0.25">
      <c r="A45" s="148"/>
      <c r="B45" s="148"/>
      <c r="C45" s="148"/>
      <c r="D45" s="2" t="s">
        <v>7171</v>
      </c>
      <c r="E45" s="241"/>
      <c r="F45" s="241"/>
      <c r="G45" s="241"/>
      <c r="H45" s="244"/>
      <c r="I45" s="241"/>
    </row>
    <row r="46" spans="1:9" ht="135" x14ac:dyDescent="0.25">
      <c r="A46" s="148"/>
      <c r="B46" s="148"/>
      <c r="C46" s="148" t="s">
        <v>212</v>
      </c>
      <c r="D46" s="3" t="s">
        <v>1033</v>
      </c>
      <c r="E46" s="239"/>
      <c r="F46" s="239"/>
      <c r="G46" s="239"/>
      <c r="H46" s="242"/>
      <c r="I46" s="239"/>
    </row>
    <row r="47" spans="1:9" ht="30" x14ac:dyDescent="0.25">
      <c r="A47" s="148"/>
      <c r="B47" s="148"/>
      <c r="C47" s="148"/>
      <c r="D47" s="2" t="s">
        <v>7171</v>
      </c>
      <c r="E47" s="241"/>
      <c r="F47" s="241"/>
      <c r="G47" s="241"/>
      <c r="H47" s="244"/>
      <c r="I47" s="241"/>
    </row>
    <row r="48" spans="1:9" ht="105" x14ac:dyDescent="0.25">
      <c r="A48" s="148"/>
      <c r="B48" s="148"/>
      <c r="C48" s="148" t="s">
        <v>210</v>
      </c>
      <c r="D48" s="3" t="s">
        <v>1032</v>
      </c>
      <c r="E48" s="239"/>
      <c r="F48" s="239"/>
      <c r="G48" s="239"/>
      <c r="H48" s="242"/>
      <c r="I48" s="239"/>
    </row>
    <row r="49" spans="1:9" ht="30" x14ac:dyDescent="0.25">
      <c r="A49" s="148"/>
      <c r="B49" s="148"/>
      <c r="C49" s="148"/>
      <c r="D49" s="2" t="s">
        <v>7171</v>
      </c>
      <c r="E49" s="241"/>
      <c r="F49" s="241"/>
      <c r="G49" s="241"/>
      <c r="H49" s="244"/>
      <c r="I49" s="241"/>
    </row>
    <row r="50" spans="1:9" ht="45" x14ac:dyDescent="0.25">
      <c r="A50" s="12"/>
      <c r="B50" s="12" t="s">
        <v>179</v>
      </c>
      <c r="C50" s="12"/>
      <c r="D50" s="3" t="s">
        <v>1031</v>
      </c>
      <c r="E50" s="10"/>
      <c r="F50" s="10"/>
      <c r="G50" s="10"/>
      <c r="H50" s="11"/>
      <c r="I50" s="10"/>
    </row>
    <row r="51" spans="1:9" ht="30" x14ac:dyDescent="0.25">
      <c r="A51" s="148"/>
      <c r="B51" s="148"/>
      <c r="C51" s="148" t="s">
        <v>214</v>
      </c>
      <c r="D51" s="3" t="s">
        <v>1030</v>
      </c>
      <c r="E51" s="239"/>
      <c r="F51" s="239"/>
      <c r="G51" s="239"/>
      <c r="H51" s="242"/>
      <c r="I51" s="239"/>
    </row>
    <row r="52" spans="1:9" ht="30" x14ac:dyDescent="0.25">
      <c r="A52" s="148"/>
      <c r="B52" s="148"/>
      <c r="C52" s="148"/>
      <c r="D52" s="2" t="s">
        <v>7172</v>
      </c>
      <c r="E52" s="241"/>
      <c r="F52" s="241"/>
      <c r="G52" s="241"/>
      <c r="H52" s="244"/>
      <c r="I52" s="241"/>
    </row>
    <row r="53" spans="1:9" ht="120" x14ac:dyDescent="0.25">
      <c r="A53" s="148"/>
      <c r="B53" s="148"/>
      <c r="C53" s="148" t="s">
        <v>212</v>
      </c>
      <c r="D53" s="3" t="s">
        <v>1029</v>
      </c>
      <c r="E53" s="239"/>
      <c r="F53" s="239"/>
      <c r="G53" s="239"/>
      <c r="H53" s="242"/>
      <c r="I53" s="239"/>
    </row>
    <row r="54" spans="1:9" ht="30" x14ac:dyDescent="0.25">
      <c r="A54" s="148"/>
      <c r="B54" s="148"/>
      <c r="C54" s="148"/>
      <c r="D54" s="2" t="s">
        <v>7172</v>
      </c>
      <c r="E54" s="241"/>
      <c r="F54" s="241"/>
      <c r="G54" s="241"/>
      <c r="H54" s="244"/>
      <c r="I54" s="241"/>
    </row>
    <row r="55" spans="1:9" ht="60" x14ac:dyDescent="0.25">
      <c r="A55" s="148"/>
      <c r="B55" s="148"/>
      <c r="C55" s="148" t="s">
        <v>210</v>
      </c>
      <c r="D55" s="3" t="s">
        <v>1028</v>
      </c>
      <c r="E55" s="239"/>
      <c r="F55" s="239"/>
      <c r="G55" s="239"/>
      <c r="H55" s="242"/>
      <c r="I55" s="239"/>
    </row>
    <row r="56" spans="1:9" ht="30" x14ac:dyDescent="0.25">
      <c r="A56" s="148"/>
      <c r="B56" s="148"/>
      <c r="C56" s="148"/>
      <c r="D56" s="2" t="s">
        <v>7172</v>
      </c>
      <c r="E56" s="241"/>
      <c r="F56" s="241"/>
      <c r="G56" s="241"/>
      <c r="H56" s="244"/>
      <c r="I56" s="241"/>
    </row>
    <row r="57" spans="1:9" ht="30" x14ac:dyDescent="0.25">
      <c r="A57" s="12"/>
      <c r="B57" s="12" t="s">
        <v>177</v>
      </c>
      <c r="C57" s="12"/>
      <c r="D57" s="3" t="s">
        <v>1027</v>
      </c>
      <c r="E57" s="239"/>
      <c r="F57" s="239"/>
      <c r="G57" s="239"/>
      <c r="H57" s="242"/>
      <c r="I57" s="239"/>
    </row>
    <row r="58" spans="1:9" ht="45" x14ac:dyDescent="0.25">
      <c r="A58" s="148"/>
      <c r="B58" s="148"/>
      <c r="C58" s="148" t="s">
        <v>214</v>
      </c>
      <c r="D58" s="3" t="s">
        <v>1026</v>
      </c>
      <c r="E58" s="240"/>
      <c r="F58" s="240"/>
      <c r="G58" s="240"/>
      <c r="H58" s="243"/>
      <c r="I58" s="240"/>
    </row>
    <row r="59" spans="1:9" ht="30" x14ac:dyDescent="0.25">
      <c r="A59" s="148"/>
      <c r="B59" s="148"/>
      <c r="C59" s="148"/>
      <c r="D59" s="2" t="s">
        <v>7173</v>
      </c>
      <c r="E59" s="241"/>
      <c r="F59" s="241"/>
      <c r="G59" s="241"/>
      <c r="H59" s="244"/>
      <c r="I59" s="241"/>
    </row>
    <row r="60" spans="1:9" ht="165" x14ac:dyDescent="0.25">
      <c r="A60" s="148"/>
      <c r="B60" s="148"/>
      <c r="C60" s="148" t="s">
        <v>212</v>
      </c>
      <c r="D60" s="3" t="s">
        <v>1025</v>
      </c>
      <c r="E60" s="239"/>
      <c r="F60" s="239"/>
      <c r="G60" s="239"/>
      <c r="H60" s="242"/>
      <c r="I60" s="239"/>
    </row>
    <row r="61" spans="1:9" ht="30" x14ac:dyDescent="0.25">
      <c r="A61" s="148"/>
      <c r="B61" s="148"/>
      <c r="C61" s="148"/>
      <c r="D61" s="2" t="s">
        <v>7173</v>
      </c>
      <c r="E61" s="241"/>
      <c r="F61" s="241"/>
      <c r="G61" s="241"/>
      <c r="H61" s="244"/>
      <c r="I61" s="241"/>
    </row>
    <row r="62" spans="1:9" ht="135" x14ac:dyDescent="0.25">
      <c r="A62" s="148"/>
      <c r="B62" s="148"/>
      <c r="C62" s="148" t="s">
        <v>210</v>
      </c>
      <c r="D62" s="3" t="s">
        <v>1024</v>
      </c>
      <c r="E62" s="239"/>
      <c r="F62" s="239"/>
      <c r="G62" s="239"/>
      <c r="H62" s="242"/>
      <c r="I62" s="239"/>
    </row>
    <row r="63" spans="1:9" ht="30" x14ac:dyDescent="0.25">
      <c r="A63" s="148"/>
      <c r="B63" s="148"/>
      <c r="C63" s="148"/>
      <c r="D63" s="2" t="s">
        <v>7173</v>
      </c>
      <c r="E63" s="241"/>
      <c r="F63" s="241"/>
      <c r="G63" s="241"/>
      <c r="H63" s="244"/>
      <c r="I63" s="241"/>
    </row>
  </sheetData>
  <mergeCells count="144">
    <mergeCell ref="G60:G61"/>
    <mergeCell ref="H60:H61"/>
    <mergeCell ref="I60:I61"/>
    <mergeCell ref="A62:A63"/>
    <mergeCell ref="B62:B63"/>
    <mergeCell ref="C62:C63"/>
    <mergeCell ref="E62:E63"/>
    <mergeCell ref="F62:F63"/>
    <mergeCell ref="G62:G63"/>
    <mergeCell ref="H62:H63"/>
    <mergeCell ref="I62:I63"/>
    <mergeCell ref="A60:A61"/>
    <mergeCell ref="B60:B61"/>
    <mergeCell ref="C60:C61"/>
    <mergeCell ref="E60:E61"/>
    <mergeCell ref="F60:F61"/>
    <mergeCell ref="G55:G56"/>
    <mergeCell ref="H55:H56"/>
    <mergeCell ref="I55:I56"/>
    <mergeCell ref="A58:A59"/>
    <mergeCell ref="B58:B59"/>
    <mergeCell ref="C58:C59"/>
    <mergeCell ref="E57:E59"/>
    <mergeCell ref="F57:F59"/>
    <mergeCell ref="G57:G59"/>
    <mergeCell ref="H57:H59"/>
    <mergeCell ref="I57:I59"/>
    <mergeCell ref="A55:A56"/>
    <mergeCell ref="B55:B56"/>
    <mergeCell ref="C55:C56"/>
    <mergeCell ref="E55:E56"/>
    <mergeCell ref="F55:F56"/>
    <mergeCell ref="G51:G52"/>
    <mergeCell ref="H51:H52"/>
    <mergeCell ref="I51:I52"/>
    <mergeCell ref="A53:A54"/>
    <mergeCell ref="B53:B54"/>
    <mergeCell ref="C53:C54"/>
    <mergeCell ref="E53:E54"/>
    <mergeCell ref="F53:F54"/>
    <mergeCell ref="G53:G54"/>
    <mergeCell ref="H53:H54"/>
    <mergeCell ref="I53:I54"/>
    <mergeCell ref="A51:A52"/>
    <mergeCell ref="B51:B52"/>
    <mergeCell ref="C51:C52"/>
    <mergeCell ref="E51:E52"/>
    <mergeCell ref="F51:F52"/>
    <mergeCell ref="G46:G47"/>
    <mergeCell ref="H46:H47"/>
    <mergeCell ref="I46:I47"/>
    <mergeCell ref="A48:A49"/>
    <mergeCell ref="B48:B49"/>
    <mergeCell ref="C48:C49"/>
    <mergeCell ref="E48:E49"/>
    <mergeCell ref="F48:F49"/>
    <mergeCell ref="G48:G49"/>
    <mergeCell ref="H48:H49"/>
    <mergeCell ref="I48:I49"/>
    <mergeCell ref="A46:A47"/>
    <mergeCell ref="B46:B47"/>
    <mergeCell ref="C46:C47"/>
    <mergeCell ref="E46:E47"/>
    <mergeCell ref="F46:F47"/>
    <mergeCell ref="G13:G14"/>
    <mergeCell ref="H13:H14"/>
    <mergeCell ref="I13:I14"/>
    <mergeCell ref="A44:A45"/>
    <mergeCell ref="B44:B45"/>
    <mergeCell ref="C44:C45"/>
    <mergeCell ref="E44:E45"/>
    <mergeCell ref="F44:F45"/>
    <mergeCell ref="G44:G45"/>
    <mergeCell ref="H44:H45"/>
    <mergeCell ref="I44:I45"/>
    <mergeCell ref="A13:A14"/>
    <mergeCell ref="B13:B14"/>
    <mergeCell ref="C13:C14"/>
    <mergeCell ref="E13:E14"/>
    <mergeCell ref="F13:F14"/>
    <mergeCell ref="G39:G41"/>
    <mergeCell ref="H39:H41"/>
    <mergeCell ref="I39:I41"/>
    <mergeCell ref="A39:A41"/>
    <mergeCell ref="B39:B41"/>
    <mergeCell ref="C39:C41"/>
    <mergeCell ref="E39:E41"/>
    <mergeCell ref="F39:F41"/>
    <mergeCell ref="E34:E35"/>
    <mergeCell ref="F34:F35"/>
    <mergeCell ref="G34:G35"/>
    <mergeCell ref="H34:H35"/>
    <mergeCell ref="I34:I35"/>
    <mergeCell ref="A25:A27"/>
    <mergeCell ref="B25:B27"/>
    <mergeCell ref="C25:C27"/>
    <mergeCell ref="A34:A35"/>
    <mergeCell ref="B34:B35"/>
    <mergeCell ref="C34:C35"/>
    <mergeCell ref="I25:I28"/>
    <mergeCell ref="H25:H28"/>
    <mergeCell ref="G25:G28"/>
    <mergeCell ref="F25:F28"/>
    <mergeCell ref="E25:E28"/>
    <mergeCell ref="G15:G16"/>
    <mergeCell ref="H15:H16"/>
    <mergeCell ref="I15:I16"/>
    <mergeCell ref="A23:A24"/>
    <mergeCell ref="B23:B24"/>
    <mergeCell ref="C23:C24"/>
    <mergeCell ref="E23:E24"/>
    <mergeCell ref="F23:F24"/>
    <mergeCell ref="G23:G24"/>
    <mergeCell ref="H23:H24"/>
    <mergeCell ref="I23:I24"/>
    <mergeCell ref="A15:A16"/>
    <mergeCell ref="B15:B16"/>
    <mergeCell ref="C15:C16"/>
    <mergeCell ref="E15:E16"/>
    <mergeCell ref="F15:F16"/>
    <mergeCell ref="A3:I3"/>
    <mergeCell ref="E7:E9"/>
    <mergeCell ref="F7:F9"/>
    <mergeCell ref="G7:G9"/>
    <mergeCell ref="H7:H9"/>
    <mergeCell ref="I7:I9"/>
    <mergeCell ref="G36:G37"/>
    <mergeCell ref="H36:H37"/>
    <mergeCell ref="I36:I37"/>
    <mergeCell ref="A36:A37"/>
    <mergeCell ref="B36:B37"/>
    <mergeCell ref="C36:C37"/>
    <mergeCell ref="E36:E37"/>
    <mergeCell ref="F36:F37"/>
    <mergeCell ref="E10:E12"/>
    <mergeCell ref="F10:F12"/>
    <mergeCell ref="G10:G12"/>
    <mergeCell ref="H10:H12"/>
    <mergeCell ref="I10:I12"/>
    <mergeCell ref="I18:I19"/>
    <mergeCell ref="H18:H19"/>
    <mergeCell ref="G18:G19"/>
    <mergeCell ref="F18:F19"/>
    <mergeCell ref="E18:E19"/>
  </mergeCells>
  <hyperlinks>
    <hyperlink ref="D37" location="worksheet10" display="Click here to go to Worksheet 10." xr:uid="{00000000-0004-0000-4200-000000000000}"/>
    <hyperlink ref="D16" location="mil26.13" display="Click here to go to MIL Item 26.13." xr:uid="{00000000-0004-0000-4200-000001000000}"/>
    <hyperlink ref="D24" location="mil06.02" display="Click here to go to MIL Item 6.02." xr:uid="{00000000-0004-0000-4200-000002000000}"/>
    <hyperlink ref="D26" location="mil06.02" display="Click here to go to MIL Item 6.02." xr:uid="{00000000-0004-0000-4200-000003000000}"/>
    <hyperlink ref="D27" location="mil11.11" display="Click here to go to MIL Item 11.11." xr:uid="{00000000-0004-0000-4200-000004000000}"/>
    <hyperlink ref="D35" location="mil06.02" display="Click here to go to MIL Item 6.02." xr:uid="{00000000-0004-0000-4200-000005000000}"/>
    <hyperlink ref="D40" location="mil26.14" display="Click here to go to MIL Item 26.14." xr:uid="{00000000-0004-0000-4200-000006000000}"/>
    <hyperlink ref="D41" location="sdl_54" display="Click here to go to SDL Item 54." xr:uid="{00000000-0004-0000-4200-000007000000}"/>
    <hyperlink ref="D9" r:id="rId1" xr:uid="{00000000-0004-0000-4200-000008000000}"/>
    <hyperlink ref="D12" r:id="rId2" xr:uid="{00000000-0004-0000-4200-000009000000}"/>
    <hyperlink ref="D14" r:id="rId3" xr:uid="{00000000-0004-0000-4200-00000A000000}"/>
    <hyperlink ref="D45" r:id="rId4" xr:uid="{00000000-0004-0000-4200-00000B000000}"/>
    <hyperlink ref="D49" r:id="rId5" xr:uid="{00000000-0004-0000-4200-00000C000000}"/>
    <hyperlink ref="D47" r:id="rId6" xr:uid="{00000000-0004-0000-4200-00000D000000}"/>
    <hyperlink ref="D52" r:id="rId7" xr:uid="{00000000-0004-0000-4200-00000E000000}"/>
    <hyperlink ref="D54" r:id="rId8" xr:uid="{00000000-0004-0000-4200-00000F000000}"/>
    <hyperlink ref="D56" r:id="rId9" xr:uid="{00000000-0004-0000-4200-000010000000}"/>
    <hyperlink ref="D59" r:id="rId10" xr:uid="{00000000-0004-0000-4200-000011000000}"/>
    <hyperlink ref="D61" r:id="rId11" xr:uid="{00000000-0004-0000-4200-000012000000}"/>
    <hyperlink ref="D63" r:id="rId12" xr:uid="{00000000-0004-0000-4200-000013000000}"/>
  </hyperlinks>
  <pageMargins left="0.7" right="0.7" top="0.75" bottom="0.75" header="0.3" footer="0.3"/>
  <pageSetup orientation="portrait" r:id="rId13"/>
  <drawing r:id="rId1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7"/>
  <dimension ref="A3:J48"/>
  <sheetViews>
    <sheetView workbookViewId="0">
      <pane ySplit="5" topLeftCell="A6" activePane="bottomLeft" state="frozen"/>
      <selection activeCell="A6" sqref="A6:A8"/>
      <selection pane="bottomLeft" activeCell="A6" sqref="A6"/>
    </sheetView>
  </sheetViews>
  <sheetFormatPr defaultRowHeight="15" x14ac:dyDescent="0.25"/>
  <cols>
    <col min="1" max="2" width="4.7109375" customWidth="1"/>
    <col min="3" max="4" width="5.7109375" customWidth="1"/>
    <col min="5" max="5" width="30.7109375" customWidth="1"/>
    <col min="6" max="6" width="4.7109375" customWidth="1"/>
    <col min="7" max="8" width="6.7109375" customWidth="1"/>
    <col min="9" max="9" width="10.7109375" customWidth="1"/>
    <col min="10" max="10" width="8.7109375" customWidth="1"/>
  </cols>
  <sheetData>
    <row r="3" spans="1:10" ht="15.75" thickBot="1" x14ac:dyDescent="0.3">
      <c r="A3" s="147" t="s">
        <v>1099</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50" x14ac:dyDescent="0.25">
      <c r="A6" s="12" t="s">
        <v>1098</v>
      </c>
      <c r="B6" s="12"/>
      <c r="C6" s="12"/>
      <c r="D6" s="12"/>
      <c r="E6" s="3" t="s">
        <v>1097</v>
      </c>
      <c r="F6" s="10"/>
      <c r="G6" s="10"/>
      <c r="H6" s="10"/>
      <c r="I6" s="11"/>
      <c r="J6" s="10"/>
    </row>
    <row r="7" spans="1:10" ht="30" x14ac:dyDescent="0.25">
      <c r="A7" s="12" t="s">
        <v>1096</v>
      </c>
      <c r="B7" s="12"/>
      <c r="C7" s="12"/>
      <c r="D7" s="12"/>
      <c r="E7" s="3" t="s">
        <v>1095</v>
      </c>
      <c r="F7" s="239"/>
      <c r="G7" s="239"/>
      <c r="H7" s="239"/>
      <c r="I7" s="242"/>
      <c r="J7" s="239"/>
    </row>
    <row r="8" spans="1:10" ht="75" x14ac:dyDescent="0.25">
      <c r="A8" s="12"/>
      <c r="B8" s="12" t="s">
        <v>420</v>
      </c>
      <c r="C8" s="12"/>
      <c r="D8" s="12"/>
      <c r="E8" s="3" t="s">
        <v>1094</v>
      </c>
      <c r="F8" s="241"/>
      <c r="G8" s="241"/>
      <c r="H8" s="241"/>
      <c r="I8" s="244"/>
      <c r="J8" s="241"/>
    </row>
    <row r="9" spans="1:10" ht="105" x14ac:dyDescent="0.25">
      <c r="A9" s="245"/>
      <c r="B9" s="245" t="s">
        <v>179</v>
      </c>
      <c r="C9" s="245"/>
      <c r="D9" s="245"/>
      <c r="E9" s="3" t="s">
        <v>1093</v>
      </c>
      <c r="F9" s="239"/>
      <c r="G9" s="239"/>
      <c r="H9" s="239"/>
      <c r="I9" s="242"/>
      <c r="J9" s="239"/>
    </row>
    <row r="10" spans="1:10" ht="30" x14ac:dyDescent="0.25">
      <c r="A10" s="245"/>
      <c r="B10" s="245"/>
      <c r="C10" s="245"/>
      <c r="D10" s="245"/>
      <c r="E10" s="2" t="s">
        <v>7048</v>
      </c>
      <c r="F10" s="241"/>
      <c r="G10" s="241"/>
      <c r="H10" s="241"/>
      <c r="I10" s="244"/>
      <c r="J10" s="241"/>
    </row>
    <row r="11" spans="1:10" ht="45" x14ac:dyDescent="0.25">
      <c r="A11" s="12"/>
      <c r="B11" s="12"/>
      <c r="C11" s="12" t="s">
        <v>214</v>
      </c>
      <c r="D11" s="12"/>
      <c r="E11" s="3" t="s">
        <v>1066</v>
      </c>
      <c r="F11" s="10"/>
      <c r="G11" s="10"/>
      <c r="H11" s="10"/>
      <c r="I11" s="11"/>
      <c r="J11" s="10"/>
    </row>
    <row r="12" spans="1:10" ht="45" x14ac:dyDescent="0.25">
      <c r="A12" s="12"/>
      <c r="B12" s="12"/>
      <c r="C12" s="12" t="s">
        <v>212</v>
      </c>
      <c r="D12" s="12"/>
      <c r="E12" s="3" t="s">
        <v>1065</v>
      </c>
      <c r="F12" s="10"/>
      <c r="G12" s="10"/>
      <c r="H12" s="10"/>
      <c r="I12" s="11"/>
      <c r="J12" s="10"/>
    </row>
    <row r="13" spans="1:10" ht="45" x14ac:dyDescent="0.25">
      <c r="A13" s="12"/>
      <c r="B13" s="12" t="s">
        <v>177</v>
      </c>
      <c r="C13" s="12"/>
      <c r="D13" s="12"/>
      <c r="E13" s="3" t="s">
        <v>1092</v>
      </c>
      <c r="F13" s="10"/>
      <c r="G13" s="10"/>
      <c r="H13" s="10"/>
      <c r="I13" s="11"/>
      <c r="J13" s="10"/>
    </row>
    <row r="14" spans="1:10" ht="45" x14ac:dyDescent="0.25">
      <c r="A14" s="12"/>
      <c r="B14" s="12" t="s">
        <v>175</v>
      </c>
      <c r="C14" s="12"/>
      <c r="D14" s="12"/>
      <c r="E14" s="3" t="s">
        <v>1091</v>
      </c>
      <c r="F14" s="10"/>
      <c r="G14" s="10"/>
      <c r="H14" s="10"/>
      <c r="I14" s="11"/>
      <c r="J14" s="10"/>
    </row>
    <row r="15" spans="1:10" x14ac:dyDescent="0.25">
      <c r="A15" s="12"/>
      <c r="B15" s="12" t="s">
        <v>173</v>
      </c>
      <c r="C15" s="12"/>
      <c r="D15" s="12"/>
      <c r="E15" s="3" t="s">
        <v>1090</v>
      </c>
      <c r="F15" s="10"/>
      <c r="G15" s="10"/>
      <c r="H15" s="10"/>
      <c r="I15" s="11"/>
      <c r="J15" s="10"/>
    </row>
    <row r="16" spans="1:10" ht="75" x14ac:dyDescent="0.25">
      <c r="A16" s="148"/>
      <c r="B16" s="148" t="s">
        <v>171</v>
      </c>
      <c r="C16" s="148"/>
      <c r="D16" s="148"/>
      <c r="E16" s="3" t="s">
        <v>1089</v>
      </c>
      <c r="F16" s="239"/>
      <c r="G16" s="239"/>
      <c r="H16" s="239"/>
      <c r="I16" s="242"/>
      <c r="J16" s="239"/>
    </row>
    <row r="17" spans="1:10" ht="30" x14ac:dyDescent="0.25">
      <c r="A17" s="148"/>
      <c r="B17" s="148"/>
      <c r="C17" s="148"/>
      <c r="D17" s="148"/>
      <c r="E17" s="2" t="s">
        <v>7048</v>
      </c>
      <c r="F17" s="240"/>
      <c r="G17" s="240"/>
      <c r="H17" s="240"/>
      <c r="I17" s="243"/>
      <c r="J17" s="240"/>
    </row>
    <row r="18" spans="1:10" x14ac:dyDescent="0.25">
      <c r="A18" s="12"/>
      <c r="B18" s="12"/>
      <c r="C18" s="12" t="s">
        <v>214</v>
      </c>
      <c r="D18" s="12"/>
      <c r="E18" s="3" t="s">
        <v>1088</v>
      </c>
      <c r="F18" s="241"/>
      <c r="G18" s="241"/>
      <c r="H18" s="241"/>
      <c r="I18" s="244"/>
      <c r="J18" s="241"/>
    </row>
    <row r="19" spans="1:10" x14ac:dyDescent="0.25">
      <c r="A19" s="12"/>
      <c r="B19" s="12"/>
      <c r="C19" s="12" t="s">
        <v>212</v>
      </c>
      <c r="D19" s="12"/>
      <c r="E19" s="3" t="s">
        <v>1087</v>
      </c>
      <c r="F19" s="10"/>
      <c r="G19" s="10"/>
      <c r="H19" s="10"/>
      <c r="I19" s="11"/>
      <c r="J19" s="10"/>
    </row>
    <row r="20" spans="1:10" x14ac:dyDescent="0.25">
      <c r="A20" s="12"/>
      <c r="B20" s="12"/>
      <c r="C20" s="12" t="s">
        <v>210</v>
      </c>
      <c r="D20" s="12"/>
      <c r="E20" s="3" t="s">
        <v>1086</v>
      </c>
      <c r="F20" s="10"/>
      <c r="G20" s="10"/>
      <c r="H20" s="10"/>
      <c r="I20" s="11"/>
      <c r="J20" s="10"/>
    </row>
    <row r="21" spans="1:10" x14ac:dyDescent="0.25">
      <c r="A21" s="12"/>
      <c r="B21" s="12"/>
      <c r="C21" s="12" t="s">
        <v>208</v>
      </c>
      <c r="D21" s="12"/>
      <c r="E21" s="3" t="s">
        <v>1085</v>
      </c>
      <c r="F21" s="10"/>
      <c r="G21" s="10"/>
      <c r="H21" s="10"/>
      <c r="I21" s="11"/>
      <c r="J21" s="10"/>
    </row>
    <row r="22" spans="1:10" x14ac:dyDescent="0.25">
      <c r="A22" s="12"/>
      <c r="B22" s="12"/>
      <c r="C22" s="12" t="s">
        <v>206</v>
      </c>
      <c r="D22" s="12"/>
      <c r="E22" s="3" t="s">
        <v>1084</v>
      </c>
      <c r="F22" s="10"/>
      <c r="G22" s="10"/>
      <c r="H22" s="10"/>
      <c r="I22" s="11"/>
      <c r="J22" s="10"/>
    </row>
    <row r="23" spans="1:10" x14ac:dyDescent="0.25">
      <c r="A23" s="12"/>
      <c r="B23" s="12"/>
      <c r="C23" s="12" t="s">
        <v>204</v>
      </c>
      <c r="D23" s="12"/>
      <c r="E23" s="3" t="s">
        <v>1083</v>
      </c>
      <c r="F23" s="10"/>
      <c r="G23" s="10"/>
      <c r="H23" s="10"/>
      <c r="I23" s="11"/>
      <c r="J23" s="10"/>
    </row>
    <row r="24" spans="1:10" x14ac:dyDescent="0.25">
      <c r="A24" s="12"/>
      <c r="B24" s="12"/>
      <c r="C24" s="12" t="s">
        <v>202</v>
      </c>
      <c r="D24" s="12"/>
      <c r="E24" s="3" t="s">
        <v>1082</v>
      </c>
      <c r="F24" s="10"/>
      <c r="G24" s="10"/>
      <c r="H24" s="10"/>
      <c r="I24" s="11"/>
      <c r="J24" s="10"/>
    </row>
    <row r="25" spans="1:10" ht="45" x14ac:dyDescent="0.25">
      <c r="A25" s="12"/>
      <c r="B25" s="12"/>
      <c r="C25" s="12"/>
      <c r="D25" s="12" t="s">
        <v>435</v>
      </c>
      <c r="E25" s="3" t="s">
        <v>1066</v>
      </c>
      <c r="F25" s="10"/>
      <c r="G25" s="10"/>
      <c r="H25" s="10"/>
      <c r="I25" s="11"/>
      <c r="J25" s="10"/>
    </row>
    <row r="26" spans="1:10" ht="45" x14ac:dyDescent="0.25">
      <c r="A26" s="12"/>
      <c r="B26" s="12"/>
      <c r="C26" s="12"/>
      <c r="D26" s="12" t="s">
        <v>433</v>
      </c>
      <c r="E26" s="3" t="s">
        <v>1065</v>
      </c>
      <c r="F26" s="10"/>
      <c r="G26" s="10"/>
      <c r="H26" s="10"/>
      <c r="I26" s="11"/>
      <c r="J26" s="10"/>
    </row>
    <row r="27" spans="1:10" ht="45" x14ac:dyDescent="0.25">
      <c r="A27" s="12"/>
      <c r="B27" s="12" t="s">
        <v>169</v>
      </c>
      <c r="C27" s="12"/>
      <c r="D27" s="12"/>
      <c r="E27" s="3" t="s">
        <v>1081</v>
      </c>
      <c r="F27" s="10"/>
      <c r="G27" s="10"/>
      <c r="H27" s="10"/>
      <c r="I27" s="11"/>
      <c r="J27" s="10"/>
    </row>
    <row r="28" spans="1:10" ht="105" x14ac:dyDescent="0.25">
      <c r="A28" s="12"/>
      <c r="B28" s="12" t="s">
        <v>167</v>
      </c>
      <c r="C28" s="12"/>
      <c r="D28" s="12"/>
      <c r="E28" s="3" t="s">
        <v>1080</v>
      </c>
      <c r="F28" s="10"/>
      <c r="G28" s="10"/>
      <c r="H28" s="10"/>
      <c r="I28" s="11"/>
      <c r="J28" s="10"/>
    </row>
    <row r="29" spans="1:10" x14ac:dyDescent="0.25">
      <c r="A29" s="12"/>
      <c r="B29" s="12" t="s">
        <v>165</v>
      </c>
      <c r="C29" s="12"/>
      <c r="D29" s="12"/>
      <c r="E29" s="3" t="s">
        <v>1079</v>
      </c>
      <c r="F29" s="10"/>
      <c r="G29" s="10"/>
      <c r="H29" s="10"/>
      <c r="I29" s="11"/>
      <c r="J29" s="10"/>
    </row>
    <row r="30" spans="1:10" x14ac:dyDescent="0.25">
      <c r="A30" s="12"/>
      <c r="B30" s="12" t="s">
        <v>426</v>
      </c>
      <c r="C30" s="12"/>
      <c r="D30" s="12"/>
      <c r="E30" s="3" t="s">
        <v>1078</v>
      </c>
      <c r="F30" s="10"/>
      <c r="G30" s="10"/>
      <c r="H30" s="10"/>
      <c r="I30" s="11"/>
      <c r="J30" s="10"/>
    </row>
    <row r="31" spans="1:10" ht="30" x14ac:dyDescent="0.25">
      <c r="A31" s="12" t="s">
        <v>1077</v>
      </c>
      <c r="B31" s="12"/>
      <c r="C31" s="12"/>
      <c r="D31" s="12"/>
      <c r="E31" s="3" t="s">
        <v>1076</v>
      </c>
      <c r="F31" s="239"/>
      <c r="G31" s="239"/>
      <c r="H31" s="239"/>
      <c r="I31" s="242"/>
      <c r="J31" s="239"/>
    </row>
    <row r="32" spans="1:10" ht="60" x14ac:dyDescent="0.25">
      <c r="A32" s="12"/>
      <c r="B32" s="12" t="s">
        <v>420</v>
      </c>
      <c r="C32" s="12"/>
      <c r="D32" s="12"/>
      <c r="E32" s="3" t="s">
        <v>1075</v>
      </c>
      <c r="F32" s="240"/>
      <c r="G32" s="240"/>
      <c r="H32" s="240"/>
      <c r="I32" s="243"/>
      <c r="J32" s="240"/>
    </row>
    <row r="33" spans="1:10" ht="75" x14ac:dyDescent="0.25">
      <c r="A33" s="12"/>
      <c r="B33" s="12"/>
      <c r="C33" s="15" t="s">
        <v>257</v>
      </c>
      <c r="D33" s="12"/>
      <c r="E33" s="3" t="s">
        <v>7395</v>
      </c>
      <c r="F33" s="241"/>
      <c r="G33" s="241"/>
      <c r="H33" s="241"/>
      <c r="I33" s="244"/>
      <c r="J33" s="241"/>
    </row>
    <row r="34" spans="1:10" ht="45" x14ac:dyDescent="0.25">
      <c r="A34" s="12"/>
      <c r="B34" s="12" t="s">
        <v>179</v>
      </c>
      <c r="C34" s="12"/>
      <c r="D34" s="12"/>
      <c r="E34" s="3" t="s">
        <v>7396</v>
      </c>
      <c r="F34" s="10"/>
      <c r="G34" s="10"/>
      <c r="H34" s="10"/>
      <c r="I34" s="11"/>
      <c r="J34" s="10"/>
    </row>
    <row r="35" spans="1:10" ht="30" x14ac:dyDescent="0.25">
      <c r="A35" s="12"/>
      <c r="B35" s="12" t="s">
        <v>177</v>
      </c>
      <c r="C35" s="12"/>
      <c r="D35" s="12"/>
      <c r="E35" s="3" t="s">
        <v>1074</v>
      </c>
      <c r="F35" s="239"/>
      <c r="G35" s="239"/>
      <c r="H35" s="239"/>
      <c r="I35" s="242"/>
      <c r="J35" s="239"/>
    </row>
    <row r="36" spans="1:10" ht="30" x14ac:dyDescent="0.25">
      <c r="A36" s="148"/>
      <c r="B36" s="148"/>
      <c r="C36" s="148" t="s">
        <v>214</v>
      </c>
      <c r="D36" s="148"/>
      <c r="E36" s="3" t="s">
        <v>1073</v>
      </c>
      <c r="F36" s="240"/>
      <c r="G36" s="240"/>
      <c r="H36" s="240"/>
      <c r="I36" s="243"/>
      <c r="J36" s="240"/>
    </row>
    <row r="37" spans="1:10" x14ac:dyDescent="0.25">
      <c r="A37" s="148"/>
      <c r="B37" s="148"/>
      <c r="C37" s="148"/>
      <c r="D37" s="148"/>
      <c r="E37" s="2" t="s">
        <v>6938</v>
      </c>
      <c r="F37" s="241"/>
      <c r="G37" s="241"/>
      <c r="H37" s="241"/>
      <c r="I37" s="244"/>
      <c r="J37" s="241"/>
    </row>
    <row r="38" spans="1:10" ht="30" x14ac:dyDescent="0.25">
      <c r="A38" s="12"/>
      <c r="B38" s="12"/>
      <c r="C38" s="12" t="s">
        <v>212</v>
      </c>
      <c r="D38" s="12"/>
      <c r="E38" s="3" t="s">
        <v>1072</v>
      </c>
      <c r="F38" s="10"/>
      <c r="G38" s="10"/>
      <c r="H38" s="10"/>
      <c r="I38" s="11"/>
      <c r="J38" s="10"/>
    </row>
    <row r="39" spans="1:10" ht="90" x14ac:dyDescent="0.25">
      <c r="A39" s="148"/>
      <c r="B39" s="148"/>
      <c r="C39" s="148" t="s">
        <v>210</v>
      </c>
      <c r="D39" s="148"/>
      <c r="E39" s="3" t="s">
        <v>1071</v>
      </c>
      <c r="F39" s="239"/>
      <c r="G39" s="239"/>
      <c r="H39" s="239"/>
      <c r="I39" s="242"/>
      <c r="J39" s="239"/>
    </row>
    <row r="40" spans="1:10" ht="30" x14ac:dyDescent="0.25">
      <c r="A40" s="148"/>
      <c r="B40" s="148"/>
      <c r="C40" s="148"/>
      <c r="D40" s="148"/>
      <c r="E40" s="2" t="s">
        <v>7048</v>
      </c>
      <c r="F40" s="241"/>
      <c r="G40" s="241"/>
      <c r="H40" s="241"/>
      <c r="I40" s="244"/>
      <c r="J40" s="241"/>
    </row>
    <row r="41" spans="1:10" ht="45" x14ac:dyDescent="0.25">
      <c r="A41" s="12"/>
      <c r="B41" s="12"/>
      <c r="C41" s="12"/>
      <c r="D41" s="12" t="s">
        <v>435</v>
      </c>
      <c r="E41" s="3" t="s">
        <v>1070</v>
      </c>
      <c r="F41" s="10"/>
      <c r="G41" s="10"/>
      <c r="H41" s="10"/>
      <c r="I41" s="11"/>
      <c r="J41" s="10"/>
    </row>
    <row r="42" spans="1:10" ht="45" x14ac:dyDescent="0.25">
      <c r="A42" s="12"/>
      <c r="B42" s="12"/>
      <c r="C42" s="12"/>
      <c r="D42" s="12" t="s">
        <v>433</v>
      </c>
      <c r="E42" s="3" t="s">
        <v>1065</v>
      </c>
      <c r="F42" s="10"/>
      <c r="G42" s="10"/>
      <c r="H42" s="10"/>
      <c r="I42" s="11"/>
      <c r="J42" s="10"/>
    </row>
    <row r="43" spans="1:10" ht="75" x14ac:dyDescent="0.25">
      <c r="A43" s="12"/>
      <c r="B43" s="12"/>
      <c r="C43" s="12" t="s">
        <v>208</v>
      </c>
      <c r="D43" s="12"/>
      <c r="E43" s="3" t="s">
        <v>1069</v>
      </c>
      <c r="F43" s="10"/>
      <c r="G43" s="10"/>
      <c r="H43" s="10"/>
      <c r="I43" s="11"/>
      <c r="J43" s="10"/>
    </row>
    <row r="44" spans="1:10" ht="105" x14ac:dyDescent="0.25">
      <c r="A44" s="12"/>
      <c r="B44" s="12" t="s">
        <v>175</v>
      </c>
      <c r="C44" s="12"/>
      <c r="D44" s="12"/>
      <c r="E44" s="3" t="s">
        <v>1068</v>
      </c>
      <c r="F44" s="10"/>
      <c r="G44" s="10"/>
      <c r="H44" s="10"/>
      <c r="I44" s="11"/>
      <c r="J44" s="10"/>
    </row>
    <row r="45" spans="1:10" ht="90" x14ac:dyDescent="0.25">
      <c r="A45" s="148"/>
      <c r="B45" s="148" t="s">
        <v>173</v>
      </c>
      <c r="C45" s="148"/>
      <c r="D45" s="148"/>
      <c r="E45" s="3" t="s">
        <v>1067</v>
      </c>
      <c r="F45" s="239"/>
      <c r="G45" s="239"/>
      <c r="H45" s="239"/>
      <c r="I45" s="242"/>
      <c r="J45" s="239"/>
    </row>
    <row r="46" spans="1:10" ht="30" x14ac:dyDescent="0.25">
      <c r="A46" s="148"/>
      <c r="B46" s="148"/>
      <c r="C46" s="148"/>
      <c r="D46" s="148"/>
      <c r="E46" s="2" t="s">
        <v>7048</v>
      </c>
      <c r="F46" s="241"/>
      <c r="G46" s="241"/>
      <c r="H46" s="241"/>
      <c r="I46" s="244"/>
      <c r="J46" s="241"/>
    </row>
    <row r="47" spans="1:10" ht="45" x14ac:dyDescent="0.25">
      <c r="A47" s="12"/>
      <c r="B47" s="12"/>
      <c r="C47" s="12" t="s">
        <v>214</v>
      </c>
      <c r="D47" s="12"/>
      <c r="E47" s="3" t="s">
        <v>1066</v>
      </c>
      <c r="F47" s="10"/>
      <c r="G47" s="10"/>
      <c r="H47" s="10"/>
      <c r="I47" s="11"/>
      <c r="J47" s="10"/>
    </row>
    <row r="48" spans="1:10" ht="45" x14ac:dyDescent="0.25">
      <c r="A48" s="12"/>
      <c r="B48" s="12"/>
      <c r="C48" s="12" t="s">
        <v>212</v>
      </c>
      <c r="D48" s="12"/>
      <c r="E48" s="3" t="s">
        <v>1065</v>
      </c>
      <c r="F48" s="10"/>
      <c r="G48" s="10"/>
      <c r="H48" s="10"/>
      <c r="I48" s="11"/>
      <c r="J48" s="10"/>
    </row>
  </sheetData>
  <mergeCells count="56">
    <mergeCell ref="H31:H33"/>
    <mergeCell ref="I31:I33"/>
    <mergeCell ref="J31:J33"/>
    <mergeCell ref="D39:D40"/>
    <mergeCell ref="F39:F40"/>
    <mergeCell ref="G39:G40"/>
    <mergeCell ref="F31:F33"/>
    <mergeCell ref="G31:G33"/>
    <mergeCell ref="G35:G37"/>
    <mergeCell ref="H35:H37"/>
    <mergeCell ref="I35:I37"/>
    <mergeCell ref="J39:J40"/>
    <mergeCell ref="J35:J37"/>
    <mergeCell ref="G45:G46"/>
    <mergeCell ref="H45:H46"/>
    <mergeCell ref="I45:I46"/>
    <mergeCell ref="J45:J46"/>
    <mergeCell ref="A39:A40"/>
    <mergeCell ref="B39:B40"/>
    <mergeCell ref="C39:C40"/>
    <mergeCell ref="H39:H40"/>
    <mergeCell ref="I39:I40"/>
    <mergeCell ref="A45:A46"/>
    <mergeCell ref="B45:B46"/>
    <mergeCell ref="C45:C46"/>
    <mergeCell ref="D45:D46"/>
    <mergeCell ref="F45:F46"/>
    <mergeCell ref="F16:F18"/>
    <mergeCell ref="J16:J18"/>
    <mergeCell ref="I16:I18"/>
    <mergeCell ref="H16:H18"/>
    <mergeCell ref="G16:G18"/>
    <mergeCell ref="A16:A17"/>
    <mergeCell ref="B16:B17"/>
    <mergeCell ref="C16:C17"/>
    <mergeCell ref="D16:D17"/>
    <mergeCell ref="A9:A10"/>
    <mergeCell ref="B9:B10"/>
    <mergeCell ref="C9:C10"/>
    <mergeCell ref="D9:D10"/>
    <mergeCell ref="A36:A37"/>
    <mergeCell ref="B36:B37"/>
    <mergeCell ref="C36:C37"/>
    <mergeCell ref="D36:D37"/>
    <mergeCell ref="F35:F37"/>
    <mergeCell ref="H9:H10"/>
    <mergeCell ref="I9:I10"/>
    <mergeCell ref="A3:J3"/>
    <mergeCell ref="J7:J8"/>
    <mergeCell ref="I7:I8"/>
    <mergeCell ref="H7:H8"/>
    <mergeCell ref="G7:G8"/>
    <mergeCell ref="F7:F8"/>
    <mergeCell ref="J9:J10"/>
    <mergeCell ref="F9:F10"/>
    <mergeCell ref="G9:G10"/>
  </mergeCells>
  <hyperlinks>
    <hyperlink ref="E37" location="sdl_56a" display="Click here to go to SDL Item 56a." xr:uid="{00000000-0004-0000-4300-000000000000}"/>
    <hyperlink ref="E10" location="mil12.00" display="Click here to go to MIL Section 12.0." xr:uid="{00000000-0004-0000-4300-000001000000}"/>
    <hyperlink ref="E17" location="mil12.00" display="Click here to go to MIL Section 12.0." xr:uid="{00000000-0004-0000-4300-000002000000}"/>
    <hyperlink ref="E40" location="mil12.00" display="Click here to go to MIL Section 12.0." xr:uid="{00000000-0004-0000-4300-000003000000}"/>
    <hyperlink ref="E46" location="mil12.00" display="Click here to go to MIL Section 12.0." xr:uid="{00000000-0004-0000-4300-000004000000}"/>
  </hyperlinks>
  <pageMargins left="0.7" right="0.7" top="0.75" bottom="0.75" header="0.3" footer="0.3"/>
  <pageSetup orientation="portrait"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8"/>
  <dimension ref="A3:J22"/>
  <sheetViews>
    <sheetView workbookViewId="0">
      <pane ySplit="5" topLeftCell="A6" activePane="bottomLeft" state="frozen"/>
      <selection pane="bottomLeft" activeCell="A6" sqref="A6:A8"/>
    </sheetView>
  </sheetViews>
  <sheetFormatPr defaultRowHeight="15" x14ac:dyDescent="0.25"/>
  <cols>
    <col min="1" max="2" width="4.7109375" customWidth="1"/>
    <col min="3" max="4" width="5.7109375" customWidth="1"/>
    <col min="5" max="5" width="30.7109375" customWidth="1"/>
    <col min="6" max="6" width="4.7109375" customWidth="1"/>
    <col min="7" max="8" width="6.7109375" customWidth="1"/>
    <col min="9" max="9" width="10.7109375" customWidth="1"/>
    <col min="10" max="10" width="8.7109375" customWidth="1"/>
  </cols>
  <sheetData>
    <row r="3" spans="1:10" ht="15.75" thickBot="1" x14ac:dyDescent="0.3">
      <c r="A3" s="147" t="s">
        <v>1104</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20" x14ac:dyDescent="0.25">
      <c r="A6" s="148" t="s">
        <v>1103</v>
      </c>
      <c r="B6" s="148"/>
      <c r="C6" s="148"/>
      <c r="D6" s="148"/>
      <c r="E6" s="3" t="s">
        <v>1102</v>
      </c>
      <c r="F6" s="239"/>
      <c r="G6" s="239"/>
      <c r="H6" s="239"/>
      <c r="I6" s="242"/>
      <c r="J6" s="239"/>
    </row>
    <row r="7" spans="1:10" ht="30" x14ac:dyDescent="0.25">
      <c r="A7" s="148"/>
      <c r="B7" s="148"/>
      <c r="C7" s="148"/>
      <c r="D7" s="148"/>
      <c r="E7" s="2" t="s">
        <v>6939</v>
      </c>
      <c r="F7" s="240"/>
      <c r="G7" s="240"/>
      <c r="H7" s="240"/>
      <c r="I7" s="243"/>
      <c r="J7" s="240"/>
    </row>
    <row r="8" spans="1:10" x14ac:dyDescent="0.25">
      <c r="A8" s="148"/>
      <c r="B8" s="148"/>
      <c r="C8" s="148"/>
      <c r="D8" s="148"/>
      <c r="E8" s="2" t="s">
        <v>6940</v>
      </c>
      <c r="F8" s="240"/>
      <c r="G8" s="240"/>
      <c r="H8" s="240"/>
      <c r="I8" s="243"/>
      <c r="J8" s="240"/>
    </row>
    <row r="9" spans="1:10" ht="60" x14ac:dyDescent="0.25">
      <c r="A9" s="12"/>
      <c r="B9" s="12" t="s">
        <v>420</v>
      </c>
      <c r="C9" s="12"/>
      <c r="D9" s="12"/>
      <c r="E9" s="3" t="s">
        <v>1075</v>
      </c>
      <c r="F9" s="241"/>
      <c r="G9" s="241"/>
      <c r="H9" s="241"/>
      <c r="I9" s="244"/>
      <c r="J9" s="241"/>
    </row>
    <row r="10" spans="1:10" ht="45" x14ac:dyDescent="0.25">
      <c r="A10" s="12"/>
      <c r="B10" s="12" t="s">
        <v>179</v>
      </c>
      <c r="C10" s="12"/>
      <c r="D10" s="12"/>
      <c r="E10" s="3" t="s">
        <v>1101</v>
      </c>
      <c r="F10" s="10"/>
      <c r="G10" s="10"/>
      <c r="H10" s="10"/>
      <c r="I10" s="11"/>
      <c r="J10" s="10"/>
    </row>
    <row r="11" spans="1:10" ht="30" x14ac:dyDescent="0.25">
      <c r="A11" s="12"/>
      <c r="B11" s="12" t="s">
        <v>177</v>
      </c>
      <c r="C11" s="12"/>
      <c r="D11" s="12"/>
      <c r="E11" s="3" t="s">
        <v>1074</v>
      </c>
      <c r="F11" s="239"/>
      <c r="G11" s="239"/>
      <c r="H11" s="239"/>
      <c r="I11" s="242"/>
      <c r="J11" s="239"/>
    </row>
    <row r="12" spans="1:10" ht="30" x14ac:dyDescent="0.25">
      <c r="A12" s="12"/>
      <c r="B12" s="12"/>
      <c r="C12" s="12" t="s">
        <v>214</v>
      </c>
      <c r="D12" s="12"/>
      <c r="E12" s="3" t="s">
        <v>1072</v>
      </c>
      <c r="F12" s="241"/>
      <c r="G12" s="241"/>
      <c r="H12" s="241"/>
      <c r="I12" s="244"/>
      <c r="J12" s="241"/>
    </row>
    <row r="13" spans="1:10" ht="90" x14ac:dyDescent="0.25">
      <c r="A13" s="148"/>
      <c r="B13" s="148"/>
      <c r="C13" s="148" t="s">
        <v>212</v>
      </c>
      <c r="D13" s="148"/>
      <c r="E13" s="3" t="s">
        <v>1071</v>
      </c>
      <c r="F13" s="239"/>
      <c r="G13" s="239"/>
      <c r="H13" s="239"/>
      <c r="I13" s="242"/>
      <c r="J13" s="239"/>
    </row>
    <row r="14" spans="1:10" ht="30" x14ac:dyDescent="0.25">
      <c r="A14" s="148"/>
      <c r="B14" s="148"/>
      <c r="C14" s="148"/>
      <c r="D14" s="148"/>
      <c r="E14" s="2" t="s">
        <v>7048</v>
      </c>
      <c r="F14" s="241"/>
      <c r="G14" s="241"/>
      <c r="H14" s="241"/>
      <c r="I14" s="244"/>
      <c r="J14" s="241"/>
    </row>
    <row r="15" spans="1:10" ht="45" x14ac:dyDescent="0.25">
      <c r="A15" s="12"/>
      <c r="B15" s="12"/>
      <c r="C15" s="12"/>
      <c r="D15" s="12" t="s">
        <v>435</v>
      </c>
      <c r="E15" s="3" t="s">
        <v>1066</v>
      </c>
      <c r="F15" s="10"/>
      <c r="G15" s="10"/>
      <c r="H15" s="10"/>
      <c r="I15" s="11"/>
      <c r="J15" s="10"/>
    </row>
    <row r="16" spans="1:10" ht="45" x14ac:dyDescent="0.25">
      <c r="A16" s="12"/>
      <c r="B16" s="12"/>
      <c r="C16" s="12"/>
      <c r="D16" s="12" t="s">
        <v>433</v>
      </c>
      <c r="E16" s="3" t="s">
        <v>1065</v>
      </c>
      <c r="F16" s="10"/>
      <c r="G16" s="10"/>
      <c r="H16" s="10"/>
      <c r="I16" s="11"/>
      <c r="J16" s="10"/>
    </row>
    <row r="17" spans="1:10" ht="75" x14ac:dyDescent="0.25">
      <c r="A17" s="12"/>
      <c r="B17" s="12"/>
      <c r="C17" s="12" t="s">
        <v>210</v>
      </c>
      <c r="D17" s="12"/>
      <c r="E17" s="3" t="s">
        <v>1069</v>
      </c>
      <c r="F17" s="10"/>
      <c r="G17" s="10"/>
      <c r="H17" s="10"/>
      <c r="I17" s="11"/>
      <c r="J17" s="10"/>
    </row>
    <row r="18" spans="1:10" ht="105" x14ac:dyDescent="0.25">
      <c r="A18" s="12"/>
      <c r="B18" s="12" t="s">
        <v>175</v>
      </c>
      <c r="C18" s="12"/>
      <c r="D18" s="12"/>
      <c r="E18" s="3" t="s">
        <v>1068</v>
      </c>
      <c r="F18" s="10"/>
      <c r="G18" s="10"/>
      <c r="H18" s="10"/>
      <c r="I18" s="11"/>
      <c r="J18" s="10"/>
    </row>
    <row r="19" spans="1:10" ht="90" x14ac:dyDescent="0.25">
      <c r="A19" s="148"/>
      <c r="B19" s="148" t="s">
        <v>173</v>
      </c>
      <c r="C19" s="148"/>
      <c r="D19" s="148"/>
      <c r="E19" s="3" t="s">
        <v>1100</v>
      </c>
      <c r="F19" s="239"/>
      <c r="G19" s="239"/>
      <c r="H19" s="239"/>
      <c r="I19" s="242"/>
      <c r="J19" s="239"/>
    </row>
    <row r="20" spans="1:10" ht="30" x14ac:dyDescent="0.25">
      <c r="A20" s="148"/>
      <c r="B20" s="148"/>
      <c r="C20" s="148"/>
      <c r="D20" s="148"/>
      <c r="E20" s="2" t="s">
        <v>7048</v>
      </c>
      <c r="F20" s="241"/>
      <c r="G20" s="241"/>
      <c r="H20" s="241"/>
      <c r="I20" s="244"/>
      <c r="J20" s="241"/>
    </row>
    <row r="21" spans="1:10" ht="45" x14ac:dyDescent="0.25">
      <c r="A21" s="12"/>
      <c r="B21" s="12"/>
      <c r="C21" s="12" t="s">
        <v>214</v>
      </c>
      <c r="D21" s="12"/>
      <c r="E21" s="3" t="s">
        <v>1066</v>
      </c>
      <c r="F21" s="10"/>
      <c r="G21" s="10"/>
      <c r="H21" s="10"/>
      <c r="I21" s="11"/>
      <c r="J21" s="10"/>
    </row>
    <row r="22" spans="1:10" ht="45" x14ac:dyDescent="0.25">
      <c r="A22" s="12"/>
      <c r="B22" s="12"/>
      <c r="C22" s="12" t="s">
        <v>212</v>
      </c>
      <c r="D22" s="12"/>
      <c r="E22" s="3" t="s">
        <v>1065</v>
      </c>
      <c r="F22" s="10"/>
      <c r="G22" s="10"/>
      <c r="H22" s="10"/>
      <c r="I22" s="11"/>
      <c r="J22" s="10"/>
    </row>
  </sheetData>
  <mergeCells count="33">
    <mergeCell ref="D19:D20"/>
    <mergeCell ref="F19:F20"/>
    <mergeCell ref="D13:D14"/>
    <mergeCell ref="F13:F14"/>
    <mergeCell ref="G13:G14"/>
    <mergeCell ref="A13:A14"/>
    <mergeCell ref="B13:B14"/>
    <mergeCell ref="C13:C14"/>
    <mergeCell ref="A19:A20"/>
    <mergeCell ref="B19:B20"/>
    <mergeCell ref="C19:C20"/>
    <mergeCell ref="F11:F12"/>
    <mergeCell ref="G19:G20"/>
    <mergeCell ref="H19:H20"/>
    <mergeCell ref="I19:I20"/>
    <mergeCell ref="J19:J20"/>
    <mergeCell ref="H13:H14"/>
    <mergeCell ref="I13:I14"/>
    <mergeCell ref="J13:J14"/>
    <mergeCell ref="J11:J12"/>
    <mergeCell ref="I11:I12"/>
    <mergeCell ref="H11:H12"/>
    <mergeCell ref="G11:G12"/>
    <mergeCell ref="A3:J3"/>
    <mergeCell ref="J6:J9"/>
    <mergeCell ref="I6:I9"/>
    <mergeCell ref="H6:H9"/>
    <mergeCell ref="G6:G9"/>
    <mergeCell ref="F6:F9"/>
    <mergeCell ref="A6:A8"/>
    <mergeCell ref="B6:B8"/>
    <mergeCell ref="C6:C8"/>
    <mergeCell ref="D6:D8"/>
  </mergeCells>
  <hyperlinks>
    <hyperlink ref="E7" location="cp_062" display="Click here to go to Checkplan Item 62." xr:uid="{00000000-0004-0000-4400-000000000000}"/>
    <hyperlink ref="E8" location="sdl_56b" display="Click here to go to SDL Item 56b." xr:uid="{00000000-0004-0000-4400-000001000000}"/>
    <hyperlink ref="E14" location="mil12.00" display="Click here to go to MIL Section 12.0." xr:uid="{00000000-0004-0000-4400-000002000000}"/>
    <hyperlink ref="E20" location="mil12.00" display="Click here to go to MIL Section 12.0." xr:uid="{00000000-0004-0000-4400-000003000000}"/>
  </hyperlinks>
  <pageMargins left="0.7" right="0.7" top="0.75" bottom="0.75" header="0.3" footer="0.3"/>
  <pageSetup orientation="portrait"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69"/>
  <dimension ref="A3:I23"/>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5.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1115</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45" x14ac:dyDescent="0.25">
      <c r="A6" s="12" t="s">
        <v>1114</v>
      </c>
      <c r="B6" s="12"/>
      <c r="C6" s="12"/>
      <c r="D6" s="3" t="s">
        <v>7397</v>
      </c>
      <c r="E6" s="239"/>
      <c r="F6" s="239"/>
      <c r="G6" s="239"/>
      <c r="H6" s="242"/>
      <c r="I6" s="239"/>
    </row>
    <row r="7" spans="1:9" ht="30" x14ac:dyDescent="0.25">
      <c r="A7" s="12"/>
      <c r="B7" s="12" t="s">
        <v>420</v>
      </c>
      <c r="C7" s="12"/>
      <c r="D7" s="3" t="s">
        <v>1113</v>
      </c>
      <c r="E7" s="241"/>
      <c r="F7" s="241"/>
      <c r="G7" s="241"/>
      <c r="H7" s="244"/>
      <c r="I7" s="241"/>
    </row>
    <row r="8" spans="1:9" ht="195" x14ac:dyDescent="0.25">
      <c r="A8" s="12"/>
      <c r="B8" s="12" t="s">
        <v>179</v>
      </c>
      <c r="C8" s="12"/>
      <c r="D8" s="3" t="s">
        <v>7702</v>
      </c>
      <c r="E8" s="10"/>
      <c r="F8" s="10"/>
      <c r="G8" s="10"/>
      <c r="H8" s="11"/>
      <c r="I8" s="10"/>
    </row>
    <row r="9" spans="1:9" ht="60" x14ac:dyDescent="0.25">
      <c r="A9" s="148"/>
      <c r="B9" s="148" t="s">
        <v>344</v>
      </c>
      <c r="C9" s="148"/>
      <c r="D9" s="3" t="s">
        <v>1112</v>
      </c>
      <c r="E9" s="239"/>
      <c r="F9" s="239"/>
      <c r="G9" s="239"/>
      <c r="H9" s="242"/>
      <c r="I9" s="239"/>
    </row>
    <row r="10" spans="1:9" ht="30" x14ac:dyDescent="0.25">
      <c r="A10" s="148"/>
      <c r="B10" s="148"/>
      <c r="C10" s="148"/>
      <c r="D10" s="2" t="s">
        <v>6944</v>
      </c>
      <c r="E10" s="241"/>
      <c r="F10" s="241"/>
      <c r="G10" s="241"/>
      <c r="H10" s="244"/>
      <c r="I10" s="241"/>
    </row>
    <row r="11" spans="1:9" ht="60" x14ac:dyDescent="0.25">
      <c r="A11" s="148"/>
      <c r="B11" s="148" t="s">
        <v>342</v>
      </c>
      <c r="C11" s="148"/>
      <c r="D11" s="3" t="s">
        <v>1111</v>
      </c>
      <c r="E11" s="239"/>
      <c r="F11" s="239"/>
      <c r="G11" s="239"/>
      <c r="H11" s="242"/>
      <c r="I11" s="239"/>
    </row>
    <row r="12" spans="1:9" ht="30" x14ac:dyDescent="0.25">
      <c r="A12" s="148"/>
      <c r="B12" s="148"/>
      <c r="C12" s="148"/>
      <c r="D12" s="2" t="s">
        <v>6630</v>
      </c>
      <c r="E12" s="241"/>
      <c r="F12" s="241"/>
      <c r="G12" s="241"/>
      <c r="H12" s="244"/>
      <c r="I12" s="241"/>
    </row>
    <row r="13" spans="1:9" ht="45" x14ac:dyDescent="0.25">
      <c r="A13" s="12"/>
      <c r="B13" s="12" t="s">
        <v>340</v>
      </c>
      <c r="C13" s="12"/>
      <c r="D13" s="3" t="s">
        <v>1110</v>
      </c>
      <c r="E13" s="10"/>
      <c r="F13" s="10"/>
      <c r="G13" s="10"/>
      <c r="H13" s="11"/>
      <c r="I13" s="10"/>
    </row>
    <row r="14" spans="1:9" ht="60" x14ac:dyDescent="0.25">
      <c r="A14" s="12"/>
      <c r="B14" s="12" t="s">
        <v>338</v>
      </c>
      <c r="C14" s="12"/>
      <c r="D14" s="3" t="s">
        <v>1109</v>
      </c>
      <c r="E14" s="10"/>
      <c r="F14" s="10"/>
      <c r="G14" s="10"/>
      <c r="H14" s="11"/>
      <c r="I14" s="10"/>
    </row>
    <row r="15" spans="1:9" ht="135" x14ac:dyDescent="0.25">
      <c r="A15" s="148"/>
      <c r="B15" s="148" t="s">
        <v>336</v>
      </c>
      <c r="C15" s="148"/>
      <c r="D15" s="3" t="s">
        <v>1108</v>
      </c>
      <c r="E15" s="239"/>
      <c r="F15" s="239"/>
      <c r="G15" s="239"/>
      <c r="H15" s="242"/>
      <c r="I15" s="239"/>
    </row>
    <row r="16" spans="1:9" ht="30" x14ac:dyDescent="0.25">
      <c r="A16" s="148"/>
      <c r="B16" s="148"/>
      <c r="C16" s="148"/>
      <c r="D16" s="2" t="s">
        <v>6630</v>
      </c>
      <c r="E16" s="241"/>
      <c r="F16" s="241"/>
      <c r="G16" s="241"/>
      <c r="H16" s="244"/>
      <c r="I16" s="241"/>
    </row>
    <row r="17" spans="1:9" ht="45" x14ac:dyDescent="0.25">
      <c r="A17" s="12"/>
      <c r="B17" s="12" t="s">
        <v>288</v>
      </c>
      <c r="C17" s="12"/>
      <c r="D17" s="3" t="s">
        <v>1107</v>
      </c>
      <c r="E17" s="10"/>
      <c r="F17" s="10"/>
      <c r="G17" s="10"/>
      <c r="H17" s="11"/>
      <c r="I17" s="10"/>
    </row>
    <row r="18" spans="1:9" ht="75" x14ac:dyDescent="0.25">
      <c r="A18" s="148"/>
      <c r="B18" s="148" t="s">
        <v>286</v>
      </c>
      <c r="C18" s="148"/>
      <c r="D18" s="3" t="s">
        <v>1106</v>
      </c>
      <c r="E18" s="239"/>
      <c r="F18" s="239"/>
      <c r="G18" s="239"/>
      <c r="H18" s="242"/>
      <c r="I18" s="239"/>
    </row>
    <row r="19" spans="1:9" ht="30" x14ac:dyDescent="0.25">
      <c r="A19" s="148"/>
      <c r="B19" s="148"/>
      <c r="C19" s="148"/>
      <c r="D19" s="2" t="s">
        <v>7048</v>
      </c>
      <c r="E19" s="241"/>
      <c r="F19" s="241"/>
      <c r="G19" s="241"/>
      <c r="H19" s="244"/>
      <c r="I19" s="241"/>
    </row>
    <row r="20" spans="1:9" ht="45" x14ac:dyDescent="0.25">
      <c r="A20" s="12"/>
      <c r="B20" s="12"/>
      <c r="C20" s="12" t="s">
        <v>214</v>
      </c>
      <c r="D20" s="3" t="s">
        <v>1066</v>
      </c>
      <c r="E20" s="10"/>
      <c r="F20" s="10"/>
      <c r="G20" s="10"/>
      <c r="H20" s="11"/>
      <c r="I20" s="10"/>
    </row>
    <row r="21" spans="1:9" ht="45" x14ac:dyDescent="0.25">
      <c r="A21" s="12"/>
      <c r="B21" s="12"/>
      <c r="C21" s="12" t="s">
        <v>212</v>
      </c>
      <c r="D21" s="3" t="s">
        <v>1065</v>
      </c>
      <c r="E21" s="10"/>
      <c r="F21" s="10"/>
      <c r="G21" s="10"/>
      <c r="H21" s="11"/>
      <c r="I21" s="10"/>
    </row>
    <row r="22" spans="1:9" ht="45" x14ac:dyDescent="0.25">
      <c r="A22" s="148"/>
      <c r="B22" s="148" t="s">
        <v>284</v>
      </c>
      <c r="C22" s="148"/>
      <c r="D22" s="3" t="s">
        <v>1105</v>
      </c>
      <c r="E22" s="165"/>
      <c r="F22" s="165"/>
      <c r="G22" s="165"/>
      <c r="H22" s="246"/>
      <c r="I22" s="165"/>
    </row>
    <row r="23" spans="1:9" x14ac:dyDescent="0.25">
      <c r="A23" s="148"/>
      <c r="B23" s="148"/>
      <c r="C23" s="148"/>
      <c r="D23" s="2" t="s">
        <v>6785</v>
      </c>
      <c r="E23" s="165"/>
      <c r="F23" s="165"/>
      <c r="G23" s="165"/>
      <c r="H23" s="246"/>
      <c r="I23" s="165"/>
    </row>
  </sheetData>
  <mergeCells count="46">
    <mergeCell ref="G15:G16"/>
    <mergeCell ref="H15:H16"/>
    <mergeCell ref="I15:I16"/>
    <mergeCell ref="A18:A19"/>
    <mergeCell ref="B18:B19"/>
    <mergeCell ref="C18:C19"/>
    <mergeCell ref="E18:E19"/>
    <mergeCell ref="F18:F19"/>
    <mergeCell ref="G18:G19"/>
    <mergeCell ref="H18:H19"/>
    <mergeCell ref="I18:I19"/>
    <mergeCell ref="A15:A16"/>
    <mergeCell ref="B15:B16"/>
    <mergeCell ref="C15:C16"/>
    <mergeCell ref="E15:E16"/>
    <mergeCell ref="F15:F16"/>
    <mergeCell ref="G9:G10"/>
    <mergeCell ref="H9:H10"/>
    <mergeCell ref="I9:I10"/>
    <mergeCell ref="A11:A12"/>
    <mergeCell ref="B11:B12"/>
    <mergeCell ref="C11:C12"/>
    <mergeCell ref="E11:E12"/>
    <mergeCell ref="F11:F12"/>
    <mergeCell ref="G11:G12"/>
    <mergeCell ref="H11:H12"/>
    <mergeCell ref="I11:I12"/>
    <mergeCell ref="A9:A10"/>
    <mergeCell ref="B9:B10"/>
    <mergeCell ref="C9:C10"/>
    <mergeCell ref="E9:E10"/>
    <mergeCell ref="F9:F10"/>
    <mergeCell ref="G22:G23"/>
    <mergeCell ref="H22:H23"/>
    <mergeCell ref="I22:I23"/>
    <mergeCell ref="A22:A23"/>
    <mergeCell ref="B22:B23"/>
    <mergeCell ref="C22:C23"/>
    <mergeCell ref="E22:E23"/>
    <mergeCell ref="F22:F23"/>
    <mergeCell ref="A3:I3"/>
    <mergeCell ref="I6:I7"/>
    <mergeCell ref="H6:H7"/>
    <mergeCell ref="G6:G7"/>
    <mergeCell ref="F6:F7"/>
    <mergeCell ref="E6:E7"/>
  </mergeCells>
  <hyperlinks>
    <hyperlink ref="D23" location="cp_055" display="Click here to go to Item 55." xr:uid="{00000000-0004-0000-4500-000000000000}"/>
    <hyperlink ref="D10" location="mil13.00" display="Click here to go to MIL Section 13.0." xr:uid="{00000000-0004-0000-4500-000001000000}"/>
    <hyperlink ref="D12" location="mil21.00" display="Click here to go to MIL Section 21.0." xr:uid="{00000000-0004-0000-4500-000002000000}"/>
    <hyperlink ref="D16" location="mil21.00" display="Click here to go to MIL Section 21.0." xr:uid="{00000000-0004-0000-4500-000003000000}"/>
    <hyperlink ref="D19" location="mil12.00" display="Click here to go to MIL Section 12.0." xr:uid="{00000000-0004-0000-4500-000004000000}"/>
  </hyperlinks>
  <pageMargins left="0.7" right="0.7" top="0.75" bottom="0.75" header="0.3" footer="0.3"/>
  <pageSetup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0"/>
  <dimension ref="A3:K72"/>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4.7109375" customWidth="1"/>
    <col min="3" max="5" width="6.7109375" customWidth="1"/>
    <col min="6" max="6" width="20.7109375" customWidth="1"/>
    <col min="7" max="7" width="4.7109375" customWidth="1"/>
    <col min="8" max="9" width="6.7109375" customWidth="1"/>
    <col min="10" max="10" width="10.7109375" customWidth="1"/>
    <col min="11" max="11" width="8.7109375" customWidth="1"/>
  </cols>
  <sheetData>
    <row r="3" spans="1:11" ht="15.75" thickBot="1" x14ac:dyDescent="0.3">
      <c r="A3" s="147" t="s">
        <v>1153</v>
      </c>
      <c r="B3" s="147"/>
      <c r="C3" s="147"/>
      <c r="D3" s="147"/>
      <c r="E3" s="147"/>
      <c r="F3" s="147"/>
      <c r="G3" s="147"/>
      <c r="H3" s="147"/>
      <c r="I3" s="147"/>
      <c r="J3" s="147"/>
      <c r="K3" s="147"/>
    </row>
    <row r="4" spans="1:11" x14ac:dyDescent="0.25">
      <c r="A4" s="3"/>
      <c r="B4" s="3"/>
      <c r="C4" s="3"/>
      <c r="D4" s="3"/>
      <c r="E4" s="3"/>
      <c r="F4" s="3"/>
      <c r="G4" s="3"/>
      <c r="H4" s="3"/>
      <c r="I4" s="3"/>
      <c r="J4" s="3"/>
      <c r="K4" s="3"/>
    </row>
    <row r="5" spans="1:11" x14ac:dyDescent="0.25">
      <c r="A5" s="3"/>
      <c r="B5" s="3"/>
      <c r="C5" s="3"/>
      <c r="D5" s="3"/>
      <c r="E5" s="3"/>
      <c r="F5" s="3"/>
      <c r="G5" s="7" t="s">
        <v>223</v>
      </c>
      <c r="H5" s="7" t="s">
        <v>222</v>
      </c>
      <c r="I5" s="7" t="s">
        <v>221</v>
      </c>
      <c r="J5" s="7" t="s">
        <v>220</v>
      </c>
      <c r="K5" s="7" t="s">
        <v>219</v>
      </c>
    </row>
    <row r="6" spans="1:11" ht="60" x14ac:dyDescent="0.25">
      <c r="A6" s="4" t="s">
        <v>437</v>
      </c>
      <c r="B6" s="4"/>
      <c r="C6" s="3"/>
      <c r="D6" s="3"/>
      <c r="E6" s="3"/>
      <c r="F6" s="3" t="s">
        <v>1152</v>
      </c>
      <c r="G6" s="239"/>
      <c r="H6" s="239"/>
      <c r="I6" s="239"/>
      <c r="J6" s="242"/>
      <c r="K6" s="239"/>
    </row>
    <row r="7" spans="1:11" ht="135" x14ac:dyDescent="0.25">
      <c r="A7" s="12" t="s">
        <v>1151</v>
      </c>
      <c r="B7" s="12"/>
      <c r="C7" s="12"/>
      <c r="D7" s="12"/>
      <c r="E7" s="12"/>
      <c r="F7" s="3" t="s">
        <v>1150</v>
      </c>
      <c r="G7" s="240"/>
      <c r="H7" s="240"/>
      <c r="I7" s="240"/>
      <c r="J7" s="243"/>
      <c r="K7" s="240"/>
    </row>
    <row r="8" spans="1:11" ht="60" x14ac:dyDescent="0.25">
      <c r="A8" s="12"/>
      <c r="B8" s="12" t="s">
        <v>420</v>
      </c>
      <c r="C8" s="12"/>
      <c r="D8" s="12"/>
      <c r="E8" s="12"/>
      <c r="F8" s="3" t="s">
        <v>1018</v>
      </c>
      <c r="G8" s="241"/>
      <c r="H8" s="241"/>
      <c r="I8" s="241"/>
      <c r="J8" s="244"/>
      <c r="K8" s="241"/>
    </row>
    <row r="9" spans="1:11" ht="210" x14ac:dyDescent="0.25">
      <c r="A9" s="148"/>
      <c r="B9" s="148" t="s">
        <v>179</v>
      </c>
      <c r="C9" s="148"/>
      <c r="D9" s="148"/>
      <c r="E9" s="148"/>
      <c r="F9" s="3" t="s">
        <v>7776</v>
      </c>
      <c r="G9" s="239"/>
      <c r="H9" s="239"/>
      <c r="I9" s="239"/>
      <c r="J9" s="242"/>
      <c r="K9" s="239"/>
    </row>
    <row r="10" spans="1:11" ht="30" x14ac:dyDescent="0.25">
      <c r="A10" s="148"/>
      <c r="B10" s="148"/>
      <c r="C10" s="148"/>
      <c r="D10" s="148"/>
      <c r="E10" s="148"/>
      <c r="F10" s="2" t="s">
        <v>6888</v>
      </c>
      <c r="G10" s="240"/>
      <c r="H10" s="240"/>
      <c r="I10" s="240"/>
      <c r="J10" s="243"/>
      <c r="K10" s="240"/>
    </row>
    <row r="11" spans="1:11" ht="30" x14ac:dyDescent="0.25">
      <c r="A11" s="148"/>
      <c r="B11" s="148"/>
      <c r="C11" s="148"/>
      <c r="D11" s="148"/>
      <c r="E11" s="148"/>
      <c r="F11" s="2" t="s">
        <v>6941</v>
      </c>
      <c r="G11" s="241"/>
      <c r="H11" s="241"/>
      <c r="I11" s="241"/>
      <c r="J11" s="244"/>
      <c r="K11" s="241"/>
    </row>
    <row r="12" spans="1:11" ht="135" x14ac:dyDescent="0.25">
      <c r="A12" s="148"/>
      <c r="B12" s="148" t="s">
        <v>344</v>
      </c>
      <c r="C12" s="148"/>
      <c r="D12" s="148"/>
      <c r="E12" s="148"/>
      <c r="F12" s="3" t="s">
        <v>1149</v>
      </c>
      <c r="G12" s="239"/>
      <c r="H12" s="239"/>
      <c r="I12" s="239"/>
      <c r="J12" s="242"/>
      <c r="K12" s="239"/>
    </row>
    <row r="13" spans="1:11" ht="30" x14ac:dyDescent="0.25">
      <c r="A13" s="148"/>
      <c r="B13" s="148"/>
      <c r="C13" s="148"/>
      <c r="D13" s="148"/>
      <c r="E13" s="148"/>
      <c r="F13" s="2" t="s">
        <v>6629</v>
      </c>
      <c r="G13" s="241"/>
      <c r="H13" s="241"/>
      <c r="I13" s="241"/>
      <c r="J13" s="244"/>
      <c r="K13" s="241"/>
    </row>
    <row r="14" spans="1:11" ht="120" x14ac:dyDescent="0.25">
      <c r="A14" s="12"/>
      <c r="B14" s="12" t="s">
        <v>342</v>
      </c>
      <c r="C14" s="12"/>
      <c r="D14" s="12"/>
      <c r="E14" s="12"/>
      <c r="F14" s="3" t="s">
        <v>1148</v>
      </c>
      <c r="G14" s="10"/>
      <c r="H14" s="10"/>
      <c r="I14" s="10"/>
      <c r="J14" s="11"/>
      <c r="K14" s="10"/>
    </row>
    <row r="15" spans="1:11" ht="135" x14ac:dyDescent="0.25">
      <c r="A15" s="148"/>
      <c r="B15" s="148" t="s">
        <v>340</v>
      </c>
      <c r="C15" s="148"/>
      <c r="D15" s="148"/>
      <c r="E15" s="148"/>
      <c r="F15" s="3" t="s">
        <v>7703</v>
      </c>
      <c r="G15" s="239"/>
      <c r="H15" s="239"/>
      <c r="I15" s="239"/>
      <c r="J15" s="242"/>
      <c r="K15" s="239"/>
    </row>
    <row r="16" spans="1:11" ht="30" x14ac:dyDescent="0.25">
      <c r="A16" s="148"/>
      <c r="B16" s="148"/>
      <c r="C16" s="148"/>
      <c r="D16" s="148"/>
      <c r="E16" s="148"/>
      <c r="F16" s="2" t="s">
        <v>6942</v>
      </c>
      <c r="G16" s="241"/>
      <c r="H16" s="241"/>
      <c r="I16" s="241"/>
      <c r="J16" s="244"/>
      <c r="K16" s="241"/>
    </row>
    <row r="17" spans="1:11" ht="150" x14ac:dyDescent="0.25">
      <c r="A17" s="148"/>
      <c r="B17" s="148" t="s">
        <v>338</v>
      </c>
      <c r="C17" s="148"/>
      <c r="D17" s="148"/>
      <c r="E17" s="148"/>
      <c r="F17" s="3" t="s">
        <v>1147</v>
      </c>
      <c r="G17" s="239"/>
      <c r="H17" s="239"/>
      <c r="I17" s="239"/>
      <c r="J17" s="242"/>
      <c r="K17" s="239"/>
    </row>
    <row r="18" spans="1:11" ht="30" x14ac:dyDescent="0.25">
      <c r="A18" s="148"/>
      <c r="B18" s="148"/>
      <c r="C18" s="148"/>
      <c r="D18" s="148"/>
      <c r="E18" s="148"/>
      <c r="F18" s="2" t="s">
        <v>6943</v>
      </c>
      <c r="G18" s="241"/>
      <c r="H18" s="241"/>
      <c r="I18" s="241"/>
      <c r="J18" s="244"/>
      <c r="K18" s="241"/>
    </row>
    <row r="19" spans="1:11" ht="240" x14ac:dyDescent="0.25">
      <c r="A19" s="12"/>
      <c r="B19" s="12" t="s">
        <v>336</v>
      </c>
      <c r="C19" s="12"/>
      <c r="D19" s="15"/>
      <c r="E19" s="15"/>
      <c r="F19" s="3" t="s">
        <v>1146</v>
      </c>
      <c r="G19" s="8"/>
      <c r="H19" s="8"/>
      <c r="I19" s="8"/>
      <c r="J19" s="20"/>
      <c r="K19" s="8"/>
    </row>
    <row r="20" spans="1:11" ht="105" x14ac:dyDescent="0.25">
      <c r="A20" s="12"/>
      <c r="B20" s="12"/>
      <c r="C20" s="12" t="s">
        <v>214</v>
      </c>
      <c r="D20" s="12"/>
      <c r="E20" s="12"/>
      <c r="F20" s="3" t="s">
        <v>1145</v>
      </c>
      <c r="G20" s="8"/>
      <c r="H20" s="8"/>
      <c r="I20" s="8"/>
      <c r="J20" s="20"/>
      <c r="K20" s="8"/>
    </row>
    <row r="21" spans="1:11" ht="120" x14ac:dyDescent="0.25">
      <c r="A21" s="12"/>
      <c r="B21" s="12"/>
      <c r="C21" s="12" t="s">
        <v>212</v>
      </c>
      <c r="D21" s="12"/>
      <c r="E21" s="12"/>
      <c r="F21" s="3" t="s">
        <v>1144</v>
      </c>
      <c r="G21" s="10"/>
      <c r="H21" s="10"/>
      <c r="I21" s="10"/>
      <c r="J21" s="11"/>
      <c r="K21" s="10"/>
    </row>
    <row r="22" spans="1:11" ht="105" x14ac:dyDescent="0.25">
      <c r="A22" s="12"/>
      <c r="B22" s="12" t="s">
        <v>288</v>
      </c>
      <c r="C22" s="12"/>
      <c r="D22" s="12"/>
      <c r="E22" s="12"/>
      <c r="F22" s="3" t="s">
        <v>1143</v>
      </c>
      <c r="G22" s="239"/>
      <c r="H22" s="239"/>
      <c r="I22" s="239"/>
      <c r="J22" s="242"/>
      <c r="K22" s="239"/>
    </row>
    <row r="23" spans="1:11" ht="135" x14ac:dyDescent="0.25">
      <c r="A23" s="148"/>
      <c r="B23" s="148"/>
      <c r="C23" s="148" t="s">
        <v>214</v>
      </c>
      <c r="D23" s="148"/>
      <c r="E23" s="148"/>
      <c r="F23" s="3" t="s">
        <v>1142</v>
      </c>
      <c r="G23" s="240"/>
      <c r="H23" s="240"/>
      <c r="I23" s="240"/>
      <c r="J23" s="243"/>
      <c r="K23" s="240"/>
    </row>
    <row r="24" spans="1:11" ht="30" x14ac:dyDescent="0.25">
      <c r="A24" s="148"/>
      <c r="B24" s="148"/>
      <c r="C24" s="148"/>
      <c r="D24" s="148"/>
      <c r="E24" s="148"/>
      <c r="F24" s="2" t="s">
        <v>6629</v>
      </c>
      <c r="G24" s="240"/>
      <c r="H24" s="240"/>
      <c r="I24" s="240"/>
      <c r="J24" s="243"/>
      <c r="K24" s="240"/>
    </row>
    <row r="25" spans="1:11" ht="30" x14ac:dyDescent="0.25">
      <c r="A25" s="148"/>
      <c r="B25" s="148"/>
      <c r="C25" s="148"/>
      <c r="D25" s="148"/>
      <c r="E25" s="148"/>
      <c r="F25" s="2" t="s">
        <v>6643</v>
      </c>
      <c r="G25" s="241"/>
      <c r="H25" s="241"/>
      <c r="I25" s="241"/>
      <c r="J25" s="244"/>
      <c r="K25" s="241"/>
    </row>
    <row r="26" spans="1:11" ht="75" x14ac:dyDescent="0.25">
      <c r="A26" s="12"/>
      <c r="B26" s="12"/>
      <c r="C26" s="12" t="s">
        <v>212</v>
      </c>
      <c r="D26" s="12"/>
      <c r="E26" s="12"/>
      <c r="F26" s="3" t="s">
        <v>1141</v>
      </c>
      <c r="G26" s="10"/>
      <c r="H26" s="10"/>
      <c r="I26" s="10"/>
      <c r="J26" s="11"/>
      <c r="K26" s="10"/>
    </row>
    <row r="27" spans="1:11" ht="60" x14ac:dyDescent="0.25">
      <c r="A27" s="12"/>
      <c r="B27" s="12"/>
      <c r="C27" s="12" t="s">
        <v>210</v>
      </c>
      <c r="D27" s="12"/>
      <c r="E27" s="12"/>
      <c r="F27" s="3" t="s">
        <v>1140</v>
      </c>
      <c r="G27" s="10"/>
      <c r="H27" s="10"/>
      <c r="I27" s="10"/>
      <c r="J27" s="11"/>
      <c r="K27" s="10"/>
    </row>
    <row r="28" spans="1:11" ht="135" x14ac:dyDescent="0.25">
      <c r="A28" s="148"/>
      <c r="B28" s="148"/>
      <c r="C28" s="148" t="s">
        <v>208</v>
      </c>
      <c r="D28" s="148"/>
      <c r="E28" s="148"/>
      <c r="F28" s="3" t="s">
        <v>1139</v>
      </c>
      <c r="G28" s="239"/>
      <c r="H28" s="239"/>
      <c r="I28" s="239"/>
      <c r="J28" s="242"/>
      <c r="K28" s="239"/>
    </row>
    <row r="29" spans="1:11" ht="30" x14ac:dyDescent="0.25">
      <c r="A29" s="148"/>
      <c r="B29" s="148"/>
      <c r="C29" s="148"/>
      <c r="D29" s="148"/>
      <c r="E29" s="148"/>
      <c r="F29" s="2" t="s">
        <v>6629</v>
      </c>
      <c r="G29" s="240"/>
      <c r="H29" s="240"/>
      <c r="I29" s="240"/>
      <c r="J29" s="243"/>
      <c r="K29" s="240"/>
    </row>
    <row r="30" spans="1:11" ht="90" x14ac:dyDescent="0.25">
      <c r="A30" s="12"/>
      <c r="B30" s="12"/>
      <c r="C30" s="12"/>
      <c r="D30" s="15" t="s">
        <v>437</v>
      </c>
      <c r="E30" s="15"/>
      <c r="F30" s="3" t="s">
        <v>1138</v>
      </c>
      <c r="G30" s="240"/>
      <c r="H30" s="240"/>
      <c r="I30" s="240"/>
      <c r="J30" s="243"/>
      <c r="K30" s="240"/>
    </row>
    <row r="31" spans="1:11" ht="225" x14ac:dyDescent="0.25">
      <c r="A31" s="12"/>
      <c r="B31" s="12"/>
      <c r="C31" s="12"/>
      <c r="D31" s="15" t="s">
        <v>437</v>
      </c>
      <c r="E31" s="15"/>
      <c r="F31" s="3" t="s">
        <v>7704</v>
      </c>
      <c r="G31" s="241"/>
      <c r="H31" s="241"/>
      <c r="I31" s="241"/>
      <c r="J31" s="244"/>
      <c r="K31" s="241"/>
    </row>
    <row r="32" spans="1:11" ht="165" x14ac:dyDescent="0.25">
      <c r="A32" s="12"/>
      <c r="B32" s="12" t="s">
        <v>286</v>
      </c>
      <c r="C32" s="12"/>
      <c r="D32" s="12"/>
      <c r="E32" s="12"/>
      <c r="F32" s="3" t="s">
        <v>1137</v>
      </c>
      <c r="G32" s="10"/>
      <c r="H32" s="10"/>
      <c r="I32" s="10"/>
      <c r="J32" s="11"/>
      <c r="K32" s="10"/>
    </row>
    <row r="33" spans="1:11" ht="135" x14ac:dyDescent="0.25">
      <c r="A33" s="12"/>
      <c r="B33" s="12"/>
      <c r="C33" s="12" t="s">
        <v>214</v>
      </c>
      <c r="D33" s="12"/>
      <c r="E33" s="12"/>
      <c r="F33" s="3" t="s">
        <v>1136</v>
      </c>
      <c r="G33" s="10"/>
      <c r="H33" s="10"/>
      <c r="I33" s="10"/>
      <c r="J33" s="11"/>
      <c r="K33" s="10"/>
    </row>
    <row r="34" spans="1:11" ht="225" x14ac:dyDescent="0.25">
      <c r="A34" s="12"/>
      <c r="B34" s="12"/>
      <c r="C34" s="12"/>
      <c r="D34" s="12" t="s">
        <v>304</v>
      </c>
      <c r="E34" s="12"/>
      <c r="F34" s="3" t="s">
        <v>1135</v>
      </c>
      <c r="G34" s="239"/>
      <c r="H34" s="239"/>
      <c r="I34" s="239"/>
      <c r="J34" s="242"/>
      <c r="K34" s="239"/>
    </row>
    <row r="35" spans="1:11" ht="90" x14ac:dyDescent="0.25">
      <c r="A35" s="12"/>
      <c r="B35" s="12"/>
      <c r="C35" s="12"/>
      <c r="D35" s="12"/>
      <c r="E35" s="15" t="s">
        <v>257</v>
      </c>
      <c r="F35" s="3" t="s">
        <v>1122</v>
      </c>
      <c r="G35" s="241"/>
      <c r="H35" s="241"/>
      <c r="I35" s="241"/>
      <c r="J35" s="244"/>
      <c r="K35" s="241"/>
    </row>
    <row r="36" spans="1:11" ht="210" x14ac:dyDescent="0.25">
      <c r="A36" s="148"/>
      <c r="B36" s="148"/>
      <c r="C36" s="148"/>
      <c r="D36" s="148" t="s">
        <v>302</v>
      </c>
      <c r="E36" s="148"/>
      <c r="F36" s="3" t="s">
        <v>1134</v>
      </c>
      <c r="G36" s="239"/>
      <c r="H36" s="239"/>
      <c r="I36" s="239"/>
      <c r="J36" s="242"/>
      <c r="K36" s="239"/>
    </row>
    <row r="37" spans="1:11" ht="30" x14ac:dyDescent="0.25">
      <c r="A37" s="148"/>
      <c r="B37" s="148"/>
      <c r="C37" s="148"/>
      <c r="D37" s="148"/>
      <c r="E37" s="148"/>
      <c r="F37" s="2" t="s">
        <v>6644</v>
      </c>
      <c r="G37" s="240"/>
      <c r="H37" s="240"/>
      <c r="I37" s="240"/>
      <c r="J37" s="243"/>
      <c r="K37" s="240"/>
    </row>
    <row r="38" spans="1:11" ht="30" x14ac:dyDescent="0.25">
      <c r="A38" s="148"/>
      <c r="B38" s="148"/>
      <c r="C38" s="148"/>
      <c r="D38" s="148"/>
      <c r="E38" s="148"/>
      <c r="F38" s="2" t="s">
        <v>6629</v>
      </c>
      <c r="G38" s="241"/>
      <c r="H38" s="241"/>
      <c r="I38" s="241"/>
      <c r="J38" s="244"/>
      <c r="K38" s="241"/>
    </row>
    <row r="39" spans="1:11" ht="300" x14ac:dyDescent="0.25">
      <c r="A39" s="148"/>
      <c r="B39" s="148"/>
      <c r="C39" s="148"/>
      <c r="D39" s="148" t="s">
        <v>300</v>
      </c>
      <c r="E39" s="148"/>
      <c r="F39" s="3" t="s">
        <v>1133</v>
      </c>
      <c r="G39" s="239"/>
      <c r="H39" s="239"/>
      <c r="I39" s="239"/>
      <c r="J39" s="242"/>
      <c r="K39" s="239"/>
    </row>
    <row r="40" spans="1:11" ht="30" x14ac:dyDescent="0.25">
      <c r="A40" s="148"/>
      <c r="B40" s="148"/>
      <c r="C40" s="148"/>
      <c r="D40" s="148"/>
      <c r="E40" s="148"/>
      <c r="F40" s="2" t="s">
        <v>6645</v>
      </c>
      <c r="G40" s="240"/>
      <c r="H40" s="240"/>
      <c r="I40" s="240"/>
      <c r="J40" s="243"/>
      <c r="K40" s="240"/>
    </row>
    <row r="41" spans="1:11" ht="30" x14ac:dyDescent="0.25">
      <c r="A41" s="148"/>
      <c r="B41" s="148"/>
      <c r="C41" s="148"/>
      <c r="D41" s="148"/>
      <c r="E41" s="148"/>
      <c r="F41" s="2" t="s">
        <v>6629</v>
      </c>
      <c r="G41" s="241"/>
      <c r="H41" s="241"/>
      <c r="I41" s="241"/>
      <c r="J41" s="244"/>
      <c r="K41" s="241"/>
    </row>
    <row r="42" spans="1:11" ht="120" x14ac:dyDescent="0.25">
      <c r="A42" s="12"/>
      <c r="B42" s="12"/>
      <c r="C42" s="12"/>
      <c r="D42" s="12" t="s">
        <v>298</v>
      </c>
      <c r="E42" s="12"/>
      <c r="F42" s="3" t="s">
        <v>7485</v>
      </c>
      <c r="G42" s="239"/>
      <c r="H42" s="239"/>
      <c r="I42" s="239"/>
      <c r="J42" s="242"/>
      <c r="K42" s="239"/>
    </row>
    <row r="43" spans="1:11" ht="75" x14ac:dyDescent="0.25">
      <c r="A43" s="12"/>
      <c r="B43" s="12"/>
      <c r="C43" s="15" t="s">
        <v>437</v>
      </c>
      <c r="D43" s="12"/>
      <c r="E43" s="12"/>
      <c r="F43" s="3" t="s">
        <v>1132</v>
      </c>
      <c r="G43" s="241"/>
      <c r="H43" s="241"/>
      <c r="I43" s="241"/>
      <c r="J43" s="244"/>
      <c r="K43" s="241"/>
    </row>
    <row r="44" spans="1:11" ht="180" x14ac:dyDescent="0.25">
      <c r="A44" s="148"/>
      <c r="B44" s="148"/>
      <c r="C44" s="148" t="s">
        <v>212</v>
      </c>
      <c r="D44" s="148"/>
      <c r="E44" s="148"/>
      <c r="F44" s="3" t="s">
        <v>1131</v>
      </c>
      <c r="G44" s="239"/>
      <c r="H44" s="239"/>
      <c r="I44" s="239"/>
      <c r="J44" s="242"/>
      <c r="K44" s="239"/>
    </row>
    <row r="45" spans="1:11" ht="30" x14ac:dyDescent="0.25">
      <c r="A45" s="148"/>
      <c r="B45" s="148"/>
      <c r="C45" s="148"/>
      <c r="D45" s="148"/>
      <c r="E45" s="148"/>
      <c r="F45" s="2" t="s">
        <v>6646</v>
      </c>
      <c r="G45" s="240"/>
      <c r="H45" s="240"/>
      <c r="I45" s="240"/>
      <c r="J45" s="243"/>
      <c r="K45" s="240"/>
    </row>
    <row r="46" spans="1:11" ht="30" x14ac:dyDescent="0.25">
      <c r="A46" s="148"/>
      <c r="B46" s="148"/>
      <c r="C46" s="148"/>
      <c r="D46" s="148"/>
      <c r="E46" s="148"/>
      <c r="F46" s="2" t="s">
        <v>6629</v>
      </c>
      <c r="G46" s="241"/>
      <c r="H46" s="241"/>
      <c r="I46" s="241"/>
      <c r="J46" s="244"/>
      <c r="K46" s="241"/>
    </row>
    <row r="47" spans="1:11" ht="135" x14ac:dyDescent="0.25">
      <c r="A47" s="148"/>
      <c r="B47" s="148"/>
      <c r="C47" s="148" t="s">
        <v>210</v>
      </c>
      <c r="D47" s="148"/>
      <c r="E47" s="148"/>
      <c r="F47" s="3" t="s">
        <v>1130</v>
      </c>
      <c r="G47" s="239"/>
      <c r="H47" s="239"/>
      <c r="I47" s="239"/>
      <c r="J47" s="242"/>
      <c r="K47" s="239"/>
    </row>
    <row r="48" spans="1:11" ht="30" x14ac:dyDescent="0.25">
      <c r="A48" s="148"/>
      <c r="B48" s="148"/>
      <c r="C48" s="148"/>
      <c r="D48" s="148"/>
      <c r="E48" s="148"/>
      <c r="F48" s="2" t="s">
        <v>6647</v>
      </c>
      <c r="G48" s="240"/>
      <c r="H48" s="240"/>
      <c r="I48" s="240"/>
      <c r="J48" s="243"/>
      <c r="K48" s="240"/>
    </row>
    <row r="49" spans="1:11" ht="30" x14ac:dyDescent="0.25">
      <c r="A49" s="148"/>
      <c r="B49" s="148"/>
      <c r="C49" s="148"/>
      <c r="D49" s="148"/>
      <c r="E49" s="148"/>
      <c r="F49" s="2" t="s">
        <v>6629</v>
      </c>
      <c r="G49" s="241"/>
      <c r="H49" s="241"/>
      <c r="I49" s="241"/>
      <c r="J49" s="244"/>
      <c r="K49" s="241"/>
    </row>
    <row r="50" spans="1:11" ht="225" x14ac:dyDescent="0.25">
      <c r="A50" s="12"/>
      <c r="B50" s="12" t="s">
        <v>284</v>
      </c>
      <c r="C50" s="12"/>
      <c r="D50" s="12"/>
      <c r="E50" s="12"/>
      <c r="F50" s="3" t="s">
        <v>1129</v>
      </c>
      <c r="G50" s="165"/>
      <c r="H50" s="165"/>
      <c r="I50" s="165"/>
      <c r="J50" s="246"/>
      <c r="K50" s="165"/>
    </row>
    <row r="51" spans="1:11" ht="135" x14ac:dyDescent="0.25">
      <c r="A51" s="12"/>
      <c r="B51" s="12"/>
      <c r="C51" s="15" t="s">
        <v>437</v>
      </c>
      <c r="D51" s="12"/>
      <c r="E51" s="12"/>
      <c r="F51" s="3" t="s">
        <v>1128</v>
      </c>
      <c r="G51" s="165"/>
      <c r="H51" s="165"/>
      <c r="I51" s="165"/>
      <c r="J51" s="246"/>
      <c r="K51" s="165"/>
    </row>
    <row r="52" spans="1:11" ht="180" customHeight="1" x14ac:dyDescent="0.25">
      <c r="A52" s="12"/>
      <c r="B52" s="12"/>
      <c r="C52" s="12" t="s">
        <v>214</v>
      </c>
      <c r="D52" s="12"/>
      <c r="E52" s="12"/>
      <c r="F52" s="3" t="s">
        <v>1127</v>
      </c>
      <c r="G52" s="239"/>
      <c r="H52" s="239"/>
      <c r="I52" s="239"/>
      <c r="J52" s="242"/>
      <c r="K52" s="239"/>
    </row>
    <row r="53" spans="1:11" ht="90" x14ac:dyDescent="0.25">
      <c r="A53" s="12"/>
      <c r="B53" s="12"/>
      <c r="C53" s="12"/>
      <c r="D53" s="15" t="s">
        <v>437</v>
      </c>
      <c r="E53" s="12"/>
      <c r="F53" s="3" t="s">
        <v>1122</v>
      </c>
      <c r="G53" s="241"/>
      <c r="H53" s="241"/>
      <c r="I53" s="241"/>
      <c r="J53" s="244"/>
      <c r="K53" s="241"/>
    </row>
    <row r="54" spans="1:11" ht="150" customHeight="1" x14ac:dyDescent="0.25">
      <c r="A54" s="148"/>
      <c r="B54" s="148"/>
      <c r="C54" s="148" t="s">
        <v>212</v>
      </c>
      <c r="D54" s="148"/>
      <c r="E54" s="148"/>
      <c r="F54" s="3" t="s">
        <v>1126</v>
      </c>
      <c r="G54" s="239"/>
      <c r="H54" s="239"/>
      <c r="I54" s="239"/>
      <c r="J54" s="242"/>
      <c r="K54" s="239"/>
    </row>
    <row r="55" spans="1:11" ht="30" customHeight="1" x14ac:dyDescent="0.25">
      <c r="A55" s="148"/>
      <c r="B55" s="148"/>
      <c r="C55" s="148"/>
      <c r="D55" s="148"/>
      <c r="E55" s="148"/>
      <c r="F55" s="2" t="s">
        <v>6648</v>
      </c>
      <c r="G55" s="240"/>
      <c r="H55" s="240"/>
      <c r="I55" s="240"/>
      <c r="J55" s="243"/>
      <c r="K55" s="240"/>
    </row>
    <row r="56" spans="1:11" ht="30" x14ac:dyDescent="0.25">
      <c r="A56" s="148"/>
      <c r="B56" s="148"/>
      <c r="C56" s="148"/>
      <c r="D56" s="148"/>
      <c r="E56" s="148"/>
      <c r="F56" s="2" t="s">
        <v>6629</v>
      </c>
      <c r="G56" s="241"/>
      <c r="H56" s="241"/>
      <c r="I56" s="241"/>
      <c r="J56" s="244"/>
      <c r="K56" s="241"/>
    </row>
    <row r="57" spans="1:11" ht="285" x14ac:dyDescent="0.25">
      <c r="A57" s="148"/>
      <c r="B57" s="148"/>
      <c r="C57" s="148" t="s">
        <v>210</v>
      </c>
      <c r="D57" s="148"/>
      <c r="E57" s="148"/>
      <c r="F57" s="3" t="s">
        <v>1125</v>
      </c>
      <c r="G57" s="239"/>
      <c r="H57" s="239"/>
      <c r="I57" s="239"/>
      <c r="J57" s="242"/>
      <c r="K57" s="239"/>
    </row>
    <row r="58" spans="1:11" ht="30" x14ac:dyDescent="0.25">
      <c r="A58" s="148"/>
      <c r="B58" s="148"/>
      <c r="C58" s="148"/>
      <c r="D58" s="148"/>
      <c r="E58" s="148"/>
      <c r="F58" s="2" t="s">
        <v>6629</v>
      </c>
      <c r="G58" s="241"/>
      <c r="H58" s="241"/>
      <c r="I58" s="241"/>
      <c r="J58" s="244"/>
      <c r="K58" s="241"/>
    </row>
    <row r="59" spans="1:11" ht="210" x14ac:dyDescent="0.25">
      <c r="A59" s="12"/>
      <c r="B59" s="12" t="s">
        <v>282</v>
      </c>
      <c r="C59" s="12"/>
      <c r="D59" s="12"/>
      <c r="E59" s="12"/>
      <c r="F59" s="3" t="s">
        <v>1124</v>
      </c>
      <c r="G59" s="10"/>
      <c r="H59" s="10"/>
      <c r="I59" s="10"/>
      <c r="J59" s="11"/>
      <c r="K59" s="10"/>
    </row>
    <row r="60" spans="1:11" ht="225" x14ac:dyDescent="0.25">
      <c r="A60" s="12"/>
      <c r="B60" s="12"/>
      <c r="C60" s="12" t="s">
        <v>214</v>
      </c>
      <c r="D60" s="12"/>
      <c r="E60" s="12"/>
      <c r="F60" s="3" t="s">
        <v>1123</v>
      </c>
      <c r="G60" s="239"/>
      <c r="H60" s="239"/>
      <c r="I60" s="239"/>
      <c r="J60" s="242"/>
      <c r="K60" s="239"/>
    </row>
    <row r="61" spans="1:11" ht="90" x14ac:dyDescent="0.25">
      <c r="A61" s="12"/>
      <c r="B61" s="12"/>
      <c r="C61" s="12"/>
      <c r="D61" s="15" t="s">
        <v>437</v>
      </c>
      <c r="E61" s="12"/>
      <c r="F61" s="3" t="s">
        <v>1122</v>
      </c>
      <c r="G61" s="241"/>
      <c r="H61" s="241"/>
      <c r="I61" s="241"/>
      <c r="J61" s="244"/>
      <c r="K61" s="241"/>
    </row>
    <row r="62" spans="1:11" ht="75" x14ac:dyDescent="0.25">
      <c r="A62" s="148"/>
      <c r="B62" s="148"/>
      <c r="C62" s="148" t="s">
        <v>212</v>
      </c>
      <c r="D62" s="148"/>
      <c r="E62" s="148"/>
      <c r="F62" s="3" t="s">
        <v>1121</v>
      </c>
      <c r="G62" s="239"/>
      <c r="H62" s="239"/>
      <c r="I62" s="239"/>
      <c r="J62" s="242"/>
      <c r="K62" s="239"/>
    </row>
    <row r="63" spans="1:11" ht="30" x14ac:dyDescent="0.25">
      <c r="A63" s="148"/>
      <c r="B63" s="148"/>
      <c r="C63" s="148"/>
      <c r="D63" s="148"/>
      <c r="E63" s="148"/>
      <c r="F63" s="2" t="s">
        <v>6629</v>
      </c>
      <c r="G63" s="241"/>
      <c r="H63" s="241"/>
      <c r="I63" s="241"/>
      <c r="J63" s="244"/>
      <c r="K63" s="241"/>
    </row>
    <row r="64" spans="1:11" ht="285" x14ac:dyDescent="0.25">
      <c r="A64" s="148"/>
      <c r="B64" s="148"/>
      <c r="C64" s="148" t="s">
        <v>210</v>
      </c>
      <c r="D64" s="148"/>
      <c r="E64" s="148"/>
      <c r="F64" s="3" t="s">
        <v>1120</v>
      </c>
      <c r="G64" s="239"/>
      <c r="H64" s="239"/>
      <c r="I64" s="239"/>
      <c r="J64" s="242"/>
      <c r="K64" s="239"/>
    </row>
    <row r="65" spans="1:11" ht="30" x14ac:dyDescent="0.25">
      <c r="A65" s="148"/>
      <c r="B65" s="148"/>
      <c r="C65" s="148"/>
      <c r="D65" s="148"/>
      <c r="E65" s="148"/>
      <c r="F65" s="2" t="s">
        <v>6629</v>
      </c>
      <c r="G65" s="241"/>
      <c r="H65" s="241"/>
      <c r="I65" s="241"/>
      <c r="J65" s="244"/>
      <c r="K65" s="241"/>
    </row>
    <row r="66" spans="1:11" ht="135" x14ac:dyDescent="0.25">
      <c r="A66" s="12"/>
      <c r="B66" s="12"/>
      <c r="C66" s="12" t="s">
        <v>208</v>
      </c>
      <c r="D66" s="12"/>
      <c r="E66" s="12"/>
      <c r="F66" s="3" t="s">
        <v>1119</v>
      </c>
      <c r="G66" s="10"/>
      <c r="H66" s="10"/>
      <c r="I66" s="10"/>
      <c r="J66" s="11"/>
      <c r="K66" s="10"/>
    </row>
    <row r="67" spans="1:11" ht="135" x14ac:dyDescent="0.25">
      <c r="A67" s="148"/>
      <c r="B67" s="148" t="s">
        <v>279</v>
      </c>
      <c r="C67" s="148"/>
      <c r="D67" s="148"/>
      <c r="E67" s="148"/>
      <c r="F67" s="3" t="s">
        <v>1118</v>
      </c>
      <c r="G67" s="239"/>
      <c r="H67" s="239"/>
      <c r="I67" s="239"/>
      <c r="J67" s="242"/>
      <c r="K67" s="239"/>
    </row>
    <row r="68" spans="1:11" ht="30" x14ac:dyDescent="0.25">
      <c r="A68" s="148"/>
      <c r="B68" s="148"/>
      <c r="C68" s="148"/>
      <c r="D68" s="148"/>
      <c r="E68" s="148"/>
      <c r="F68" s="2" t="s">
        <v>6629</v>
      </c>
      <c r="G68" s="241"/>
      <c r="H68" s="241"/>
      <c r="I68" s="241"/>
      <c r="J68" s="244"/>
      <c r="K68" s="241"/>
    </row>
    <row r="69" spans="1:11" ht="120" x14ac:dyDescent="0.25">
      <c r="A69" s="12"/>
      <c r="B69" s="12" t="s">
        <v>277</v>
      </c>
      <c r="C69" s="12"/>
      <c r="D69" s="12"/>
      <c r="E69" s="12"/>
      <c r="F69" s="3" t="s">
        <v>1117</v>
      </c>
      <c r="G69" s="10"/>
      <c r="H69" s="10"/>
      <c r="I69" s="10"/>
      <c r="J69" s="11"/>
      <c r="K69" s="10"/>
    </row>
    <row r="70" spans="1:11" ht="165" x14ac:dyDescent="0.25">
      <c r="A70" s="148"/>
      <c r="B70" s="148" t="s">
        <v>275</v>
      </c>
      <c r="C70" s="148"/>
      <c r="D70" s="148"/>
      <c r="E70" s="148"/>
      <c r="F70" s="3" t="s">
        <v>1116</v>
      </c>
      <c r="G70" s="165"/>
      <c r="H70" s="165"/>
      <c r="I70" s="165"/>
      <c r="J70" s="246"/>
      <c r="K70" s="165"/>
    </row>
    <row r="71" spans="1:11" ht="30" x14ac:dyDescent="0.25">
      <c r="A71" s="148"/>
      <c r="B71" s="148"/>
      <c r="C71" s="148"/>
      <c r="D71" s="148"/>
      <c r="E71" s="148"/>
      <c r="F71" s="2" t="s">
        <v>6649</v>
      </c>
      <c r="G71" s="165"/>
      <c r="H71" s="165"/>
      <c r="I71" s="165"/>
      <c r="J71" s="246"/>
      <c r="K71" s="165"/>
    </row>
    <row r="72" spans="1:11" ht="30" x14ac:dyDescent="0.25">
      <c r="A72" s="148"/>
      <c r="B72" s="148"/>
      <c r="C72" s="148"/>
      <c r="D72" s="148"/>
      <c r="E72" s="148"/>
      <c r="F72" s="2" t="s">
        <v>6629</v>
      </c>
      <c r="G72" s="165"/>
      <c r="H72" s="165"/>
      <c r="I72" s="165"/>
      <c r="J72" s="246"/>
      <c r="K72" s="165"/>
    </row>
  </sheetData>
  <mergeCells count="191">
    <mergeCell ref="K17:K18"/>
    <mergeCell ref="A17:A18"/>
    <mergeCell ref="B17:B18"/>
    <mergeCell ref="C17:C18"/>
    <mergeCell ref="D17:D18"/>
    <mergeCell ref="E17:E18"/>
    <mergeCell ref="G17:G18"/>
    <mergeCell ref="H17:H18"/>
    <mergeCell ref="I17:I18"/>
    <mergeCell ref="J17:J18"/>
    <mergeCell ref="K9:K11"/>
    <mergeCell ref="A15:A16"/>
    <mergeCell ref="B15:B16"/>
    <mergeCell ref="C15:C16"/>
    <mergeCell ref="D15:D16"/>
    <mergeCell ref="E15:E16"/>
    <mergeCell ref="G15:G16"/>
    <mergeCell ref="H15:H16"/>
    <mergeCell ref="I15:I16"/>
    <mergeCell ref="J15:J16"/>
    <mergeCell ref="K15:K16"/>
    <mergeCell ref="A9:A11"/>
    <mergeCell ref="B9:B11"/>
    <mergeCell ref="C9:C11"/>
    <mergeCell ref="D9:D11"/>
    <mergeCell ref="E9:E11"/>
    <mergeCell ref="G9:G11"/>
    <mergeCell ref="H9:H11"/>
    <mergeCell ref="I9:I11"/>
    <mergeCell ref="J9:J11"/>
    <mergeCell ref="K12:K13"/>
    <mergeCell ref="A12:A13"/>
    <mergeCell ref="B12:B13"/>
    <mergeCell ref="C12:C13"/>
    <mergeCell ref="D12:D13"/>
    <mergeCell ref="E12:E13"/>
    <mergeCell ref="G12:G13"/>
    <mergeCell ref="H12:H13"/>
    <mergeCell ref="I12:I13"/>
    <mergeCell ref="J12:J13"/>
    <mergeCell ref="G42:G43"/>
    <mergeCell ref="H42:H43"/>
    <mergeCell ref="I42:I43"/>
    <mergeCell ref="H39:H41"/>
    <mergeCell ref="I39:I41"/>
    <mergeCell ref="J39:J41"/>
    <mergeCell ref="K50:K51"/>
    <mergeCell ref="J52:J53"/>
    <mergeCell ref="K52:K53"/>
    <mergeCell ref="G60:G61"/>
    <mergeCell ref="H60:H61"/>
    <mergeCell ref="I60:I61"/>
    <mergeCell ref="J60:J61"/>
    <mergeCell ref="G52:G53"/>
    <mergeCell ref="K60:K61"/>
    <mergeCell ref="G54:G56"/>
    <mergeCell ref="H54:H56"/>
    <mergeCell ref="I54:I56"/>
    <mergeCell ref="J54:J56"/>
    <mergeCell ref="K54:K56"/>
    <mergeCell ref="G57:G58"/>
    <mergeCell ref="H57:H58"/>
    <mergeCell ref="K57:K58"/>
    <mergeCell ref="K47:K49"/>
    <mergeCell ref="K44:K46"/>
    <mergeCell ref="I57:I58"/>
    <mergeCell ref="J57:J58"/>
    <mergeCell ref="K22:K25"/>
    <mergeCell ref="A23:A25"/>
    <mergeCell ref="B23:B25"/>
    <mergeCell ref="C23:C25"/>
    <mergeCell ref="D23:D25"/>
    <mergeCell ref="E23:E25"/>
    <mergeCell ref="J42:J43"/>
    <mergeCell ref="K42:K43"/>
    <mergeCell ref="J22:J25"/>
    <mergeCell ref="G36:G38"/>
    <mergeCell ref="H36:H38"/>
    <mergeCell ref="I36:I38"/>
    <mergeCell ref="J36:J38"/>
    <mergeCell ref="K36:K38"/>
    <mergeCell ref="A36:A38"/>
    <mergeCell ref="B36:B38"/>
    <mergeCell ref="C36:C38"/>
    <mergeCell ref="D36:D38"/>
    <mergeCell ref="E36:E38"/>
    <mergeCell ref="G39:G41"/>
    <mergeCell ref="A3:K3"/>
    <mergeCell ref="K6:K8"/>
    <mergeCell ref="J6:J8"/>
    <mergeCell ref="I6:I8"/>
    <mergeCell ref="H6:H8"/>
    <mergeCell ref="G6:G8"/>
    <mergeCell ref="J34:J35"/>
    <mergeCell ref="H28:H31"/>
    <mergeCell ref="G28:G31"/>
    <mergeCell ref="K34:K35"/>
    <mergeCell ref="K28:K31"/>
    <mergeCell ref="J28:J31"/>
    <mergeCell ref="I28:I31"/>
    <mergeCell ref="G34:G35"/>
    <mergeCell ref="H34:H35"/>
    <mergeCell ref="I34:I35"/>
    <mergeCell ref="A28:A29"/>
    <mergeCell ref="B28:B29"/>
    <mergeCell ref="C28:C29"/>
    <mergeCell ref="D28:D29"/>
    <mergeCell ref="E28:E29"/>
    <mergeCell ref="G22:G25"/>
    <mergeCell ref="H22:H25"/>
    <mergeCell ref="I22:I25"/>
    <mergeCell ref="K39:K41"/>
    <mergeCell ref="A39:A41"/>
    <mergeCell ref="B39:B41"/>
    <mergeCell ref="C39:C41"/>
    <mergeCell ref="D39:D41"/>
    <mergeCell ref="E39:E41"/>
    <mergeCell ref="G44:G46"/>
    <mergeCell ref="H44:H46"/>
    <mergeCell ref="I44:I46"/>
    <mergeCell ref="J44:J46"/>
    <mergeCell ref="A44:A46"/>
    <mergeCell ref="B44:B46"/>
    <mergeCell ref="C44:C46"/>
    <mergeCell ref="D44:D46"/>
    <mergeCell ref="E44:E46"/>
    <mergeCell ref="J62:J63"/>
    <mergeCell ref="A54:A56"/>
    <mergeCell ref="B54:B56"/>
    <mergeCell ref="C54:C56"/>
    <mergeCell ref="D54:D56"/>
    <mergeCell ref="E54:E56"/>
    <mergeCell ref="G47:G49"/>
    <mergeCell ref="H47:H49"/>
    <mergeCell ref="I47:I49"/>
    <mergeCell ref="J47:J49"/>
    <mergeCell ref="H52:H53"/>
    <mergeCell ref="I52:I53"/>
    <mergeCell ref="G50:G51"/>
    <mergeCell ref="H50:H51"/>
    <mergeCell ref="I50:I51"/>
    <mergeCell ref="A47:A49"/>
    <mergeCell ref="B47:B49"/>
    <mergeCell ref="C47:C49"/>
    <mergeCell ref="D47:D49"/>
    <mergeCell ref="E47:E49"/>
    <mergeCell ref="J50:J51"/>
    <mergeCell ref="K62:K63"/>
    <mergeCell ref="A57:A58"/>
    <mergeCell ref="B57:B58"/>
    <mergeCell ref="C57:C58"/>
    <mergeCell ref="D57:D58"/>
    <mergeCell ref="E57:E58"/>
    <mergeCell ref="G64:G65"/>
    <mergeCell ref="H64:H65"/>
    <mergeCell ref="I64:I65"/>
    <mergeCell ref="J64:J65"/>
    <mergeCell ref="K64:K65"/>
    <mergeCell ref="A64:A65"/>
    <mergeCell ref="B64:B65"/>
    <mergeCell ref="C64:C65"/>
    <mergeCell ref="D64:D65"/>
    <mergeCell ref="E64:E65"/>
    <mergeCell ref="A62:A63"/>
    <mergeCell ref="B62:B63"/>
    <mergeCell ref="C62:C63"/>
    <mergeCell ref="D62:D63"/>
    <mergeCell ref="E62:E63"/>
    <mergeCell ref="G62:G63"/>
    <mergeCell ref="H62:H63"/>
    <mergeCell ref="I62:I63"/>
    <mergeCell ref="G67:G68"/>
    <mergeCell ref="H67:H68"/>
    <mergeCell ref="I67:I68"/>
    <mergeCell ref="J67:J68"/>
    <mergeCell ref="K67:K68"/>
    <mergeCell ref="A67:A68"/>
    <mergeCell ref="B67:B68"/>
    <mergeCell ref="C67:C68"/>
    <mergeCell ref="D67:D68"/>
    <mergeCell ref="E67:E68"/>
    <mergeCell ref="G70:G72"/>
    <mergeCell ref="H70:H72"/>
    <mergeCell ref="I70:I72"/>
    <mergeCell ref="J70:J72"/>
    <mergeCell ref="K70:K72"/>
    <mergeCell ref="A70:A72"/>
    <mergeCell ref="B70:B72"/>
    <mergeCell ref="C70:C72"/>
    <mergeCell ref="D70:D72"/>
    <mergeCell ref="E70:E72"/>
  </mergeCells>
  <hyperlinks>
    <hyperlink ref="F13" location="worksheet13" display="Click here to go to Worksheet 13." xr:uid="{00000000-0004-0000-4600-000000000000}"/>
    <hyperlink ref="F25" location="sdl_77a" display="Click here to go to SDL Item 77a." xr:uid="{00000000-0004-0000-4600-000001000000}"/>
    <hyperlink ref="F29" location="worksheet13" display="Click here to go to Worksheet 13." xr:uid="{00000000-0004-0000-4600-000002000000}"/>
    <hyperlink ref="F38" location="worksheet13" display="Click here to go to Worksheet 13." xr:uid="{00000000-0004-0000-4600-000003000000}"/>
    <hyperlink ref="F41" location="worksheet13" display="Click here to go to Worksheet 13." xr:uid="{00000000-0004-0000-4600-000004000000}"/>
    <hyperlink ref="F46" location="worksheet13" display="Click here to go to Worksheet 13." xr:uid="{00000000-0004-0000-4600-000005000000}"/>
    <hyperlink ref="F49" location="worksheet13" display="Click here to go to Worksheet 13." xr:uid="{00000000-0004-0000-4600-000006000000}"/>
    <hyperlink ref="F56" location="worksheet13" display="Click here to go to Worksheet 13." xr:uid="{00000000-0004-0000-4600-000007000000}"/>
    <hyperlink ref="F58" location="worksheet13" display="Click here to go to Worksheet 13." xr:uid="{00000000-0004-0000-4600-000008000000}"/>
    <hyperlink ref="F63" location="worksheet13" display="Click here to go to Worksheet 13." xr:uid="{00000000-0004-0000-4600-000009000000}"/>
    <hyperlink ref="F65" location="worksheet13" display="Click here to go to Worksheet 13." xr:uid="{00000000-0004-0000-4600-00000A000000}"/>
    <hyperlink ref="F68" location="worksheet13" display="Click here to go to Worksheet 13." xr:uid="{00000000-0004-0000-4600-00000B000000}"/>
    <hyperlink ref="F72" location="worksheet13" display="Click here to go to Worksheet 13." xr:uid="{00000000-0004-0000-4600-00000C000000}"/>
    <hyperlink ref="F24" location="worksheet13" display="Click here to go to Worksheet 13." xr:uid="{00000000-0004-0000-4600-00000D000000}"/>
    <hyperlink ref="F37" location="sdl_77c" display="Click here to go to SDL Item 77c." xr:uid="{00000000-0004-0000-4600-00000E000000}"/>
    <hyperlink ref="F40" location="sdl_77d" display="Click here to go to SDL Item 77d." xr:uid="{00000000-0004-0000-4600-00000F000000}"/>
    <hyperlink ref="F45" location="sdl_77e" display="Click here to go to SDL Item 77e." xr:uid="{00000000-0004-0000-4600-000010000000}"/>
    <hyperlink ref="F48" location="sdl_77i" display="Click here to go to SDL Item 77i." xr:uid="{00000000-0004-0000-4600-000011000000}"/>
    <hyperlink ref="F55" location="sdl_77f" display="Click here to go to SDL Item 77f." xr:uid="{00000000-0004-0000-4600-000012000000}"/>
    <hyperlink ref="F71" location="sdl_77h" display="Click here to go to SDL Item 77h." xr:uid="{00000000-0004-0000-4600-000013000000}"/>
    <hyperlink ref="F10" location="mil21.34" display="Click here to go to MIL Item 21.34." xr:uid="{00000000-0004-0000-4600-000014000000}"/>
    <hyperlink ref="F11" location="cp_022b" display="Click here to go to Checkplan Item 22b." xr:uid="{00000000-0004-0000-4600-000015000000}"/>
    <hyperlink ref="F16" location="cp_055b1" display="Click here to go to Item 55b(1)." xr:uid="{00000000-0004-0000-4600-000016000000}"/>
    <hyperlink ref="F18" location="sdl_48" display="Click here to go to SDL Item 48." xr:uid="{00000000-0004-0000-4600-000017000000}"/>
  </hyperlinks>
  <pageMargins left="0.7" right="0.7" top="0.75" bottom="0.75" header="0.3" footer="0.3"/>
  <pageSetup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1"/>
  <dimension ref="A3:I73"/>
  <sheetViews>
    <sheetView workbookViewId="0">
      <pane ySplit="5" topLeftCell="A6" activePane="bottomLeft" state="frozen"/>
      <selection activeCell="A6" sqref="A6:A7"/>
      <selection pane="bottomLeft" activeCell="A6" sqref="A6"/>
    </sheetView>
  </sheetViews>
  <sheetFormatPr defaultRowHeight="15" x14ac:dyDescent="0.25"/>
  <cols>
    <col min="1" max="1" width="7.7109375" customWidth="1"/>
    <col min="2" max="2" width="4.7109375" customWidth="1"/>
    <col min="3"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1212</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x14ac:dyDescent="0.25">
      <c r="A6" s="12" t="s">
        <v>1211</v>
      </c>
      <c r="B6" s="12"/>
      <c r="C6" s="12"/>
      <c r="D6" s="3" t="s">
        <v>1210</v>
      </c>
      <c r="E6" s="165"/>
      <c r="F6" s="165"/>
      <c r="G6" s="165"/>
      <c r="H6" s="246"/>
      <c r="I6" s="165"/>
    </row>
    <row r="7" spans="1:9" ht="150" x14ac:dyDescent="0.25">
      <c r="A7" s="148"/>
      <c r="B7" s="148" t="s">
        <v>420</v>
      </c>
      <c r="C7" s="148"/>
      <c r="D7" s="3" t="s">
        <v>1209</v>
      </c>
      <c r="E7" s="165"/>
      <c r="F7" s="165"/>
      <c r="G7" s="165"/>
      <c r="H7" s="246"/>
      <c r="I7" s="165"/>
    </row>
    <row r="8" spans="1:9" ht="30" x14ac:dyDescent="0.25">
      <c r="A8" s="148"/>
      <c r="B8" s="148"/>
      <c r="C8" s="148"/>
      <c r="D8" s="2" t="s">
        <v>7041</v>
      </c>
      <c r="E8" s="165"/>
      <c r="F8" s="165"/>
      <c r="G8" s="165"/>
      <c r="H8" s="246"/>
      <c r="I8" s="165"/>
    </row>
    <row r="9" spans="1:9" ht="30" x14ac:dyDescent="0.25">
      <c r="A9" s="12"/>
      <c r="B9" s="12"/>
      <c r="C9" s="12" t="s">
        <v>214</v>
      </c>
      <c r="D9" s="3" t="s">
        <v>1208</v>
      </c>
      <c r="E9" s="165"/>
      <c r="F9" s="165"/>
      <c r="G9" s="165"/>
      <c r="H9" s="246"/>
      <c r="I9" s="165"/>
    </row>
    <row r="10" spans="1:9" x14ac:dyDescent="0.25">
      <c r="A10" s="12"/>
      <c r="B10" s="12"/>
      <c r="C10" s="12" t="s">
        <v>212</v>
      </c>
      <c r="D10" s="3" t="s">
        <v>1207</v>
      </c>
      <c r="E10" s="10"/>
      <c r="F10" s="10"/>
      <c r="G10" s="10"/>
      <c r="H10" s="11"/>
      <c r="I10" s="10"/>
    </row>
    <row r="11" spans="1:9" ht="30" x14ac:dyDescent="0.25">
      <c r="A11" s="12"/>
      <c r="B11" s="12"/>
      <c r="C11" s="12" t="s">
        <v>210</v>
      </c>
      <c r="D11" s="3" t="s">
        <v>1206</v>
      </c>
      <c r="E11" s="10"/>
      <c r="F11" s="10"/>
      <c r="G11" s="10"/>
      <c r="H11" s="11"/>
      <c r="I11" s="10"/>
    </row>
    <row r="12" spans="1:9" x14ac:dyDescent="0.25">
      <c r="A12" s="12"/>
      <c r="B12" s="12"/>
      <c r="C12" s="12" t="s">
        <v>208</v>
      </c>
      <c r="D12" s="3" t="s">
        <v>1205</v>
      </c>
      <c r="E12" s="10"/>
      <c r="F12" s="10"/>
      <c r="G12" s="10"/>
      <c r="H12" s="11"/>
      <c r="I12" s="10"/>
    </row>
    <row r="13" spans="1:9" ht="90" x14ac:dyDescent="0.25">
      <c r="A13" s="12"/>
      <c r="B13" s="12" t="s">
        <v>179</v>
      </c>
      <c r="C13" s="12"/>
      <c r="D13" s="3" t="s">
        <v>1204</v>
      </c>
      <c r="E13" s="10"/>
      <c r="F13" s="10"/>
      <c r="G13" s="10"/>
      <c r="H13" s="11"/>
      <c r="I13" s="10"/>
    </row>
    <row r="14" spans="1:9" ht="75" x14ac:dyDescent="0.25">
      <c r="A14" s="12"/>
      <c r="B14" s="12" t="s">
        <v>177</v>
      </c>
      <c r="C14" s="12"/>
      <c r="D14" s="3" t="s">
        <v>1203</v>
      </c>
      <c r="E14" s="10"/>
      <c r="F14" s="10"/>
      <c r="G14" s="10"/>
      <c r="H14" s="11"/>
      <c r="I14" s="10"/>
    </row>
    <row r="15" spans="1:9" ht="60" x14ac:dyDescent="0.25">
      <c r="A15" s="12"/>
      <c r="B15" s="12" t="s">
        <v>175</v>
      </c>
      <c r="C15" s="12"/>
      <c r="D15" s="3" t="s">
        <v>1202</v>
      </c>
      <c r="E15" s="10"/>
      <c r="F15" s="10"/>
      <c r="G15" s="10"/>
      <c r="H15" s="11"/>
      <c r="I15" s="10"/>
    </row>
    <row r="16" spans="1:9" ht="45" x14ac:dyDescent="0.25">
      <c r="A16" s="148" t="s">
        <v>1201</v>
      </c>
      <c r="B16" s="148"/>
      <c r="C16" s="148"/>
      <c r="D16" s="3" t="s">
        <v>1200</v>
      </c>
      <c r="E16" s="165"/>
      <c r="F16" s="165"/>
      <c r="G16" s="165"/>
      <c r="H16" s="246"/>
      <c r="I16" s="165"/>
    </row>
    <row r="17" spans="1:9" ht="30" x14ac:dyDescent="0.25">
      <c r="A17" s="148"/>
      <c r="B17" s="148"/>
      <c r="C17" s="148"/>
      <c r="D17" s="2" t="s">
        <v>7041</v>
      </c>
      <c r="E17" s="165"/>
      <c r="F17" s="165"/>
      <c r="G17" s="165"/>
      <c r="H17" s="246"/>
      <c r="I17" s="165"/>
    </row>
    <row r="18" spans="1:9" ht="45" x14ac:dyDescent="0.25">
      <c r="A18" s="12"/>
      <c r="B18" s="12" t="s">
        <v>420</v>
      </c>
      <c r="C18" s="12"/>
      <c r="D18" s="3" t="s">
        <v>1199</v>
      </c>
      <c r="E18" s="165"/>
      <c r="F18" s="165"/>
      <c r="G18" s="165"/>
      <c r="H18" s="246"/>
      <c r="I18" s="165"/>
    </row>
    <row r="19" spans="1:9" ht="75" x14ac:dyDescent="0.25">
      <c r="A19" s="12"/>
      <c r="B19" s="12" t="s">
        <v>179</v>
      </c>
      <c r="C19" s="12"/>
      <c r="D19" s="3" t="s">
        <v>1198</v>
      </c>
      <c r="E19" s="10"/>
      <c r="F19" s="10"/>
      <c r="G19" s="10"/>
      <c r="H19" s="11"/>
      <c r="I19" s="10"/>
    </row>
    <row r="20" spans="1:9" ht="45" x14ac:dyDescent="0.25">
      <c r="A20" s="12"/>
      <c r="B20" s="12" t="s">
        <v>177</v>
      </c>
      <c r="C20" s="12"/>
      <c r="D20" s="3" t="s">
        <v>1197</v>
      </c>
      <c r="E20" s="10"/>
      <c r="F20" s="10"/>
      <c r="G20" s="10"/>
      <c r="H20" s="11"/>
      <c r="I20" s="10"/>
    </row>
    <row r="21" spans="1:9" ht="45" x14ac:dyDescent="0.25">
      <c r="A21" s="148"/>
      <c r="B21" s="148" t="s">
        <v>175</v>
      </c>
      <c r="C21" s="148"/>
      <c r="D21" s="3" t="s">
        <v>1196</v>
      </c>
      <c r="E21" s="239"/>
      <c r="F21" s="239"/>
      <c r="G21" s="239"/>
      <c r="H21" s="242"/>
      <c r="I21" s="239"/>
    </row>
    <row r="22" spans="1:9" ht="30" x14ac:dyDescent="0.25">
      <c r="A22" s="148"/>
      <c r="B22" s="148"/>
      <c r="C22" s="148"/>
      <c r="D22" s="2" t="s">
        <v>6944</v>
      </c>
      <c r="E22" s="240"/>
      <c r="F22" s="240"/>
      <c r="G22" s="240"/>
      <c r="H22" s="243"/>
      <c r="I22" s="240"/>
    </row>
    <row r="23" spans="1:9" ht="30" x14ac:dyDescent="0.25">
      <c r="A23" s="148"/>
      <c r="B23" s="148"/>
      <c r="C23" s="148"/>
      <c r="D23" s="2" t="s">
        <v>6945</v>
      </c>
      <c r="E23" s="241"/>
      <c r="F23" s="241"/>
      <c r="G23" s="241"/>
      <c r="H23" s="244"/>
      <c r="I23" s="241"/>
    </row>
    <row r="24" spans="1:9" ht="135" x14ac:dyDescent="0.25">
      <c r="A24" s="148" t="s">
        <v>1195</v>
      </c>
      <c r="B24" s="148"/>
      <c r="C24" s="148"/>
      <c r="D24" s="3" t="s">
        <v>1194</v>
      </c>
      <c r="E24" s="165"/>
      <c r="F24" s="165"/>
      <c r="G24" s="165"/>
      <c r="H24" s="246"/>
      <c r="I24" s="165"/>
    </row>
    <row r="25" spans="1:9" ht="30" x14ac:dyDescent="0.25">
      <c r="A25" s="148"/>
      <c r="B25" s="148"/>
      <c r="C25" s="148"/>
      <c r="D25" s="2" t="s">
        <v>7041</v>
      </c>
      <c r="E25" s="165"/>
      <c r="F25" s="165"/>
      <c r="G25" s="165"/>
      <c r="H25" s="246"/>
      <c r="I25" s="165"/>
    </row>
    <row r="26" spans="1:9" ht="75" x14ac:dyDescent="0.25">
      <c r="A26" s="12"/>
      <c r="B26" s="12" t="s">
        <v>420</v>
      </c>
      <c r="C26" s="12"/>
      <c r="D26" s="3" t="s">
        <v>1193</v>
      </c>
      <c r="E26" s="165"/>
      <c r="F26" s="165"/>
      <c r="G26" s="165"/>
      <c r="H26" s="246"/>
      <c r="I26" s="165"/>
    </row>
    <row r="27" spans="1:9" ht="120" x14ac:dyDescent="0.25">
      <c r="A27" s="12"/>
      <c r="B27" s="12" t="s">
        <v>179</v>
      </c>
      <c r="C27" s="12"/>
      <c r="D27" s="3" t="s">
        <v>1192</v>
      </c>
      <c r="E27" s="10"/>
      <c r="F27" s="10"/>
      <c r="G27" s="10"/>
      <c r="H27" s="11"/>
      <c r="I27" s="10"/>
    </row>
    <row r="28" spans="1:9" ht="60" x14ac:dyDescent="0.25">
      <c r="A28" s="12"/>
      <c r="B28" s="12" t="s">
        <v>177</v>
      </c>
      <c r="C28" s="12"/>
      <c r="D28" s="3" t="s">
        <v>1191</v>
      </c>
      <c r="E28" s="10"/>
      <c r="F28" s="10"/>
      <c r="G28" s="10"/>
      <c r="H28" s="11"/>
      <c r="I28" s="10"/>
    </row>
    <row r="29" spans="1:9" ht="45" x14ac:dyDescent="0.25">
      <c r="A29" s="12"/>
      <c r="B29" s="12" t="s">
        <v>175</v>
      </c>
      <c r="C29" s="12"/>
      <c r="D29" s="3" t="s">
        <v>1190</v>
      </c>
      <c r="E29" s="165"/>
      <c r="F29" s="165"/>
      <c r="G29" s="165"/>
      <c r="H29" s="246"/>
      <c r="I29" s="165"/>
    </row>
    <row r="30" spans="1:9" ht="45" x14ac:dyDescent="0.25">
      <c r="A30" s="12"/>
      <c r="B30" s="12"/>
      <c r="C30" s="15" t="s">
        <v>257</v>
      </c>
      <c r="D30" s="3" t="s">
        <v>1189</v>
      </c>
      <c r="E30" s="165"/>
      <c r="F30" s="165"/>
      <c r="G30" s="165"/>
      <c r="H30" s="246"/>
      <c r="I30" s="165"/>
    </row>
    <row r="31" spans="1:9" ht="75" x14ac:dyDescent="0.25">
      <c r="A31" s="148"/>
      <c r="B31" s="148" t="s">
        <v>340</v>
      </c>
      <c r="C31" s="148"/>
      <c r="D31" s="3" t="s">
        <v>1188</v>
      </c>
      <c r="E31" s="239"/>
      <c r="F31" s="239"/>
      <c r="G31" s="239"/>
      <c r="H31" s="242"/>
      <c r="I31" s="239"/>
    </row>
    <row r="32" spans="1:9" ht="30" x14ac:dyDescent="0.25">
      <c r="A32" s="148"/>
      <c r="B32" s="148"/>
      <c r="C32" s="148"/>
      <c r="D32" s="2" t="s">
        <v>7041</v>
      </c>
      <c r="E32" s="241"/>
      <c r="F32" s="241"/>
      <c r="G32" s="241"/>
      <c r="H32" s="244"/>
      <c r="I32" s="241"/>
    </row>
    <row r="33" spans="1:9" ht="120" x14ac:dyDescent="0.25">
      <c r="A33" s="12"/>
      <c r="B33" s="12" t="s">
        <v>338</v>
      </c>
      <c r="C33" s="12"/>
      <c r="D33" s="3" t="s">
        <v>1187</v>
      </c>
      <c r="E33" s="8"/>
      <c r="F33" s="8"/>
      <c r="G33" s="8"/>
      <c r="H33" s="20"/>
      <c r="I33" s="8"/>
    </row>
    <row r="34" spans="1:9" ht="45" x14ac:dyDescent="0.25">
      <c r="A34" s="12"/>
      <c r="B34" s="12" t="s">
        <v>336</v>
      </c>
      <c r="C34" s="12"/>
      <c r="D34" s="3" t="s">
        <v>1186</v>
      </c>
      <c r="E34" s="8"/>
      <c r="F34" s="8"/>
      <c r="G34" s="8"/>
      <c r="H34" s="20"/>
      <c r="I34" s="8"/>
    </row>
    <row r="35" spans="1:9" ht="75" x14ac:dyDescent="0.25">
      <c r="A35" s="148"/>
      <c r="B35" s="148" t="s">
        <v>288</v>
      </c>
      <c r="C35" s="148"/>
      <c r="D35" s="3" t="s">
        <v>1185</v>
      </c>
      <c r="E35" s="239"/>
      <c r="F35" s="239"/>
      <c r="G35" s="239"/>
      <c r="H35" s="242"/>
      <c r="I35" s="239"/>
    </row>
    <row r="36" spans="1:9" ht="30" x14ac:dyDescent="0.25">
      <c r="A36" s="148"/>
      <c r="B36" s="148"/>
      <c r="C36" s="148"/>
      <c r="D36" s="2" t="s">
        <v>7048</v>
      </c>
      <c r="E36" s="241"/>
      <c r="F36" s="241"/>
      <c r="G36" s="241"/>
      <c r="H36" s="244"/>
      <c r="I36" s="241"/>
    </row>
    <row r="37" spans="1:9" ht="45" x14ac:dyDescent="0.25">
      <c r="A37" s="12"/>
      <c r="B37" s="12"/>
      <c r="C37" s="12" t="s">
        <v>214</v>
      </c>
      <c r="D37" s="3" t="s">
        <v>501</v>
      </c>
      <c r="E37" s="10"/>
      <c r="F37" s="10"/>
      <c r="G37" s="10"/>
      <c r="H37" s="11"/>
      <c r="I37" s="10"/>
    </row>
    <row r="38" spans="1:9" ht="45" x14ac:dyDescent="0.25">
      <c r="A38" s="12"/>
      <c r="B38" s="12"/>
      <c r="C38" s="12" t="s">
        <v>212</v>
      </c>
      <c r="D38" s="3" t="s">
        <v>520</v>
      </c>
      <c r="E38" s="8"/>
      <c r="F38" s="8"/>
      <c r="G38" s="8"/>
      <c r="H38" s="20"/>
      <c r="I38" s="8"/>
    </row>
    <row r="39" spans="1:9" ht="60" x14ac:dyDescent="0.25">
      <c r="A39" s="12"/>
      <c r="B39" s="12" t="s">
        <v>286</v>
      </c>
      <c r="C39" s="12"/>
      <c r="D39" s="3" t="s">
        <v>1184</v>
      </c>
      <c r="E39" s="165"/>
      <c r="F39" s="165"/>
      <c r="G39" s="165"/>
      <c r="H39" s="246"/>
      <c r="I39" s="165"/>
    </row>
    <row r="40" spans="1:9" ht="30" x14ac:dyDescent="0.25">
      <c r="A40" s="12"/>
      <c r="B40" s="12"/>
      <c r="C40" s="12" t="s">
        <v>214</v>
      </c>
      <c r="D40" s="3" t="s">
        <v>1174</v>
      </c>
      <c r="E40" s="165"/>
      <c r="F40" s="165"/>
      <c r="G40" s="165"/>
      <c r="H40" s="246"/>
      <c r="I40" s="165"/>
    </row>
    <row r="41" spans="1:9" ht="60" x14ac:dyDescent="0.25">
      <c r="A41" s="12"/>
      <c r="B41" s="12"/>
      <c r="C41" s="12" t="s">
        <v>212</v>
      </c>
      <c r="D41" s="3" t="s">
        <v>1173</v>
      </c>
      <c r="E41" s="10"/>
      <c r="F41" s="10"/>
      <c r="G41" s="10"/>
      <c r="H41" s="11"/>
      <c r="I41" s="10"/>
    </row>
    <row r="42" spans="1:9" ht="90" x14ac:dyDescent="0.25">
      <c r="A42" s="12"/>
      <c r="B42" s="12" t="s">
        <v>284</v>
      </c>
      <c r="C42" s="12"/>
      <c r="D42" s="3" t="s">
        <v>1183</v>
      </c>
      <c r="E42" s="10"/>
      <c r="F42" s="10"/>
      <c r="G42" s="10"/>
      <c r="H42" s="11"/>
      <c r="I42" s="10"/>
    </row>
    <row r="43" spans="1:9" ht="60" x14ac:dyDescent="0.25">
      <c r="A43" s="148" t="s">
        <v>1182</v>
      </c>
      <c r="B43" s="148"/>
      <c r="C43" s="148"/>
      <c r="D43" s="3" t="s">
        <v>1181</v>
      </c>
      <c r="E43" s="165"/>
      <c r="F43" s="165"/>
      <c r="G43" s="165"/>
      <c r="H43" s="246"/>
      <c r="I43" s="165"/>
    </row>
    <row r="44" spans="1:9" ht="30" x14ac:dyDescent="0.25">
      <c r="A44" s="148"/>
      <c r="B44" s="148"/>
      <c r="C44" s="148"/>
      <c r="D44" s="2" t="s">
        <v>7041</v>
      </c>
      <c r="E44" s="165"/>
      <c r="F44" s="165"/>
      <c r="G44" s="165"/>
      <c r="H44" s="246"/>
      <c r="I44" s="165"/>
    </row>
    <row r="45" spans="1:9" ht="45" x14ac:dyDescent="0.25">
      <c r="A45" s="12"/>
      <c r="B45" s="12" t="s">
        <v>420</v>
      </c>
      <c r="C45" s="12"/>
      <c r="D45" s="3" t="s">
        <v>1180</v>
      </c>
      <c r="E45" s="165"/>
      <c r="F45" s="165"/>
      <c r="G45" s="165"/>
      <c r="H45" s="246"/>
      <c r="I45" s="165"/>
    </row>
    <row r="46" spans="1:9" ht="30" x14ac:dyDescent="0.25">
      <c r="A46" s="12"/>
      <c r="B46" s="12" t="s">
        <v>179</v>
      </c>
      <c r="C46" s="12"/>
      <c r="D46" s="3" t="s">
        <v>1179</v>
      </c>
      <c r="E46" s="10"/>
      <c r="F46" s="10"/>
      <c r="G46" s="10"/>
      <c r="H46" s="11"/>
      <c r="I46" s="10"/>
    </row>
    <row r="47" spans="1:9" ht="60" x14ac:dyDescent="0.25">
      <c r="A47" s="12"/>
      <c r="B47" s="12" t="s">
        <v>177</v>
      </c>
      <c r="C47" s="12"/>
      <c r="D47" s="3" t="s">
        <v>1178</v>
      </c>
      <c r="E47" s="10"/>
      <c r="F47" s="10"/>
      <c r="G47" s="10"/>
      <c r="H47" s="11"/>
      <c r="I47" s="10"/>
    </row>
    <row r="48" spans="1:9" ht="75" x14ac:dyDescent="0.25">
      <c r="A48" s="148"/>
      <c r="B48" s="148" t="s">
        <v>175</v>
      </c>
      <c r="C48" s="148"/>
      <c r="D48" s="3" t="s">
        <v>1177</v>
      </c>
      <c r="E48" s="239"/>
      <c r="F48" s="239"/>
      <c r="G48" s="239"/>
      <c r="H48" s="242"/>
      <c r="I48" s="239"/>
    </row>
    <row r="49" spans="1:9" ht="30" x14ac:dyDescent="0.25">
      <c r="A49" s="148"/>
      <c r="B49" s="148"/>
      <c r="C49" s="148"/>
      <c r="D49" s="2" t="s">
        <v>7048</v>
      </c>
      <c r="E49" s="241"/>
      <c r="F49" s="241"/>
      <c r="G49" s="241"/>
      <c r="H49" s="244"/>
      <c r="I49" s="241"/>
    </row>
    <row r="50" spans="1:9" ht="45" x14ac:dyDescent="0.25">
      <c r="A50" s="12"/>
      <c r="B50" s="12"/>
      <c r="C50" s="12" t="s">
        <v>214</v>
      </c>
      <c r="D50" s="3" t="s">
        <v>1066</v>
      </c>
      <c r="E50" s="10"/>
      <c r="F50" s="10"/>
      <c r="G50" s="10"/>
      <c r="H50" s="11"/>
      <c r="I50" s="10"/>
    </row>
    <row r="51" spans="1:9" ht="45" x14ac:dyDescent="0.25">
      <c r="A51" s="12"/>
      <c r="B51" s="12"/>
      <c r="C51" s="12" t="s">
        <v>212</v>
      </c>
      <c r="D51" s="3" t="s">
        <v>1065</v>
      </c>
      <c r="E51" s="10"/>
      <c r="F51" s="10"/>
      <c r="G51" s="10"/>
      <c r="H51" s="11"/>
      <c r="I51" s="10"/>
    </row>
    <row r="52" spans="1:9" ht="60" x14ac:dyDescent="0.25">
      <c r="A52" s="12"/>
      <c r="B52" s="12" t="s">
        <v>173</v>
      </c>
      <c r="C52" s="12"/>
      <c r="D52" s="3" t="s">
        <v>1176</v>
      </c>
      <c r="E52" s="165"/>
      <c r="F52" s="165"/>
      <c r="G52" s="165"/>
      <c r="H52" s="246"/>
      <c r="I52" s="165"/>
    </row>
    <row r="53" spans="1:9" ht="135" x14ac:dyDescent="0.25">
      <c r="A53" s="12"/>
      <c r="B53" s="12"/>
      <c r="C53" s="15" t="s">
        <v>437</v>
      </c>
      <c r="D53" s="3" t="s">
        <v>1175</v>
      </c>
      <c r="E53" s="165"/>
      <c r="F53" s="165"/>
      <c r="G53" s="165"/>
      <c r="H53" s="246"/>
      <c r="I53" s="165"/>
    </row>
    <row r="54" spans="1:9" ht="30" x14ac:dyDescent="0.25">
      <c r="A54" s="12"/>
      <c r="B54" s="12"/>
      <c r="C54" s="12" t="s">
        <v>214</v>
      </c>
      <c r="D54" s="3" t="s">
        <v>1174</v>
      </c>
      <c r="E54" s="10"/>
      <c r="F54" s="10"/>
      <c r="G54" s="10"/>
      <c r="H54" s="11"/>
      <c r="I54" s="10"/>
    </row>
    <row r="55" spans="1:9" ht="60" x14ac:dyDescent="0.25">
      <c r="A55" s="12"/>
      <c r="B55" s="12"/>
      <c r="C55" s="12" t="s">
        <v>212</v>
      </c>
      <c r="D55" s="3" t="s">
        <v>1173</v>
      </c>
      <c r="E55" s="10"/>
      <c r="F55" s="10"/>
      <c r="G55" s="10"/>
      <c r="H55" s="11"/>
      <c r="I55" s="10"/>
    </row>
    <row r="56" spans="1:9" ht="30" x14ac:dyDescent="0.25">
      <c r="A56" s="12"/>
      <c r="B56" s="12"/>
      <c r="C56" s="12" t="s">
        <v>210</v>
      </c>
      <c r="D56" s="3" t="s">
        <v>1172</v>
      </c>
      <c r="E56" s="10"/>
      <c r="F56" s="10"/>
      <c r="G56" s="10"/>
      <c r="H56" s="11"/>
      <c r="I56" s="10"/>
    </row>
    <row r="57" spans="1:9" ht="150" x14ac:dyDescent="0.25">
      <c r="A57" s="12" t="s">
        <v>1171</v>
      </c>
      <c r="B57" s="12"/>
      <c r="C57" s="12"/>
      <c r="D57" s="3" t="s">
        <v>1170</v>
      </c>
      <c r="E57" s="165"/>
      <c r="F57" s="165"/>
      <c r="G57" s="165"/>
      <c r="H57" s="246"/>
      <c r="I57" s="165"/>
    </row>
    <row r="58" spans="1:9" ht="180" x14ac:dyDescent="0.25">
      <c r="A58" s="12"/>
      <c r="B58" s="12" t="s">
        <v>216</v>
      </c>
      <c r="C58" s="12"/>
      <c r="D58" s="3" t="s">
        <v>1169</v>
      </c>
      <c r="E58" s="165"/>
      <c r="F58" s="165"/>
      <c r="G58" s="165"/>
      <c r="H58" s="246"/>
      <c r="I58" s="165"/>
    </row>
    <row r="59" spans="1:9" ht="30" x14ac:dyDescent="0.25">
      <c r="A59" s="12"/>
      <c r="B59" s="12"/>
      <c r="C59" s="12" t="s">
        <v>214</v>
      </c>
      <c r="D59" s="3" t="s">
        <v>1168</v>
      </c>
      <c r="E59" s="10"/>
      <c r="F59" s="10"/>
      <c r="G59" s="10"/>
      <c r="H59" s="11"/>
      <c r="I59" s="10"/>
    </row>
    <row r="60" spans="1:9" ht="60" x14ac:dyDescent="0.25">
      <c r="A60" s="12"/>
      <c r="B60" s="12"/>
      <c r="C60" s="12" t="s">
        <v>212</v>
      </c>
      <c r="D60" s="3" t="s">
        <v>1167</v>
      </c>
      <c r="E60" s="10"/>
      <c r="F60" s="10"/>
      <c r="G60" s="10"/>
      <c r="H60" s="11"/>
      <c r="I60" s="10"/>
    </row>
    <row r="61" spans="1:9" ht="45" x14ac:dyDescent="0.25">
      <c r="A61" s="12"/>
      <c r="B61" s="12"/>
      <c r="C61" s="12" t="s">
        <v>210</v>
      </c>
      <c r="D61" s="3" t="s">
        <v>1166</v>
      </c>
      <c r="E61" s="10"/>
      <c r="F61" s="10"/>
      <c r="G61" s="10"/>
      <c r="H61" s="11"/>
      <c r="I61" s="10"/>
    </row>
    <row r="62" spans="1:9" ht="75" x14ac:dyDescent="0.25">
      <c r="A62" s="12"/>
      <c r="B62" s="12"/>
      <c r="C62" s="12" t="s">
        <v>208</v>
      </c>
      <c r="D62" s="3" t="s">
        <v>1165</v>
      </c>
      <c r="E62" s="10"/>
      <c r="F62" s="10"/>
      <c r="G62" s="10"/>
      <c r="H62" s="11"/>
      <c r="I62" s="10"/>
    </row>
    <row r="63" spans="1:9" ht="45" x14ac:dyDescent="0.25">
      <c r="A63" s="12"/>
      <c r="B63" s="12"/>
      <c r="C63" s="12" t="s">
        <v>206</v>
      </c>
      <c r="D63" s="3" t="s">
        <v>1164</v>
      </c>
      <c r="E63" s="10"/>
      <c r="F63" s="10"/>
      <c r="G63" s="10"/>
      <c r="H63" s="11"/>
      <c r="I63" s="10"/>
    </row>
    <row r="64" spans="1:9" ht="30" x14ac:dyDescent="0.25">
      <c r="A64" s="12"/>
      <c r="B64" s="12"/>
      <c r="C64" s="12" t="s">
        <v>204</v>
      </c>
      <c r="D64" s="3" t="s">
        <v>1163</v>
      </c>
      <c r="E64" s="10"/>
      <c r="F64" s="10"/>
      <c r="G64" s="10"/>
      <c r="H64" s="11"/>
      <c r="I64" s="10"/>
    </row>
    <row r="65" spans="1:9" ht="30" x14ac:dyDescent="0.25">
      <c r="A65" s="12"/>
      <c r="B65" s="12"/>
      <c r="C65" s="12" t="s">
        <v>202</v>
      </c>
      <c r="D65" s="3" t="s">
        <v>1162</v>
      </c>
      <c r="E65" s="10"/>
      <c r="F65" s="10"/>
      <c r="G65" s="10"/>
      <c r="H65" s="11"/>
      <c r="I65" s="10"/>
    </row>
    <row r="66" spans="1:9" ht="60" x14ac:dyDescent="0.25">
      <c r="A66" s="12"/>
      <c r="B66" s="12"/>
      <c r="C66" s="12" t="s">
        <v>201</v>
      </c>
      <c r="D66" s="3" t="s">
        <v>1161</v>
      </c>
      <c r="E66" s="10"/>
      <c r="F66" s="10"/>
      <c r="G66" s="10"/>
      <c r="H66" s="11"/>
      <c r="I66" s="10"/>
    </row>
    <row r="67" spans="1:9" ht="45" x14ac:dyDescent="0.25">
      <c r="A67" s="12"/>
      <c r="B67" s="12"/>
      <c r="C67" s="12" t="s">
        <v>199</v>
      </c>
      <c r="D67" s="3" t="s">
        <v>1160</v>
      </c>
      <c r="E67" s="10"/>
      <c r="F67" s="10"/>
      <c r="G67" s="10"/>
      <c r="H67" s="11"/>
      <c r="I67" s="10"/>
    </row>
    <row r="68" spans="1:9" ht="45" x14ac:dyDescent="0.25">
      <c r="A68" s="12"/>
      <c r="B68" s="12"/>
      <c r="C68" s="12" t="s">
        <v>197</v>
      </c>
      <c r="D68" s="3" t="s">
        <v>1159</v>
      </c>
      <c r="E68" s="10"/>
      <c r="F68" s="10"/>
      <c r="G68" s="10"/>
      <c r="H68" s="11"/>
      <c r="I68" s="10"/>
    </row>
    <row r="69" spans="1:9" ht="60" x14ac:dyDescent="0.25">
      <c r="A69" s="12"/>
      <c r="B69" s="12" t="s">
        <v>346</v>
      </c>
      <c r="C69" s="12"/>
      <c r="D69" s="3" t="s">
        <v>1158</v>
      </c>
      <c r="E69" s="10"/>
      <c r="F69" s="10"/>
      <c r="G69" s="10"/>
      <c r="H69" s="11"/>
      <c r="I69" s="10"/>
    </row>
    <row r="70" spans="1:9" ht="30" x14ac:dyDescent="0.25">
      <c r="A70" s="12"/>
      <c r="B70" s="12"/>
      <c r="C70" s="12" t="s">
        <v>214</v>
      </c>
      <c r="D70" s="3" t="s">
        <v>1157</v>
      </c>
      <c r="E70" s="10"/>
      <c r="F70" s="10"/>
      <c r="G70" s="10"/>
      <c r="H70" s="11"/>
      <c r="I70" s="10"/>
    </row>
    <row r="71" spans="1:9" ht="60" x14ac:dyDescent="0.25">
      <c r="A71" s="12"/>
      <c r="B71" s="12"/>
      <c r="C71" s="12" t="s">
        <v>212</v>
      </c>
      <c r="D71" s="3" t="s">
        <v>1156</v>
      </c>
      <c r="E71" s="10"/>
      <c r="F71" s="10"/>
      <c r="G71" s="10"/>
      <c r="H71" s="11"/>
      <c r="I71" s="10"/>
    </row>
    <row r="72" spans="1:9" ht="45" x14ac:dyDescent="0.25">
      <c r="A72" s="12"/>
      <c r="B72" s="12" t="s">
        <v>344</v>
      </c>
      <c r="C72" s="12"/>
      <c r="D72" s="3" t="s">
        <v>1155</v>
      </c>
      <c r="E72" s="10"/>
      <c r="F72" s="10"/>
      <c r="G72" s="10"/>
      <c r="H72" s="11"/>
      <c r="I72" s="10"/>
    </row>
    <row r="73" spans="1:9" x14ac:dyDescent="0.25">
      <c r="A73" s="12" t="s">
        <v>1154</v>
      </c>
      <c r="B73" s="12"/>
      <c r="C73" s="12"/>
      <c r="D73" s="3" t="s">
        <v>949</v>
      </c>
      <c r="E73" s="6"/>
      <c r="F73" s="6"/>
      <c r="G73" s="6"/>
      <c r="H73" s="18"/>
      <c r="I73" s="6"/>
    </row>
  </sheetData>
  <mergeCells count="85">
    <mergeCell ref="E48:E49"/>
    <mergeCell ref="F48:F49"/>
    <mergeCell ref="G48:G49"/>
    <mergeCell ref="H48:H49"/>
    <mergeCell ref="I48:I49"/>
    <mergeCell ref="A43:A44"/>
    <mergeCell ref="B43:B44"/>
    <mergeCell ref="C43:C44"/>
    <mergeCell ref="A48:A49"/>
    <mergeCell ref="B48:B49"/>
    <mergeCell ref="C48:C49"/>
    <mergeCell ref="B35:B36"/>
    <mergeCell ref="C35:C36"/>
    <mergeCell ref="E35:E36"/>
    <mergeCell ref="F35:F36"/>
    <mergeCell ref="G35:G36"/>
    <mergeCell ref="F52:F53"/>
    <mergeCell ref="I21:I23"/>
    <mergeCell ref="A21:A23"/>
    <mergeCell ref="B21:B23"/>
    <mergeCell ref="C21:C23"/>
    <mergeCell ref="E21:E23"/>
    <mergeCell ref="F21:F23"/>
    <mergeCell ref="A31:A32"/>
    <mergeCell ref="B31:B32"/>
    <mergeCell ref="C31:C32"/>
    <mergeCell ref="E31:E32"/>
    <mergeCell ref="F31:F32"/>
    <mergeCell ref="G31:G32"/>
    <mergeCell ref="H31:H32"/>
    <mergeCell ref="I31:I32"/>
    <mergeCell ref="A35:A36"/>
    <mergeCell ref="E57:E58"/>
    <mergeCell ref="F57:F58"/>
    <mergeCell ref="G57:G58"/>
    <mergeCell ref="H57:H58"/>
    <mergeCell ref="F24:F26"/>
    <mergeCell ref="E24:E26"/>
    <mergeCell ref="E29:E30"/>
    <mergeCell ref="F29:F30"/>
    <mergeCell ref="G29:G30"/>
    <mergeCell ref="H29:H30"/>
    <mergeCell ref="H24:H26"/>
    <mergeCell ref="E43:E45"/>
    <mergeCell ref="E52:E53"/>
    <mergeCell ref="H43:H45"/>
    <mergeCell ref="E39:E40"/>
    <mergeCell ref="F39:F40"/>
    <mergeCell ref="F43:F45"/>
    <mergeCell ref="G21:G23"/>
    <mergeCell ref="H21:H23"/>
    <mergeCell ref="A3:I3"/>
    <mergeCell ref="I6:I9"/>
    <mergeCell ref="H6:H9"/>
    <mergeCell ref="G6:G9"/>
    <mergeCell ref="F6:F9"/>
    <mergeCell ref="E6:E9"/>
    <mergeCell ref="E16:E18"/>
    <mergeCell ref="H16:H18"/>
    <mergeCell ref="G39:G40"/>
    <mergeCell ref="H39:H40"/>
    <mergeCell ref="A7:A8"/>
    <mergeCell ref="B7:B8"/>
    <mergeCell ref="C7:C8"/>
    <mergeCell ref="I57:I58"/>
    <mergeCell ref="I39:I40"/>
    <mergeCell ref="I29:I30"/>
    <mergeCell ref="H52:H53"/>
    <mergeCell ref="G52:G53"/>
    <mergeCell ref="I52:I53"/>
    <mergeCell ref="I43:I45"/>
    <mergeCell ref="G43:G45"/>
    <mergeCell ref="H35:H36"/>
    <mergeCell ref="I35:I36"/>
    <mergeCell ref="A24:A25"/>
    <mergeCell ref="B24:B25"/>
    <mergeCell ref="C24:C25"/>
    <mergeCell ref="I16:I18"/>
    <mergeCell ref="F16:F18"/>
    <mergeCell ref="G16:G18"/>
    <mergeCell ref="G24:G26"/>
    <mergeCell ref="I24:I26"/>
    <mergeCell ref="A16:A17"/>
    <mergeCell ref="B16:B17"/>
    <mergeCell ref="C16:C17"/>
  </mergeCells>
  <hyperlinks>
    <hyperlink ref="D22" location="mil13.00" display="Click here to go to MIL Section 13.0." xr:uid="{00000000-0004-0000-4700-000000000000}"/>
    <hyperlink ref="D23" location="cp_007" display="Click here to go to Checkplan Item 7." xr:uid="{00000000-0004-0000-4700-000001000000}"/>
    <hyperlink ref="D25" location="mil15.00" display="Click here to go to MIL Section 15.0." xr:uid="{00000000-0004-0000-4700-000002000000}"/>
    <hyperlink ref="D8" location="mil15.00" display="Click here to go to MIL Section 15.0." xr:uid="{00000000-0004-0000-4700-000003000000}"/>
    <hyperlink ref="D17" location="mil15.00" display="Click here to go to MIL Section 15.0." xr:uid="{00000000-0004-0000-4700-000004000000}"/>
    <hyperlink ref="D32" location="mil15.00" display="Click here to go to MIL Section 15.0." xr:uid="{00000000-0004-0000-4700-000005000000}"/>
    <hyperlink ref="D36" location="mil12.00" display="Click here to go to MIL Section 12.0." xr:uid="{00000000-0004-0000-4700-000006000000}"/>
    <hyperlink ref="D44" location="mil15.00" display="Click here to go to MIL Section 15.0." xr:uid="{00000000-0004-0000-4700-000007000000}"/>
    <hyperlink ref="D49" location="mil12.00" display="Click here to go to MIL Section 12.0." xr:uid="{00000000-0004-0000-4700-000008000000}"/>
  </hyperlinks>
  <pageMargins left="0.7" right="0.7" top="0.75" bottom="0.75" header="0.3" footer="0.3"/>
  <pageSetup orientation="portrait"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72"/>
  <dimension ref="A3:I43"/>
  <sheetViews>
    <sheetView workbookViewId="0">
      <pane ySplit="5" topLeftCell="A6" activePane="bottomLeft" state="frozen"/>
      <selection activeCell="A6" sqref="A6:A7"/>
      <selection pane="bottomLeft" activeCell="A6" sqref="A6"/>
    </sheetView>
  </sheetViews>
  <sheetFormatPr defaultRowHeight="15" x14ac:dyDescent="0.25"/>
  <cols>
    <col min="1" max="2" width="4.7109375" customWidth="1"/>
    <col min="3"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1239</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60" x14ac:dyDescent="0.25">
      <c r="A6" s="12" t="s">
        <v>1238</v>
      </c>
      <c r="B6" s="12"/>
      <c r="C6" s="12"/>
      <c r="D6" s="3" t="s">
        <v>1237</v>
      </c>
      <c r="E6" s="239"/>
      <c r="F6" s="239"/>
      <c r="G6" s="239"/>
      <c r="H6" s="242"/>
      <c r="I6" s="239"/>
    </row>
    <row r="7" spans="1:9" ht="30" x14ac:dyDescent="0.25">
      <c r="A7" s="12"/>
      <c r="B7" s="12" t="s">
        <v>420</v>
      </c>
      <c r="C7" s="12"/>
      <c r="D7" s="3" t="s">
        <v>1236</v>
      </c>
      <c r="E7" s="240"/>
      <c r="F7" s="240"/>
      <c r="G7" s="240"/>
      <c r="H7" s="243"/>
      <c r="I7" s="240"/>
    </row>
    <row r="8" spans="1:9" ht="75" x14ac:dyDescent="0.25">
      <c r="A8" s="148"/>
      <c r="B8" s="148"/>
      <c r="C8" s="251" t="s">
        <v>437</v>
      </c>
      <c r="D8" s="3" t="s">
        <v>1235</v>
      </c>
      <c r="E8" s="240"/>
      <c r="F8" s="240"/>
      <c r="G8" s="240"/>
      <c r="H8" s="243"/>
      <c r="I8" s="240"/>
    </row>
    <row r="9" spans="1:9" x14ac:dyDescent="0.25">
      <c r="A9" s="148"/>
      <c r="B9" s="148"/>
      <c r="C9" s="251"/>
      <c r="D9" s="2" t="s">
        <v>6741</v>
      </c>
      <c r="E9" s="240"/>
      <c r="F9" s="240"/>
      <c r="G9" s="240"/>
      <c r="H9" s="243"/>
      <c r="I9" s="240"/>
    </row>
    <row r="10" spans="1:9" ht="30" x14ac:dyDescent="0.25">
      <c r="A10" s="148"/>
      <c r="B10" s="148"/>
      <c r="C10" s="251"/>
      <c r="D10" s="2" t="s">
        <v>6946</v>
      </c>
      <c r="E10" s="241"/>
      <c r="F10" s="241"/>
      <c r="G10" s="241"/>
      <c r="H10" s="244"/>
      <c r="I10" s="241"/>
    </row>
    <row r="11" spans="1:9" ht="60" x14ac:dyDescent="0.25">
      <c r="A11" s="12"/>
      <c r="B11" s="12" t="s">
        <v>179</v>
      </c>
      <c r="C11" s="12"/>
      <c r="D11" s="3" t="s">
        <v>1234</v>
      </c>
      <c r="E11" s="10"/>
      <c r="F11" s="10"/>
      <c r="G11" s="10"/>
      <c r="H11" s="11"/>
      <c r="I11" s="10"/>
    </row>
    <row r="12" spans="1:9" ht="135" x14ac:dyDescent="0.25">
      <c r="A12" s="12"/>
      <c r="B12" s="12" t="s">
        <v>177</v>
      </c>
      <c r="C12" s="12"/>
      <c r="D12" s="3" t="s">
        <v>1233</v>
      </c>
      <c r="E12" s="10"/>
      <c r="F12" s="10"/>
      <c r="G12" s="10"/>
      <c r="H12" s="11"/>
      <c r="I12" s="10"/>
    </row>
    <row r="13" spans="1:9" ht="120" x14ac:dyDescent="0.25">
      <c r="A13" s="12"/>
      <c r="B13" s="12" t="s">
        <v>175</v>
      </c>
      <c r="C13" s="12"/>
      <c r="D13" s="3" t="s">
        <v>1232</v>
      </c>
      <c r="E13" s="10"/>
      <c r="F13" s="10"/>
      <c r="G13" s="10"/>
      <c r="H13" s="11"/>
      <c r="I13" s="10"/>
    </row>
    <row r="14" spans="1:9" ht="75" x14ac:dyDescent="0.25">
      <c r="A14" s="148"/>
      <c r="B14" s="148" t="s">
        <v>173</v>
      </c>
      <c r="C14" s="148"/>
      <c r="D14" s="3" t="s">
        <v>1231</v>
      </c>
      <c r="E14" s="239"/>
      <c r="F14" s="239"/>
      <c r="G14" s="239"/>
      <c r="H14" s="242"/>
      <c r="I14" s="239"/>
    </row>
    <row r="15" spans="1:9" x14ac:dyDescent="0.25">
      <c r="A15" s="148"/>
      <c r="B15" s="148"/>
      <c r="C15" s="148"/>
      <c r="D15" s="2" t="s">
        <v>6650</v>
      </c>
      <c r="E15" s="241"/>
      <c r="F15" s="241"/>
      <c r="G15" s="241"/>
      <c r="H15" s="244"/>
      <c r="I15" s="241"/>
    </row>
    <row r="16" spans="1:9" ht="120" x14ac:dyDescent="0.25">
      <c r="A16" s="12"/>
      <c r="B16" s="12" t="s">
        <v>171</v>
      </c>
      <c r="C16" s="12"/>
      <c r="D16" s="3" t="s">
        <v>1230</v>
      </c>
      <c r="E16" s="10"/>
      <c r="F16" s="10"/>
      <c r="G16" s="10"/>
      <c r="H16" s="11"/>
      <c r="I16" s="10"/>
    </row>
    <row r="17" spans="1:9" ht="105" x14ac:dyDescent="0.25">
      <c r="A17" s="12"/>
      <c r="B17" s="12" t="s">
        <v>169</v>
      </c>
      <c r="C17" s="12"/>
      <c r="D17" s="3" t="s">
        <v>7398</v>
      </c>
      <c r="E17" s="239"/>
      <c r="F17" s="239"/>
      <c r="G17" s="239"/>
      <c r="H17" s="242"/>
      <c r="I17" s="239"/>
    </row>
    <row r="18" spans="1:9" ht="180" x14ac:dyDescent="0.25">
      <c r="A18" s="12"/>
      <c r="B18" s="12"/>
      <c r="C18" s="15" t="s">
        <v>437</v>
      </c>
      <c r="D18" s="3" t="s">
        <v>7399</v>
      </c>
      <c r="E18" s="241"/>
      <c r="F18" s="241"/>
      <c r="G18" s="241"/>
      <c r="H18" s="244"/>
      <c r="I18" s="241"/>
    </row>
    <row r="19" spans="1:9" ht="90" x14ac:dyDescent="0.25">
      <c r="A19" s="148"/>
      <c r="B19" s="148" t="s">
        <v>167</v>
      </c>
      <c r="C19" s="148"/>
      <c r="D19" s="3" t="s">
        <v>1229</v>
      </c>
      <c r="E19" s="239"/>
      <c r="F19" s="239"/>
      <c r="G19" s="239"/>
      <c r="H19" s="242"/>
      <c r="I19" s="239"/>
    </row>
    <row r="20" spans="1:9" ht="30" x14ac:dyDescent="0.25">
      <c r="A20" s="148"/>
      <c r="B20" s="148"/>
      <c r="C20" s="148"/>
      <c r="D20" s="2" t="s">
        <v>7044</v>
      </c>
      <c r="E20" s="241"/>
      <c r="F20" s="241"/>
      <c r="G20" s="241"/>
      <c r="H20" s="244"/>
      <c r="I20" s="241"/>
    </row>
    <row r="21" spans="1:9" ht="75" x14ac:dyDescent="0.25">
      <c r="A21" s="148"/>
      <c r="B21" s="148" t="s">
        <v>165</v>
      </c>
      <c r="C21" s="148"/>
      <c r="D21" s="3" t="s">
        <v>1228</v>
      </c>
      <c r="E21" s="239"/>
      <c r="F21" s="239"/>
      <c r="G21" s="239"/>
      <c r="H21" s="242"/>
      <c r="I21" s="239"/>
    </row>
    <row r="22" spans="1:9" ht="30" x14ac:dyDescent="0.25">
      <c r="A22" s="148"/>
      <c r="B22" s="148"/>
      <c r="C22" s="148"/>
      <c r="D22" s="2" t="s">
        <v>7044</v>
      </c>
      <c r="E22" s="241"/>
      <c r="F22" s="241"/>
      <c r="G22" s="241"/>
      <c r="H22" s="244"/>
      <c r="I22" s="241"/>
    </row>
    <row r="23" spans="1:9" ht="45" x14ac:dyDescent="0.25">
      <c r="A23" s="148"/>
      <c r="B23" s="148" t="s">
        <v>426</v>
      </c>
      <c r="C23" s="148"/>
      <c r="D23" s="3" t="s">
        <v>1227</v>
      </c>
      <c r="E23" s="239"/>
      <c r="F23" s="239"/>
      <c r="G23" s="239"/>
      <c r="H23" s="242"/>
      <c r="I23" s="239"/>
    </row>
    <row r="24" spans="1:9" ht="30" x14ac:dyDescent="0.25">
      <c r="A24" s="148"/>
      <c r="B24" s="148"/>
      <c r="C24" s="148"/>
      <c r="D24" s="2" t="s">
        <v>7044</v>
      </c>
      <c r="E24" s="241"/>
      <c r="F24" s="241"/>
      <c r="G24" s="241"/>
      <c r="H24" s="244"/>
      <c r="I24" s="241"/>
    </row>
    <row r="25" spans="1:9" x14ac:dyDescent="0.25">
      <c r="A25" s="148"/>
      <c r="B25" s="148" t="s">
        <v>537</v>
      </c>
      <c r="C25" s="148"/>
      <c r="D25" s="3" t="s">
        <v>1226</v>
      </c>
      <c r="E25" s="239"/>
      <c r="F25" s="239"/>
      <c r="G25" s="239"/>
      <c r="H25" s="242"/>
      <c r="I25" s="239"/>
    </row>
    <row r="26" spans="1:9" ht="30" x14ac:dyDescent="0.25">
      <c r="A26" s="148"/>
      <c r="B26" s="148"/>
      <c r="C26" s="148"/>
      <c r="D26" s="2" t="s">
        <v>7044</v>
      </c>
      <c r="E26" s="241"/>
      <c r="F26" s="241"/>
      <c r="G26" s="241"/>
      <c r="H26" s="244"/>
      <c r="I26" s="241"/>
    </row>
    <row r="27" spans="1:9" ht="135" x14ac:dyDescent="0.25">
      <c r="A27" s="148"/>
      <c r="B27" s="148" t="s">
        <v>535</v>
      </c>
      <c r="C27" s="148"/>
      <c r="D27" s="3" t="s">
        <v>1225</v>
      </c>
      <c r="E27" s="239"/>
      <c r="F27" s="239"/>
      <c r="G27" s="239"/>
      <c r="H27" s="242"/>
      <c r="I27" s="239"/>
    </row>
    <row r="28" spans="1:9" x14ac:dyDescent="0.25">
      <c r="A28" s="148"/>
      <c r="B28" s="148"/>
      <c r="C28" s="148"/>
      <c r="D28" s="2" t="s">
        <v>6651</v>
      </c>
      <c r="E28" s="241"/>
      <c r="F28" s="241"/>
      <c r="G28" s="241"/>
      <c r="H28" s="244"/>
      <c r="I28" s="241"/>
    </row>
    <row r="29" spans="1:9" ht="150" x14ac:dyDescent="0.25">
      <c r="A29" s="12"/>
      <c r="B29" s="12" t="s">
        <v>620</v>
      </c>
      <c r="C29" s="12"/>
      <c r="D29" s="3" t="s">
        <v>1224</v>
      </c>
      <c r="E29" s="10"/>
      <c r="F29" s="10"/>
      <c r="G29" s="10"/>
      <c r="H29" s="11"/>
      <c r="I29" s="10"/>
    </row>
    <row r="30" spans="1:9" ht="45" x14ac:dyDescent="0.25">
      <c r="A30" s="12"/>
      <c r="B30" s="12" t="s">
        <v>618</v>
      </c>
      <c r="C30" s="12"/>
      <c r="D30" s="3" t="s">
        <v>1223</v>
      </c>
      <c r="E30" s="10"/>
      <c r="F30" s="10"/>
      <c r="G30" s="10"/>
      <c r="H30" s="11"/>
      <c r="I30" s="10"/>
    </row>
    <row r="31" spans="1:9" ht="45" x14ac:dyDescent="0.25">
      <c r="A31" s="12"/>
      <c r="B31" s="12" t="s">
        <v>616</v>
      </c>
      <c r="C31" s="12"/>
      <c r="D31" s="3" t="s">
        <v>1222</v>
      </c>
      <c r="E31" s="10"/>
      <c r="F31" s="10"/>
      <c r="G31" s="10"/>
      <c r="H31" s="11"/>
      <c r="I31" s="10"/>
    </row>
    <row r="32" spans="1:9" ht="45" x14ac:dyDescent="0.25">
      <c r="A32" s="12"/>
      <c r="B32" s="12" t="s">
        <v>614</v>
      </c>
      <c r="C32" s="12"/>
      <c r="D32" s="3" t="s">
        <v>1221</v>
      </c>
      <c r="E32" s="10"/>
      <c r="F32" s="10"/>
      <c r="G32" s="10"/>
      <c r="H32" s="11"/>
      <c r="I32" s="10"/>
    </row>
    <row r="33" spans="1:9" ht="150" x14ac:dyDescent="0.25">
      <c r="A33" s="12"/>
      <c r="B33" s="12" t="s">
        <v>612</v>
      </c>
      <c r="C33" s="12"/>
      <c r="D33" s="3" t="s">
        <v>1220</v>
      </c>
      <c r="E33" s="10"/>
      <c r="F33" s="10"/>
      <c r="G33" s="10"/>
      <c r="H33" s="11"/>
      <c r="I33" s="10"/>
    </row>
    <row r="34" spans="1:9" ht="75" x14ac:dyDescent="0.25">
      <c r="A34" s="12"/>
      <c r="B34" s="12" t="s">
        <v>610</v>
      </c>
      <c r="C34" s="12"/>
      <c r="D34" s="3" t="s">
        <v>1219</v>
      </c>
      <c r="E34" s="10"/>
      <c r="F34" s="10"/>
      <c r="G34" s="10"/>
      <c r="H34" s="11"/>
      <c r="I34" s="10"/>
    </row>
    <row r="35" spans="1:9" ht="75" x14ac:dyDescent="0.25">
      <c r="A35" s="148"/>
      <c r="B35" s="148" t="s">
        <v>723</v>
      </c>
      <c r="C35" s="148"/>
      <c r="D35" s="3" t="s">
        <v>1042</v>
      </c>
      <c r="E35" s="239"/>
      <c r="F35" s="239"/>
      <c r="G35" s="239"/>
      <c r="H35" s="242"/>
      <c r="I35" s="239"/>
    </row>
    <row r="36" spans="1:9" x14ac:dyDescent="0.25">
      <c r="A36" s="148"/>
      <c r="B36" s="148"/>
      <c r="C36" s="148"/>
      <c r="D36" s="2" t="s">
        <v>6638</v>
      </c>
      <c r="E36" s="241"/>
      <c r="F36" s="241"/>
      <c r="G36" s="241"/>
      <c r="H36" s="244"/>
      <c r="I36" s="241"/>
    </row>
    <row r="37" spans="1:9" ht="75" x14ac:dyDescent="0.25">
      <c r="A37" s="148"/>
      <c r="B37" s="148" t="s">
        <v>263</v>
      </c>
      <c r="C37" s="148"/>
      <c r="D37" s="3" t="s">
        <v>1218</v>
      </c>
      <c r="E37" s="239"/>
      <c r="F37" s="239"/>
      <c r="G37" s="239"/>
      <c r="H37" s="242"/>
      <c r="I37" s="239"/>
    </row>
    <row r="38" spans="1:9" x14ac:dyDescent="0.25">
      <c r="A38" s="148"/>
      <c r="B38" s="148"/>
      <c r="C38" s="148"/>
      <c r="D38" s="2" t="s">
        <v>6650</v>
      </c>
      <c r="E38" s="241"/>
      <c r="F38" s="241"/>
      <c r="G38" s="241"/>
      <c r="H38" s="244"/>
      <c r="I38" s="241"/>
    </row>
    <row r="39" spans="1:9" ht="75" x14ac:dyDescent="0.25">
      <c r="A39" s="12"/>
      <c r="B39" s="12" t="s">
        <v>261</v>
      </c>
      <c r="C39" s="12"/>
      <c r="D39" s="3" t="s">
        <v>1217</v>
      </c>
      <c r="E39" s="239"/>
      <c r="F39" s="239"/>
      <c r="G39" s="239"/>
      <c r="H39" s="242"/>
      <c r="I39" s="239"/>
    </row>
    <row r="40" spans="1:9" ht="45" x14ac:dyDescent="0.25">
      <c r="A40" s="12"/>
      <c r="B40" s="12"/>
      <c r="C40" s="12" t="s">
        <v>214</v>
      </c>
      <c r="D40" s="3" t="s">
        <v>1216</v>
      </c>
      <c r="E40" s="241"/>
      <c r="F40" s="241"/>
      <c r="G40" s="241"/>
      <c r="H40" s="244"/>
      <c r="I40" s="241"/>
    </row>
    <row r="41" spans="1:9" ht="90" x14ac:dyDescent="0.25">
      <c r="A41" s="12"/>
      <c r="B41" s="12"/>
      <c r="C41" s="12" t="s">
        <v>212</v>
      </c>
      <c r="D41" s="3" t="s">
        <v>1215</v>
      </c>
      <c r="E41" s="10"/>
      <c r="F41" s="10"/>
      <c r="G41" s="10"/>
      <c r="H41" s="11"/>
      <c r="I41" s="10"/>
    </row>
    <row r="42" spans="1:9" ht="165" x14ac:dyDescent="0.25">
      <c r="A42" s="12"/>
      <c r="B42" s="12"/>
      <c r="C42" s="12" t="s">
        <v>210</v>
      </c>
      <c r="D42" s="3" t="s">
        <v>1214</v>
      </c>
      <c r="E42" s="10"/>
      <c r="F42" s="10"/>
      <c r="G42" s="10"/>
      <c r="H42" s="11"/>
      <c r="I42" s="10"/>
    </row>
    <row r="43" spans="1:9" ht="180" x14ac:dyDescent="0.25">
      <c r="A43" s="12"/>
      <c r="B43" s="12"/>
      <c r="C43" s="12" t="s">
        <v>208</v>
      </c>
      <c r="D43" s="3" t="s">
        <v>1213</v>
      </c>
      <c r="E43" s="10"/>
      <c r="F43" s="10"/>
      <c r="G43" s="10"/>
      <c r="H43" s="11"/>
      <c r="I43" s="10"/>
    </row>
  </sheetData>
  <mergeCells count="83">
    <mergeCell ref="G23:G24"/>
    <mergeCell ref="H23:H24"/>
    <mergeCell ref="I23:I24"/>
    <mergeCell ref="A25:A26"/>
    <mergeCell ref="B25:B26"/>
    <mergeCell ref="C25:C26"/>
    <mergeCell ref="E25:E26"/>
    <mergeCell ref="F25:F26"/>
    <mergeCell ref="G25:G26"/>
    <mergeCell ref="H25:H26"/>
    <mergeCell ref="I25:I26"/>
    <mergeCell ref="A23:A24"/>
    <mergeCell ref="B23:B24"/>
    <mergeCell ref="C23:C24"/>
    <mergeCell ref="E23:E24"/>
    <mergeCell ref="F23:F24"/>
    <mergeCell ref="G19:G20"/>
    <mergeCell ref="H19:H20"/>
    <mergeCell ref="I19:I20"/>
    <mergeCell ref="A21:A22"/>
    <mergeCell ref="B21:B22"/>
    <mergeCell ref="C21:C22"/>
    <mergeCell ref="E21:E22"/>
    <mergeCell ref="F21:F22"/>
    <mergeCell ref="G21:G22"/>
    <mergeCell ref="H21:H22"/>
    <mergeCell ref="I21:I22"/>
    <mergeCell ref="G6:G10"/>
    <mergeCell ref="H6:H10"/>
    <mergeCell ref="I6:I10"/>
    <mergeCell ref="A8:A10"/>
    <mergeCell ref="B8:B10"/>
    <mergeCell ref="C8:C10"/>
    <mergeCell ref="E6:E10"/>
    <mergeCell ref="F6:F10"/>
    <mergeCell ref="I39:I40"/>
    <mergeCell ref="A3:I3"/>
    <mergeCell ref="E17:E18"/>
    <mergeCell ref="E39:E40"/>
    <mergeCell ref="F39:F40"/>
    <mergeCell ref="G39:G40"/>
    <mergeCell ref="H39:H40"/>
    <mergeCell ref="I17:I18"/>
    <mergeCell ref="H17:H18"/>
    <mergeCell ref="G17:G18"/>
    <mergeCell ref="F17:F18"/>
    <mergeCell ref="G14:G15"/>
    <mergeCell ref="H14:H15"/>
    <mergeCell ref="I14:I15"/>
    <mergeCell ref="A27:A28"/>
    <mergeCell ref="B27:B28"/>
    <mergeCell ref="I27:I28"/>
    <mergeCell ref="A14:A15"/>
    <mergeCell ref="B14:B15"/>
    <mergeCell ref="C14:C15"/>
    <mergeCell ref="E14:E15"/>
    <mergeCell ref="F14:F15"/>
    <mergeCell ref="C27:C28"/>
    <mergeCell ref="E27:E28"/>
    <mergeCell ref="F27:F28"/>
    <mergeCell ref="G27:G28"/>
    <mergeCell ref="H27:H28"/>
    <mergeCell ref="A19:A20"/>
    <mergeCell ref="B19:B20"/>
    <mergeCell ref="C19:C20"/>
    <mergeCell ref="E19:E20"/>
    <mergeCell ref="F19:F20"/>
    <mergeCell ref="G35:G36"/>
    <mergeCell ref="H35:H36"/>
    <mergeCell ref="I35:I36"/>
    <mergeCell ref="A37:A38"/>
    <mergeCell ref="B37:B38"/>
    <mergeCell ref="C37:C38"/>
    <mergeCell ref="E37:E38"/>
    <mergeCell ref="F37:F38"/>
    <mergeCell ref="G37:G38"/>
    <mergeCell ref="H37:H38"/>
    <mergeCell ref="I37:I38"/>
    <mergeCell ref="A35:A36"/>
    <mergeCell ref="B35:B36"/>
    <mergeCell ref="C35:C36"/>
    <mergeCell ref="E35:E36"/>
    <mergeCell ref="F35:F36"/>
  </mergeCells>
  <hyperlinks>
    <hyperlink ref="D15" location="worksheet03" display="Click here to go to Worksheet 3." xr:uid="{00000000-0004-0000-4800-000000000000}"/>
    <hyperlink ref="D28" location="worksheet04" display="Click here to go to Worksheet 4." xr:uid="{00000000-0004-0000-4800-000001000000}"/>
    <hyperlink ref="D36" location="worksheet10" display="Click here to go to Worksheet 10." xr:uid="{00000000-0004-0000-4800-000002000000}"/>
    <hyperlink ref="D38" location="worksheet03" display="Click here to go to Worksheet 3." xr:uid="{00000000-0004-0000-4800-000003000000}"/>
    <hyperlink ref="D9" location="mil01.28" display="Click here to go to MIL Item 1.28." xr:uid="{00000000-0004-0000-4800-000004000000}"/>
    <hyperlink ref="D10" location="cp_076u" display="Click here to go to Checkplan Item 76u." xr:uid="{00000000-0004-0000-4800-000005000000}"/>
    <hyperlink ref="D20" location="mil11.00" display="Click here to go to MIL Section 11.0." xr:uid="{00000000-0004-0000-4800-000006000000}"/>
    <hyperlink ref="D26" location="mil11.00" display="Click here to go to MIL Section 11.0." xr:uid="{00000000-0004-0000-4800-000007000000}"/>
    <hyperlink ref="D24" location="mil11.00" display="Click here to go to MIL Section 11.0." xr:uid="{00000000-0004-0000-4800-000008000000}"/>
    <hyperlink ref="D22" location="mil11.00" display="Click here to go to MIL Section 11.0." xr:uid="{00000000-0004-0000-4800-000009000000}"/>
  </hyperlinks>
  <pageMargins left="0.7" right="0.7" top="0.75" bottom="0.75" header="0.3" footer="0.3"/>
  <pageSetup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3"/>
  <dimension ref="A3:I24"/>
  <sheetViews>
    <sheetView workbookViewId="0">
      <pane ySplit="5" topLeftCell="A6" activePane="bottomLeft" state="frozen"/>
      <selection pane="bottomLeft" activeCell="A6" sqref="A6:A7"/>
    </sheetView>
  </sheetViews>
  <sheetFormatPr defaultRowHeight="15" x14ac:dyDescent="0.25"/>
  <cols>
    <col min="1" max="2" width="4.7109375" customWidth="1"/>
    <col min="3"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1253</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60" x14ac:dyDescent="0.25">
      <c r="A6" s="148" t="s">
        <v>1252</v>
      </c>
      <c r="B6" s="148"/>
      <c r="C6" s="148"/>
      <c r="D6" s="3" t="s">
        <v>1251</v>
      </c>
      <c r="E6" s="239"/>
      <c r="F6" s="239"/>
      <c r="G6" s="239"/>
      <c r="H6" s="242"/>
      <c r="I6" s="239"/>
    </row>
    <row r="7" spans="1:9" ht="30" x14ac:dyDescent="0.25">
      <c r="A7" s="148"/>
      <c r="B7" s="148"/>
      <c r="C7" s="148"/>
      <c r="D7" s="2" t="s">
        <v>6947</v>
      </c>
      <c r="E7" s="240"/>
      <c r="F7" s="240"/>
      <c r="G7" s="240"/>
      <c r="H7" s="243"/>
      <c r="I7" s="240"/>
    </row>
    <row r="8" spans="1:9" ht="30" x14ac:dyDescent="0.25">
      <c r="A8" s="12"/>
      <c r="B8" s="12" t="s">
        <v>420</v>
      </c>
      <c r="C8" s="12"/>
      <c r="D8" s="3" t="s">
        <v>1250</v>
      </c>
      <c r="E8" s="241"/>
      <c r="F8" s="241"/>
      <c r="G8" s="241"/>
      <c r="H8" s="244"/>
      <c r="I8" s="241"/>
    </row>
    <row r="9" spans="1:9" ht="45" x14ac:dyDescent="0.25">
      <c r="A9" s="12"/>
      <c r="B9" s="12" t="s">
        <v>179</v>
      </c>
      <c r="C9" s="12"/>
      <c r="D9" s="3" t="s">
        <v>1249</v>
      </c>
      <c r="E9" s="10"/>
      <c r="F9" s="10"/>
      <c r="G9" s="10"/>
      <c r="H9" s="11"/>
      <c r="I9" s="10"/>
    </row>
    <row r="10" spans="1:9" ht="45" x14ac:dyDescent="0.25">
      <c r="A10" s="12"/>
      <c r="B10" s="12" t="s">
        <v>177</v>
      </c>
      <c r="C10" s="12"/>
      <c r="D10" s="3" t="s">
        <v>1248</v>
      </c>
      <c r="E10" s="10"/>
      <c r="F10" s="10"/>
      <c r="G10" s="10"/>
      <c r="H10" s="11"/>
      <c r="I10" s="10"/>
    </row>
    <row r="11" spans="1:9" ht="90" x14ac:dyDescent="0.25">
      <c r="A11" s="148"/>
      <c r="B11" s="148" t="s">
        <v>175</v>
      </c>
      <c r="C11" s="148"/>
      <c r="D11" s="3" t="s">
        <v>7143</v>
      </c>
      <c r="E11" s="239"/>
      <c r="F11" s="239"/>
      <c r="G11" s="239"/>
      <c r="H11" s="242"/>
      <c r="I11" s="239"/>
    </row>
    <row r="12" spans="1:9" ht="30" x14ac:dyDescent="0.25">
      <c r="A12" s="148"/>
      <c r="B12" s="148"/>
      <c r="C12" s="148"/>
      <c r="D12" s="2" t="s">
        <v>6948</v>
      </c>
      <c r="E12" s="240"/>
      <c r="F12" s="240"/>
      <c r="G12" s="240"/>
      <c r="H12" s="243"/>
      <c r="I12" s="240"/>
    </row>
    <row r="13" spans="1:9" x14ac:dyDescent="0.25">
      <c r="A13" s="148"/>
      <c r="B13" s="148"/>
      <c r="C13" s="148"/>
      <c r="D13" s="2" t="s">
        <v>7144</v>
      </c>
      <c r="E13" s="241"/>
      <c r="F13" s="241"/>
      <c r="G13" s="241"/>
      <c r="H13" s="244"/>
      <c r="I13" s="241"/>
    </row>
    <row r="14" spans="1:9" ht="60" x14ac:dyDescent="0.25">
      <c r="A14" s="12"/>
      <c r="B14" s="12" t="s">
        <v>173</v>
      </c>
      <c r="C14" s="12"/>
      <c r="D14" s="3" t="s">
        <v>1247</v>
      </c>
      <c r="E14" s="10"/>
      <c r="F14" s="10"/>
      <c r="G14" s="10"/>
      <c r="H14" s="11"/>
      <c r="I14" s="10"/>
    </row>
    <row r="15" spans="1:9" ht="45" x14ac:dyDescent="0.25">
      <c r="A15" s="148"/>
      <c r="B15" s="148" t="s">
        <v>171</v>
      </c>
      <c r="C15" s="148"/>
      <c r="D15" s="3" t="s">
        <v>1246</v>
      </c>
      <c r="E15" s="239"/>
      <c r="F15" s="239"/>
      <c r="G15" s="239"/>
      <c r="H15" s="242"/>
      <c r="I15" s="239"/>
    </row>
    <row r="16" spans="1:9" ht="30" x14ac:dyDescent="0.25">
      <c r="A16" s="148"/>
      <c r="B16" s="148"/>
      <c r="C16" s="148"/>
      <c r="D16" s="2" t="s">
        <v>6949</v>
      </c>
      <c r="E16" s="241"/>
      <c r="F16" s="241"/>
      <c r="G16" s="241"/>
      <c r="H16" s="244"/>
      <c r="I16" s="241"/>
    </row>
    <row r="17" spans="1:9" ht="75" x14ac:dyDescent="0.25">
      <c r="A17" s="12"/>
      <c r="B17" s="12" t="s">
        <v>169</v>
      </c>
      <c r="C17" s="12"/>
      <c r="D17" s="3" t="s">
        <v>1245</v>
      </c>
      <c r="E17" s="239"/>
      <c r="F17" s="239"/>
      <c r="G17" s="239"/>
      <c r="H17" s="242"/>
      <c r="I17" s="239"/>
    </row>
    <row r="18" spans="1:9" ht="105" x14ac:dyDescent="0.25">
      <c r="A18" s="12"/>
      <c r="B18" s="12"/>
      <c r="C18" s="12" t="s">
        <v>214</v>
      </c>
      <c r="D18" s="3" t="s">
        <v>1244</v>
      </c>
      <c r="E18" s="241"/>
      <c r="F18" s="241"/>
      <c r="G18" s="241"/>
      <c r="H18" s="244"/>
      <c r="I18" s="241"/>
    </row>
    <row r="19" spans="1:9" ht="120" x14ac:dyDescent="0.25">
      <c r="A19" s="12"/>
      <c r="B19" s="12"/>
      <c r="C19" s="12" t="s">
        <v>212</v>
      </c>
      <c r="D19" s="3" t="s">
        <v>1243</v>
      </c>
      <c r="E19" s="10"/>
      <c r="F19" s="10"/>
      <c r="G19" s="10"/>
      <c r="H19" s="11"/>
      <c r="I19" s="10"/>
    </row>
    <row r="20" spans="1:9" ht="90" x14ac:dyDescent="0.25">
      <c r="A20" s="148"/>
      <c r="B20" s="148" t="s">
        <v>167</v>
      </c>
      <c r="C20" s="148"/>
      <c r="D20" s="3" t="s">
        <v>1242</v>
      </c>
      <c r="E20" s="239"/>
      <c r="F20" s="239"/>
      <c r="G20" s="239"/>
      <c r="H20" s="242"/>
      <c r="I20" s="239"/>
    </row>
    <row r="21" spans="1:9" ht="30" x14ac:dyDescent="0.25">
      <c r="A21" s="148"/>
      <c r="B21" s="148"/>
      <c r="C21" s="148"/>
      <c r="D21" s="2" t="s">
        <v>6950</v>
      </c>
      <c r="E21" s="240"/>
      <c r="F21" s="240"/>
      <c r="G21" s="240"/>
      <c r="H21" s="243"/>
      <c r="I21" s="240"/>
    </row>
    <row r="22" spans="1:9" ht="135" x14ac:dyDescent="0.25">
      <c r="A22" s="12"/>
      <c r="B22" s="12"/>
      <c r="C22" s="15" t="s">
        <v>437</v>
      </c>
      <c r="D22" s="3" t="s">
        <v>1241</v>
      </c>
      <c r="E22" s="241"/>
      <c r="F22" s="241"/>
      <c r="G22" s="241"/>
      <c r="H22" s="244"/>
      <c r="I22" s="241"/>
    </row>
    <row r="23" spans="1:9" ht="90" x14ac:dyDescent="0.25">
      <c r="A23" s="12"/>
      <c r="B23" s="12" t="s">
        <v>165</v>
      </c>
      <c r="C23" s="12"/>
      <c r="D23" s="3" t="s">
        <v>1240</v>
      </c>
      <c r="E23" s="10"/>
      <c r="F23" s="10"/>
      <c r="G23" s="10"/>
      <c r="H23" s="11"/>
      <c r="I23" s="10"/>
    </row>
    <row r="24" spans="1:9" ht="75" x14ac:dyDescent="0.25">
      <c r="A24" s="12"/>
      <c r="B24" s="12" t="s">
        <v>284</v>
      </c>
      <c r="C24" s="12"/>
      <c r="D24" s="3" t="s">
        <v>7705</v>
      </c>
      <c r="E24" s="10"/>
      <c r="F24" s="10"/>
      <c r="G24" s="10"/>
      <c r="H24" s="11"/>
      <c r="I24" s="10"/>
    </row>
  </sheetData>
  <mergeCells count="38">
    <mergeCell ref="A20:A21"/>
    <mergeCell ref="B20:B21"/>
    <mergeCell ref="C20:C21"/>
    <mergeCell ref="G11:G13"/>
    <mergeCell ref="H11:H13"/>
    <mergeCell ref="I11:I13"/>
    <mergeCell ref="A15:A16"/>
    <mergeCell ref="B15:B16"/>
    <mergeCell ref="C15:C16"/>
    <mergeCell ref="E15:E16"/>
    <mergeCell ref="F15:F16"/>
    <mergeCell ref="G15:G16"/>
    <mergeCell ref="H15:H16"/>
    <mergeCell ref="I15:I16"/>
    <mergeCell ref="B11:B13"/>
    <mergeCell ref="C11:C13"/>
    <mergeCell ref="A11:A13"/>
    <mergeCell ref="E11:E13"/>
    <mergeCell ref="F11:F13"/>
    <mergeCell ref="I17:I18"/>
    <mergeCell ref="H17:H18"/>
    <mergeCell ref="G17:G18"/>
    <mergeCell ref="F17:F18"/>
    <mergeCell ref="E17:E18"/>
    <mergeCell ref="I20:I22"/>
    <mergeCell ref="H20:H22"/>
    <mergeCell ref="G20:G22"/>
    <mergeCell ref="F20:F22"/>
    <mergeCell ref="E20:E22"/>
    <mergeCell ref="A3:I3"/>
    <mergeCell ref="I6:I8"/>
    <mergeCell ref="H6:H8"/>
    <mergeCell ref="G6:G8"/>
    <mergeCell ref="F6:F8"/>
    <mergeCell ref="E6:E8"/>
    <mergeCell ref="A6:A7"/>
    <mergeCell ref="B6:B7"/>
    <mergeCell ref="C6:C7"/>
  </mergeCells>
  <hyperlinks>
    <hyperlink ref="D7" location="mil10.80" display="Click here to go to MIL Item 10.80." xr:uid="{00000000-0004-0000-4900-000000000000}"/>
    <hyperlink ref="D12" location="mil10.12" display="Click here to go to MIL Item 10.12." xr:uid="{00000000-0004-0000-4900-000001000000}"/>
    <hyperlink ref="D13" location="sdl_57" display="Click here to go to SDL Item 57." xr:uid="{00000000-0004-0000-4900-000002000000}"/>
    <hyperlink ref="D16" location="mil10.81" display="Click here to go to MIL Item 10.81." xr:uid="{00000000-0004-0000-4900-000003000000}"/>
    <hyperlink ref="D21" location="mil10.82" display="Click here to go to MIL Item 10.82." xr:uid="{00000000-0004-0000-4900-000004000000}"/>
  </hyperlinks>
  <pageMargins left="0.7" right="0.7" top="0.75" bottom="0.75" header="0.3" footer="0.3"/>
  <pageSetup orientation="portrait"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74"/>
  <dimension ref="A3:J123"/>
  <sheetViews>
    <sheetView workbookViewId="0">
      <pane ySplit="5" topLeftCell="A6" activePane="bottomLeft" state="frozen"/>
      <selection activeCell="A6" sqref="A6"/>
      <selection pane="bottomLeft" activeCell="A6" sqref="A6"/>
    </sheetView>
  </sheetViews>
  <sheetFormatPr defaultRowHeight="15" x14ac:dyDescent="0.25"/>
  <cols>
    <col min="1" max="1" width="6.7109375" customWidth="1"/>
    <col min="2" max="2" width="4.7109375" customWidth="1"/>
    <col min="3" max="4" width="6.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1314</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360" x14ac:dyDescent="0.25">
      <c r="A6" s="12" t="s">
        <v>1313</v>
      </c>
      <c r="B6" s="12"/>
      <c r="C6" s="12"/>
      <c r="D6" s="12"/>
      <c r="E6" s="3" t="s">
        <v>1312</v>
      </c>
      <c r="F6" s="164"/>
      <c r="G6" s="164"/>
      <c r="H6" s="164"/>
      <c r="I6" s="164"/>
      <c r="J6" s="164"/>
    </row>
    <row r="7" spans="1:10" ht="75" x14ac:dyDescent="0.25">
      <c r="A7" s="12"/>
      <c r="B7" s="12" t="s">
        <v>420</v>
      </c>
      <c r="C7" s="12"/>
      <c r="D7" s="12"/>
      <c r="E7" s="3" t="s">
        <v>1311</v>
      </c>
      <c r="F7" s="164"/>
      <c r="G7" s="164"/>
      <c r="H7" s="164"/>
      <c r="I7" s="164"/>
      <c r="J7" s="164"/>
    </row>
    <row r="8" spans="1:10" ht="60" x14ac:dyDescent="0.25">
      <c r="A8" s="12"/>
      <c r="B8" s="12" t="s">
        <v>179</v>
      </c>
      <c r="C8" s="12"/>
      <c r="D8" s="12"/>
      <c r="E8" s="3" t="s">
        <v>1310</v>
      </c>
      <c r="F8" s="10"/>
      <c r="G8" s="10"/>
      <c r="H8" s="10"/>
      <c r="I8" s="11"/>
      <c r="J8" s="10"/>
    </row>
    <row r="9" spans="1:10" ht="165" x14ac:dyDescent="0.25">
      <c r="A9" s="148"/>
      <c r="B9" s="148" t="s">
        <v>177</v>
      </c>
      <c r="C9" s="148"/>
      <c r="D9" s="148"/>
      <c r="E9" s="3" t="s">
        <v>1309</v>
      </c>
      <c r="F9" s="239"/>
      <c r="G9" s="239"/>
      <c r="H9" s="239"/>
      <c r="I9" s="242"/>
      <c r="J9" s="239"/>
    </row>
    <row r="10" spans="1:10" ht="30" x14ac:dyDescent="0.25">
      <c r="A10" s="148"/>
      <c r="B10" s="148"/>
      <c r="C10" s="148"/>
      <c r="D10" s="148"/>
      <c r="E10" s="2" t="s">
        <v>6951</v>
      </c>
      <c r="F10" s="240"/>
      <c r="G10" s="240"/>
      <c r="H10" s="240"/>
      <c r="I10" s="243"/>
      <c r="J10" s="240"/>
    </row>
    <row r="11" spans="1:10" ht="30" x14ac:dyDescent="0.25">
      <c r="A11" s="148"/>
      <c r="B11" s="148"/>
      <c r="C11" s="148"/>
      <c r="D11" s="148"/>
      <c r="E11" s="2" t="s">
        <v>7174</v>
      </c>
      <c r="F11" s="241"/>
      <c r="G11" s="241"/>
      <c r="H11" s="241"/>
      <c r="I11" s="244"/>
      <c r="J11" s="241"/>
    </row>
    <row r="12" spans="1:10" ht="45" x14ac:dyDescent="0.25">
      <c r="A12" s="12"/>
      <c r="B12" s="12"/>
      <c r="C12" s="12" t="s">
        <v>214</v>
      </c>
      <c r="D12" s="12"/>
      <c r="E12" s="3" t="s">
        <v>1308</v>
      </c>
      <c r="F12" s="239"/>
      <c r="G12" s="239"/>
      <c r="H12" s="239"/>
      <c r="I12" s="242"/>
      <c r="J12" s="239"/>
    </row>
    <row r="13" spans="1:10" ht="30" x14ac:dyDescent="0.25">
      <c r="A13" s="12"/>
      <c r="B13" s="12"/>
      <c r="C13" s="12"/>
      <c r="D13" s="12" t="s">
        <v>435</v>
      </c>
      <c r="E13" s="3" t="s">
        <v>1290</v>
      </c>
      <c r="F13" s="241"/>
      <c r="G13" s="241"/>
      <c r="H13" s="241"/>
      <c r="I13" s="244"/>
      <c r="J13" s="241"/>
    </row>
    <row r="14" spans="1:10" ht="90" x14ac:dyDescent="0.25">
      <c r="A14" s="148"/>
      <c r="B14" s="148"/>
      <c r="C14" s="148"/>
      <c r="D14" s="148" t="s">
        <v>433</v>
      </c>
      <c r="E14" s="3" t="s">
        <v>1289</v>
      </c>
      <c r="F14" s="239"/>
      <c r="G14" s="239"/>
      <c r="H14" s="239"/>
      <c r="I14" s="242"/>
      <c r="J14" s="239"/>
    </row>
    <row r="15" spans="1:10" ht="30" x14ac:dyDescent="0.25">
      <c r="A15" s="148"/>
      <c r="B15" s="148"/>
      <c r="C15" s="148"/>
      <c r="D15" s="148"/>
      <c r="E15" s="2" t="s">
        <v>7175</v>
      </c>
      <c r="F15" s="241"/>
      <c r="G15" s="241"/>
      <c r="H15" s="241"/>
      <c r="I15" s="244"/>
      <c r="J15" s="241"/>
    </row>
    <row r="16" spans="1:10" ht="75" x14ac:dyDescent="0.25">
      <c r="A16" s="12"/>
      <c r="B16" s="12"/>
      <c r="C16" s="12"/>
      <c r="D16" s="12" t="s">
        <v>431</v>
      </c>
      <c r="E16" s="3" t="s">
        <v>1288</v>
      </c>
      <c r="F16" s="10"/>
      <c r="G16" s="10"/>
      <c r="H16" s="10"/>
      <c r="I16" s="11"/>
      <c r="J16" s="10"/>
    </row>
    <row r="17" spans="1:10" ht="120" x14ac:dyDescent="0.25">
      <c r="A17" s="148"/>
      <c r="B17" s="148"/>
      <c r="C17" s="148"/>
      <c r="D17" s="148" t="s">
        <v>429</v>
      </c>
      <c r="E17" s="3" t="s">
        <v>1287</v>
      </c>
      <c r="F17" s="239"/>
      <c r="G17" s="239"/>
      <c r="H17" s="239"/>
      <c r="I17" s="242"/>
      <c r="J17" s="239"/>
    </row>
    <row r="18" spans="1:10" ht="30" x14ac:dyDescent="0.25">
      <c r="A18" s="148"/>
      <c r="B18" s="148"/>
      <c r="C18" s="148"/>
      <c r="D18" s="148"/>
      <c r="E18" s="2" t="s">
        <v>7175</v>
      </c>
      <c r="F18" s="241"/>
      <c r="G18" s="241"/>
      <c r="H18" s="241"/>
      <c r="I18" s="244"/>
      <c r="J18" s="241"/>
    </row>
    <row r="19" spans="1:10" ht="30" x14ac:dyDescent="0.25">
      <c r="A19" s="148"/>
      <c r="B19" s="148"/>
      <c r="C19" s="148"/>
      <c r="D19" s="148" t="s">
        <v>1307</v>
      </c>
      <c r="E19" s="3" t="s">
        <v>1306</v>
      </c>
      <c r="F19" s="239"/>
      <c r="G19" s="239"/>
      <c r="H19" s="239"/>
      <c r="I19" s="242"/>
      <c r="J19" s="239"/>
    </row>
    <row r="20" spans="1:10" ht="30" x14ac:dyDescent="0.25">
      <c r="A20" s="148"/>
      <c r="B20" s="148"/>
      <c r="C20" s="148"/>
      <c r="D20" s="148"/>
      <c r="E20" s="2" t="s">
        <v>6952</v>
      </c>
      <c r="F20" s="241"/>
      <c r="G20" s="241"/>
      <c r="H20" s="241"/>
      <c r="I20" s="244"/>
      <c r="J20" s="241"/>
    </row>
    <row r="21" spans="1:10" ht="60" x14ac:dyDescent="0.25">
      <c r="A21" s="12"/>
      <c r="B21" s="12"/>
      <c r="C21" s="12" t="s">
        <v>212</v>
      </c>
      <c r="D21" s="12"/>
      <c r="E21" s="3" t="s">
        <v>1305</v>
      </c>
      <c r="F21" s="10"/>
      <c r="G21" s="10"/>
      <c r="H21" s="10"/>
      <c r="I21" s="11"/>
      <c r="J21" s="10"/>
    </row>
    <row r="22" spans="1:10" ht="45" x14ac:dyDescent="0.25">
      <c r="A22" s="12"/>
      <c r="B22" s="12"/>
      <c r="C22" s="12" t="s">
        <v>210</v>
      </c>
      <c r="D22" s="12"/>
      <c r="E22" s="3" t="s">
        <v>1278</v>
      </c>
      <c r="F22" s="10"/>
      <c r="G22" s="10"/>
      <c r="H22" s="10"/>
      <c r="I22" s="11"/>
      <c r="J22" s="10"/>
    </row>
    <row r="23" spans="1:10" ht="90" x14ac:dyDescent="0.25">
      <c r="A23" s="148"/>
      <c r="B23" s="148"/>
      <c r="C23" s="148" t="s">
        <v>208</v>
      </c>
      <c r="D23" s="148"/>
      <c r="E23" s="3" t="s">
        <v>1280</v>
      </c>
      <c r="F23" s="239"/>
      <c r="G23" s="239"/>
      <c r="H23" s="239"/>
      <c r="I23" s="242"/>
      <c r="J23" s="239"/>
    </row>
    <row r="24" spans="1:10" ht="30" x14ac:dyDescent="0.25">
      <c r="A24" s="148"/>
      <c r="B24" s="148"/>
      <c r="C24" s="148"/>
      <c r="D24" s="148"/>
      <c r="E24" s="2" t="s">
        <v>6953</v>
      </c>
      <c r="F24" s="240"/>
      <c r="G24" s="240"/>
      <c r="H24" s="240"/>
      <c r="I24" s="243"/>
      <c r="J24" s="240"/>
    </row>
    <row r="25" spans="1:10" ht="30" x14ac:dyDescent="0.25">
      <c r="A25" s="148"/>
      <c r="B25" s="148"/>
      <c r="C25" s="148"/>
      <c r="D25" s="148"/>
      <c r="E25" s="2" t="s">
        <v>6954</v>
      </c>
      <c r="F25" s="241"/>
      <c r="G25" s="241"/>
      <c r="H25" s="241"/>
      <c r="I25" s="244"/>
      <c r="J25" s="241"/>
    </row>
    <row r="26" spans="1:10" ht="135" x14ac:dyDescent="0.25">
      <c r="A26" s="148"/>
      <c r="B26" s="148" t="s">
        <v>175</v>
      </c>
      <c r="C26" s="148"/>
      <c r="D26" s="148"/>
      <c r="E26" s="3" t="s">
        <v>1304</v>
      </c>
      <c r="F26" s="239"/>
      <c r="G26" s="239"/>
      <c r="H26" s="239"/>
      <c r="I26" s="242"/>
      <c r="J26" s="239"/>
    </row>
    <row r="27" spans="1:10" ht="30" x14ac:dyDescent="0.25">
      <c r="A27" s="148"/>
      <c r="B27" s="148"/>
      <c r="C27" s="148"/>
      <c r="D27" s="148"/>
      <c r="E27" s="2" t="s">
        <v>7176</v>
      </c>
      <c r="F27" s="240"/>
      <c r="G27" s="240"/>
      <c r="H27" s="240"/>
      <c r="I27" s="243"/>
      <c r="J27" s="240"/>
    </row>
    <row r="28" spans="1:10" ht="180" x14ac:dyDescent="0.25">
      <c r="A28" s="12"/>
      <c r="B28" s="12"/>
      <c r="C28" s="15" t="s">
        <v>437</v>
      </c>
      <c r="D28" s="12"/>
      <c r="E28" s="3" t="s">
        <v>1303</v>
      </c>
      <c r="F28" s="241"/>
      <c r="G28" s="241"/>
      <c r="H28" s="241"/>
      <c r="I28" s="244"/>
      <c r="J28" s="241"/>
    </row>
    <row r="29" spans="1:10" ht="30" x14ac:dyDescent="0.25">
      <c r="A29" s="12"/>
      <c r="B29" s="12"/>
      <c r="C29" s="12" t="s">
        <v>214</v>
      </c>
      <c r="D29" s="12"/>
      <c r="E29" s="3" t="s">
        <v>1302</v>
      </c>
      <c r="F29" s="10"/>
      <c r="G29" s="10"/>
      <c r="H29" s="10"/>
      <c r="I29" s="11"/>
      <c r="J29" s="10"/>
    </row>
    <row r="30" spans="1:10" ht="60" x14ac:dyDescent="0.25">
      <c r="A30" s="12"/>
      <c r="B30" s="12"/>
      <c r="C30" s="12" t="s">
        <v>212</v>
      </c>
      <c r="D30" s="12"/>
      <c r="E30" s="3" t="s">
        <v>1301</v>
      </c>
      <c r="F30" s="10"/>
      <c r="G30" s="10"/>
      <c r="H30" s="10"/>
      <c r="I30" s="11"/>
      <c r="J30" s="10"/>
    </row>
    <row r="31" spans="1:10" ht="45" x14ac:dyDescent="0.25">
      <c r="A31" s="12"/>
      <c r="B31" s="12"/>
      <c r="C31" s="12" t="s">
        <v>210</v>
      </c>
      <c r="D31" s="12"/>
      <c r="E31" s="3" t="s">
        <v>1278</v>
      </c>
      <c r="F31" s="10"/>
      <c r="G31" s="10"/>
      <c r="H31" s="10"/>
      <c r="I31" s="11"/>
      <c r="J31" s="10"/>
    </row>
    <row r="32" spans="1:10" ht="75" x14ac:dyDescent="0.25">
      <c r="A32" s="12"/>
      <c r="B32" s="12" t="s">
        <v>173</v>
      </c>
      <c r="C32" s="12"/>
      <c r="D32" s="12"/>
      <c r="E32" s="3" t="s">
        <v>1300</v>
      </c>
      <c r="F32" s="10"/>
      <c r="G32" s="10"/>
      <c r="H32" s="10"/>
      <c r="I32" s="11"/>
      <c r="J32" s="10"/>
    </row>
    <row r="33" spans="1:10" ht="60" x14ac:dyDescent="0.25">
      <c r="A33" s="12"/>
      <c r="B33" s="12" t="s">
        <v>171</v>
      </c>
      <c r="C33" s="12"/>
      <c r="D33" s="12"/>
      <c r="E33" s="3" t="s">
        <v>1299</v>
      </c>
      <c r="F33" s="10"/>
      <c r="G33" s="10"/>
      <c r="H33" s="10"/>
      <c r="I33" s="11"/>
      <c r="J33" s="10"/>
    </row>
    <row r="34" spans="1:10" ht="60" x14ac:dyDescent="0.25">
      <c r="A34" s="12"/>
      <c r="B34" s="12"/>
      <c r="C34" s="12" t="s">
        <v>214</v>
      </c>
      <c r="D34" s="12"/>
      <c r="E34" s="3" t="s">
        <v>1298</v>
      </c>
      <c r="F34" s="10"/>
      <c r="G34" s="10"/>
      <c r="H34" s="10"/>
      <c r="I34" s="11"/>
      <c r="J34" s="10"/>
    </row>
    <row r="35" spans="1:10" ht="105" x14ac:dyDescent="0.25">
      <c r="A35" s="12"/>
      <c r="B35" s="12"/>
      <c r="C35" s="12"/>
      <c r="D35" s="12" t="s">
        <v>435</v>
      </c>
      <c r="E35" s="3" t="s">
        <v>1297</v>
      </c>
      <c r="F35" s="10"/>
      <c r="G35" s="10"/>
      <c r="H35" s="10"/>
      <c r="I35" s="11"/>
      <c r="J35" s="10"/>
    </row>
    <row r="36" spans="1:10" ht="60" x14ac:dyDescent="0.25">
      <c r="A36" s="12"/>
      <c r="B36" s="12"/>
      <c r="C36" s="12"/>
      <c r="D36" s="12" t="s">
        <v>433</v>
      </c>
      <c r="E36" s="3" t="s">
        <v>1296</v>
      </c>
      <c r="F36" s="10"/>
      <c r="G36" s="10"/>
      <c r="H36" s="10"/>
      <c r="I36" s="11"/>
      <c r="J36" s="10"/>
    </row>
    <row r="37" spans="1:10" ht="60" x14ac:dyDescent="0.25">
      <c r="A37" s="12"/>
      <c r="B37" s="12"/>
      <c r="C37" s="12" t="s">
        <v>212</v>
      </c>
      <c r="D37" s="12"/>
      <c r="E37" s="3" t="s">
        <v>1295</v>
      </c>
      <c r="F37" s="10"/>
      <c r="G37" s="10"/>
      <c r="H37" s="10"/>
      <c r="I37" s="11"/>
      <c r="J37" s="10"/>
    </row>
    <row r="38" spans="1:10" ht="180" x14ac:dyDescent="0.25">
      <c r="A38" s="148"/>
      <c r="B38" s="148" t="s">
        <v>169</v>
      </c>
      <c r="C38" s="148"/>
      <c r="D38" s="148"/>
      <c r="E38" s="3" t="s">
        <v>1294</v>
      </c>
      <c r="F38" s="239"/>
      <c r="G38" s="239"/>
      <c r="H38" s="239"/>
      <c r="I38" s="242"/>
      <c r="J38" s="239"/>
    </row>
    <row r="39" spans="1:10" ht="30" x14ac:dyDescent="0.25">
      <c r="A39" s="148"/>
      <c r="B39" s="148"/>
      <c r="C39" s="148"/>
      <c r="D39" s="148"/>
      <c r="E39" s="2" t="s">
        <v>7174</v>
      </c>
      <c r="F39" s="241"/>
      <c r="G39" s="241"/>
      <c r="H39" s="241"/>
      <c r="I39" s="244"/>
      <c r="J39" s="241"/>
    </row>
    <row r="40" spans="1:10" ht="60" x14ac:dyDescent="0.25">
      <c r="A40" s="12"/>
      <c r="B40" s="12"/>
      <c r="C40" s="12" t="s">
        <v>214</v>
      </c>
      <c r="D40" s="12"/>
      <c r="E40" s="3" t="s">
        <v>1293</v>
      </c>
      <c r="F40" s="10"/>
      <c r="G40" s="10"/>
      <c r="H40" s="10"/>
      <c r="I40" s="11"/>
      <c r="J40" s="10"/>
    </row>
    <row r="41" spans="1:10" ht="195" x14ac:dyDescent="0.25">
      <c r="A41" s="148"/>
      <c r="B41" s="148"/>
      <c r="C41" s="148" t="s">
        <v>212</v>
      </c>
      <c r="D41" s="148"/>
      <c r="E41" s="3" t="s">
        <v>1292</v>
      </c>
      <c r="F41" s="239"/>
      <c r="G41" s="239"/>
      <c r="H41" s="239"/>
      <c r="I41" s="242"/>
      <c r="J41" s="239"/>
    </row>
    <row r="42" spans="1:10" ht="30" x14ac:dyDescent="0.25">
      <c r="A42" s="148"/>
      <c r="B42" s="148"/>
      <c r="C42" s="148"/>
      <c r="D42" s="148"/>
      <c r="E42" s="2" t="s">
        <v>7176</v>
      </c>
      <c r="F42" s="241"/>
      <c r="G42" s="241"/>
      <c r="H42" s="241"/>
      <c r="I42" s="244"/>
      <c r="J42" s="241"/>
    </row>
    <row r="43" spans="1:10" ht="60" x14ac:dyDescent="0.25">
      <c r="A43" s="12"/>
      <c r="B43" s="12"/>
      <c r="C43" s="12" t="s">
        <v>210</v>
      </c>
      <c r="D43" s="12"/>
      <c r="E43" s="3" t="s">
        <v>1291</v>
      </c>
      <c r="F43" s="239"/>
      <c r="G43" s="239"/>
      <c r="H43" s="239"/>
      <c r="I43" s="242"/>
      <c r="J43" s="239"/>
    </row>
    <row r="44" spans="1:10" ht="30" x14ac:dyDescent="0.25">
      <c r="A44" s="12"/>
      <c r="B44" s="12"/>
      <c r="C44" s="12"/>
      <c r="D44" s="12" t="s">
        <v>435</v>
      </c>
      <c r="E44" s="3" t="s">
        <v>1290</v>
      </c>
      <c r="F44" s="241"/>
      <c r="G44" s="241"/>
      <c r="H44" s="241"/>
      <c r="I44" s="244"/>
      <c r="J44" s="241"/>
    </row>
    <row r="45" spans="1:10" ht="90" x14ac:dyDescent="0.25">
      <c r="A45" s="148"/>
      <c r="B45" s="148"/>
      <c r="C45" s="148"/>
      <c r="D45" s="148" t="s">
        <v>433</v>
      </c>
      <c r="E45" s="3" t="s">
        <v>1289</v>
      </c>
      <c r="F45" s="239"/>
      <c r="G45" s="239"/>
      <c r="H45" s="239"/>
      <c r="I45" s="242"/>
      <c r="J45" s="239"/>
    </row>
    <row r="46" spans="1:10" ht="30" x14ac:dyDescent="0.25">
      <c r="A46" s="148"/>
      <c r="B46" s="148"/>
      <c r="C46" s="148"/>
      <c r="D46" s="148"/>
      <c r="E46" s="2" t="s">
        <v>7175</v>
      </c>
      <c r="F46" s="241"/>
      <c r="G46" s="241"/>
      <c r="H46" s="241"/>
      <c r="I46" s="244"/>
      <c r="J46" s="241"/>
    </row>
    <row r="47" spans="1:10" ht="75" x14ac:dyDescent="0.25">
      <c r="A47" s="12"/>
      <c r="B47" s="12"/>
      <c r="C47" s="12"/>
      <c r="D47" s="12" t="s">
        <v>431</v>
      </c>
      <c r="E47" s="3" t="s">
        <v>1288</v>
      </c>
      <c r="F47" s="10"/>
      <c r="G47" s="10"/>
      <c r="H47" s="10"/>
      <c r="I47" s="11"/>
      <c r="J47" s="10"/>
    </row>
    <row r="48" spans="1:10" ht="120" x14ac:dyDescent="0.25">
      <c r="A48" s="148"/>
      <c r="B48" s="148"/>
      <c r="C48" s="148"/>
      <c r="D48" s="148" t="s">
        <v>429</v>
      </c>
      <c r="E48" s="3" t="s">
        <v>1287</v>
      </c>
      <c r="F48" s="239"/>
      <c r="G48" s="239"/>
      <c r="H48" s="239"/>
      <c r="I48" s="242"/>
      <c r="J48" s="239"/>
    </row>
    <row r="49" spans="1:10" ht="30" x14ac:dyDescent="0.25">
      <c r="A49" s="148"/>
      <c r="B49" s="148"/>
      <c r="C49" s="148"/>
      <c r="D49" s="148"/>
      <c r="E49" s="2" t="s">
        <v>7175</v>
      </c>
      <c r="F49" s="241"/>
      <c r="G49" s="241"/>
      <c r="H49" s="241"/>
      <c r="I49" s="244"/>
      <c r="J49" s="241"/>
    </row>
    <row r="50" spans="1:10" ht="30" x14ac:dyDescent="0.25">
      <c r="A50" s="148"/>
      <c r="B50" s="148"/>
      <c r="C50" s="148" t="s">
        <v>208</v>
      </c>
      <c r="D50" s="148"/>
      <c r="E50" s="3" t="s">
        <v>1286</v>
      </c>
      <c r="F50" s="239"/>
      <c r="G50" s="239"/>
      <c r="H50" s="239"/>
      <c r="I50" s="242"/>
      <c r="J50" s="239"/>
    </row>
    <row r="51" spans="1:10" ht="30" x14ac:dyDescent="0.25">
      <c r="A51" s="148"/>
      <c r="B51" s="148"/>
      <c r="C51" s="148"/>
      <c r="D51" s="148"/>
      <c r="E51" s="2" t="s">
        <v>6952</v>
      </c>
      <c r="F51" s="241"/>
      <c r="G51" s="241"/>
      <c r="H51" s="241"/>
      <c r="I51" s="244"/>
      <c r="J51" s="241"/>
    </row>
    <row r="52" spans="1:10" ht="105" x14ac:dyDescent="0.25">
      <c r="A52" s="12"/>
      <c r="B52" s="12"/>
      <c r="C52" s="12" t="s">
        <v>206</v>
      </c>
      <c r="D52" s="12"/>
      <c r="E52" s="3" t="s">
        <v>1285</v>
      </c>
      <c r="F52" s="10"/>
      <c r="G52" s="10"/>
      <c r="H52" s="10"/>
      <c r="I52" s="11"/>
      <c r="J52" s="10"/>
    </row>
    <row r="53" spans="1:10" ht="165" x14ac:dyDescent="0.25">
      <c r="A53" s="12"/>
      <c r="B53" s="12"/>
      <c r="C53" s="12" t="s">
        <v>204</v>
      </c>
      <c r="D53" s="12"/>
      <c r="E53" s="3" t="s">
        <v>1284</v>
      </c>
      <c r="F53" s="10"/>
      <c r="G53" s="10"/>
      <c r="H53" s="10"/>
      <c r="I53" s="11"/>
      <c r="J53" s="10"/>
    </row>
    <row r="54" spans="1:10" ht="105" x14ac:dyDescent="0.25">
      <c r="A54" s="148"/>
      <c r="B54" s="148"/>
      <c r="C54" s="148" t="s">
        <v>202</v>
      </c>
      <c r="D54" s="148"/>
      <c r="E54" s="3" t="s">
        <v>1283</v>
      </c>
      <c r="F54" s="239"/>
      <c r="G54" s="239"/>
      <c r="H54" s="239"/>
      <c r="I54" s="242"/>
      <c r="J54" s="239"/>
    </row>
    <row r="55" spans="1:10" ht="30" x14ac:dyDescent="0.25">
      <c r="A55" s="148"/>
      <c r="B55" s="148"/>
      <c r="C55" s="148"/>
      <c r="D55" s="148"/>
      <c r="E55" s="2" t="s">
        <v>6953</v>
      </c>
      <c r="F55" s="241"/>
      <c r="G55" s="241"/>
      <c r="H55" s="241"/>
      <c r="I55" s="244"/>
      <c r="J55" s="241"/>
    </row>
    <row r="56" spans="1:10" ht="60" x14ac:dyDescent="0.25">
      <c r="A56" s="12"/>
      <c r="B56" s="12"/>
      <c r="C56" s="12" t="s">
        <v>201</v>
      </c>
      <c r="D56" s="12"/>
      <c r="E56" s="3" t="s">
        <v>1282</v>
      </c>
      <c r="F56" s="239"/>
      <c r="G56" s="239"/>
      <c r="H56" s="239"/>
      <c r="I56" s="242"/>
      <c r="J56" s="239"/>
    </row>
    <row r="57" spans="1:10" ht="120" x14ac:dyDescent="0.25">
      <c r="A57" s="12"/>
      <c r="B57" s="12"/>
      <c r="C57" s="12"/>
      <c r="D57" s="15" t="s">
        <v>437</v>
      </c>
      <c r="E57" s="3" t="s">
        <v>1281</v>
      </c>
      <c r="F57" s="241"/>
      <c r="G57" s="241"/>
      <c r="H57" s="241"/>
      <c r="I57" s="244"/>
      <c r="J57" s="241"/>
    </row>
    <row r="58" spans="1:10" ht="90" x14ac:dyDescent="0.25">
      <c r="A58" s="148"/>
      <c r="B58" s="148"/>
      <c r="C58" s="148" t="s">
        <v>199</v>
      </c>
      <c r="D58" s="148"/>
      <c r="E58" s="3" t="s">
        <v>1280</v>
      </c>
      <c r="F58" s="239"/>
      <c r="G58" s="239"/>
      <c r="H58" s="239"/>
      <c r="I58" s="242"/>
      <c r="J58" s="239"/>
    </row>
    <row r="59" spans="1:10" ht="30" x14ac:dyDescent="0.25">
      <c r="A59" s="148"/>
      <c r="B59" s="148"/>
      <c r="C59" s="148"/>
      <c r="D59" s="148"/>
      <c r="E59" s="2" t="s">
        <v>6953</v>
      </c>
      <c r="F59" s="240"/>
      <c r="G59" s="240"/>
      <c r="H59" s="240"/>
      <c r="I59" s="243"/>
      <c r="J59" s="240"/>
    </row>
    <row r="60" spans="1:10" ht="30" x14ac:dyDescent="0.25">
      <c r="A60" s="148"/>
      <c r="B60" s="148"/>
      <c r="C60" s="148"/>
      <c r="D60" s="148"/>
      <c r="E60" s="2" t="s">
        <v>6954</v>
      </c>
      <c r="F60" s="241"/>
      <c r="G60" s="241"/>
      <c r="H60" s="241"/>
      <c r="I60" s="244"/>
      <c r="J60" s="241"/>
    </row>
    <row r="61" spans="1:10" ht="60" x14ac:dyDescent="0.25">
      <c r="A61" s="12"/>
      <c r="B61" s="12"/>
      <c r="C61" s="12" t="s">
        <v>197</v>
      </c>
      <c r="D61" s="12"/>
      <c r="E61" s="3" t="s">
        <v>1279</v>
      </c>
      <c r="F61" s="10"/>
      <c r="G61" s="10"/>
      <c r="H61" s="10"/>
      <c r="I61" s="11"/>
      <c r="J61" s="10"/>
    </row>
    <row r="62" spans="1:10" ht="45" x14ac:dyDescent="0.25">
      <c r="A62" s="12"/>
      <c r="B62" s="12"/>
      <c r="C62" s="12" t="s">
        <v>195</v>
      </c>
      <c r="D62" s="12"/>
      <c r="E62" s="3" t="s">
        <v>1278</v>
      </c>
      <c r="F62" s="10"/>
      <c r="G62" s="10"/>
      <c r="H62" s="10"/>
      <c r="I62" s="11"/>
      <c r="J62" s="10"/>
    </row>
    <row r="63" spans="1:10" ht="150" x14ac:dyDescent="0.25">
      <c r="A63" s="12"/>
      <c r="B63" s="12" t="s">
        <v>167</v>
      </c>
      <c r="C63" s="12"/>
      <c r="D63" s="12"/>
      <c r="E63" s="3" t="s">
        <v>1277</v>
      </c>
      <c r="F63" s="10"/>
      <c r="G63" s="10"/>
      <c r="H63" s="10"/>
      <c r="I63" s="11"/>
      <c r="J63" s="10"/>
    </row>
    <row r="64" spans="1:10" ht="105" x14ac:dyDescent="0.25">
      <c r="A64" s="12"/>
      <c r="B64" s="12"/>
      <c r="C64" s="12" t="s">
        <v>214</v>
      </c>
      <c r="D64" s="12"/>
      <c r="E64" s="3" t="s">
        <v>444</v>
      </c>
      <c r="F64" s="10"/>
      <c r="G64" s="10"/>
      <c r="H64" s="10"/>
      <c r="I64" s="11"/>
      <c r="J64" s="10"/>
    </row>
    <row r="65" spans="1:10" ht="105" x14ac:dyDescent="0.25">
      <c r="A65" s="148"/>
      <c r="B65" s="148"/>
      <c r="C65" s="148" t="s">
        <v>212</v>
      </c>
      <c r="D65" s="148"/>
      <c r="E65" s="3" t="s">
        <v>1276</v>
      </c>
      <c r="F65" s="239"/>
      <c r="G65" s="239"/>
      <c r="H65" s="239"/>
      <c r="I65" s="242"/>
      <c r="J65" s="239"/>
    </row>
    <row r="66" spans="1:10" ht="30" x14ac:dyDescent="0.25">
      <c r="A66" s="148"/>
      <c r="B66" s="148"/>
      <c r="C66" s="148"/>
      <c r="D66" s="148"/>
      <c r="E66" s="2" t="s">
        <v>7168</v>
      </c>
      <c r="F66" s="240"/>
      <c r="G66" s="240"/>
      <c r="H66" s="240"/>
      <c r="I66" s="243"/>
      <c r="J66" s="240"/>
    </row>
    <row r="67" spans="1:10" ht="270" x14ac:dyDescent="0.25">
      <c r="A67" s="12"/>
      <c r="B67" s="12"/>
      <c r="C67" s="12"/>
      <c r="D67" s="15" t="s">
        <v>437</v>
      </c>
      <c r="E67" s="3" t="s">
        <v>442</v>
      </c>
      <c r="F67" s="241"/>
      <c r="G67" s="241"/>
      <c r="H67" s="241"/>
      <c r="I67" s="244"/>
      <c r="J67" s="241"/>
    </row>
    <row r="68" spans="1:10" ht="60" x14ac:dyDescent="0.25">
      <c r="A68" s="148"/>
      <c r="B68" s="148"/>
      <c r="C68" s="148"/>
      <c r="D68" s="148" t="s">
        <v>435</v>
      </c>
      <c r="E68" s="3" t="s">
        <v>441</v>
      </c>
      <c r="F68" s="239"/>
      <c r="G68" s="239"/>
      <c r="H68" s="239"/>
      <c r="I68" s="242"/>
      <c r="J68" s="239"/>
    </row>
    <row r="69" spans="1:10" ht="30" x14ac:dyDescent="0.25">
      <c r="A69" s="148"/>
      <c r="B69" s="148"/>
      <c r="C69" s="148"/>
      <c r="D69" s="148"/>
      <c r="E69" s="2" t="s">
        <v>7168</v>
      </c>
      <c r="F69" s="241"/>
      <c r="G69" s="241"/>
      <c r="H69" s="241"/>
      <c r="I69" s="244"/>
      <c r="J69" s="241"/>
    </row>
    <row r="70" spans="1:10" ht="165" x14ac:dyDescent="0.25">
      <c r="A70" s="12"/>
      <c r="B70" s="12"/>
      <c r="C70" s="12"/>
      <c r="D70" s="12" t="s">
        <v>433</v>
      </c>
      <c r="E70" s="3" t="s">
        <v>432</v>
      </c>
      <c r="F70" s="10"/>
      <c r="G70" s="10"/>
      <c r="H70" s="10"/>
      <c r="I70" s="11"/>
      <c r="J70" s="10"/>
    </row>
    <row r="71" spans="1:10" ht="135" x14ac:dyDescent="0.25">
      <c r="A71" s="148"/>
      <c r="B71" s="148"/>
      <c r="C71" s="148"/>
      <c r="D71" s="148" t="s">
        <v>431</v>
      </c>
      <c r="E71" s="3" t="s">
        <v>440</v>
      </c>
      <c r="F71" s="239"/>
      <c r="G71" s="239"/>
      <c r="H71" s="239"/>
      <c r="I71" s="242"/>
      <c r="J71" s="239"/>
    </row>
    <row r="72" spans="1:10" ht="30" x14ac:dyDescent="0.25">
      <c r="A72" s="148"/>
      <c r="B72" s="148"/>
      <c r="C72" s="148"/>
      <c r="D72" s="148"/>
      <c r="E72" s="2" t="s">
        <v>7168</v>
      </c>
      <c r="F72" s="241"/>
      <c r="G72" s="241"/>
      <c r="H72" s="241"/>
      <c r="I72" s="244"/>
      <c r="J72" s="241"/>
    </row>
    <row r="73" spans="1:10" ht="60" x14ac:dyDescent="0.25">
      <c r="A73" s="12"/>
      <c r="B73" s="12"/>
      <c r="C73" s="12"/>
      <c r="D73" s="12" t="s">
        <v>429</v>
      </c>
      <c r="E73" s="3" t="s">
        <v>439</v>
      </c>
      <c r="F73" s="10"/>
      <c r="G73" s="10"/>
      <c r="H73" s="10"/>
      <c r="I73" s="11"/>
      <c r="J73" s="10"/>
    </row>
    <row r="74" spans="1:10" ht="90" x14ac:dyDescent="0.25">
      <c r="A74" s="148"/>
      <c r="B74" s="148"/>
      <c r="C74" s="148" t="s">
        <v>210</v>
      </c>
      <c r="D74" s="148"/>
      <c r="E74" s="3" t="s">
        <v>438</v>
      </c>
      <c r="F74" s="239"/>
      <c r="G74" s="239"/>
      <c r="H74" s="239"/>
      <c r="I74" s="242"/>
      <c r="J74" s="239"/>
    </row>
    <row r="75" spans="1:10" ht="30" x14ac:dyDescent="0.25">
      <c r="A75" s="148"/>
      <c r="B75" s="148"/>
      <c r="C75" s="148"/>
      <c r="D75" s="148"/>
      <c r="E75" s="2" t="s">
        <v>7169</v>
      </c>
      <c r="F75" s="240"/>
      <c r="G75" s="240"/>
      <c r="H75" s="240"/>
      <c r="I75" s="243"/>
      <c r="J75" s="240"/>
    </row>
    <row r="76" spans="1:10" ht="285" x14ac:dyDescent="0.25">
      <c r="A76" s="12"/>
      <c r="B76" s="12"/>
      <c r="C76" s="12"/>
      <c r="D76" s="15" t="s">
        <v>437</v>
      </c>
      <c r="E76" s="3" t="s">
        <v>436</v>
      </c>
      <c r="F76" s="241"/>
      <c r="G76" s="241"/>
      <c r="H76" s="241"/>
      <c r="I76" s="244"/>
      <c r="J76" s="241"/>
    </row>
    <row r="77" spans="1:10" ht="60" x14ac:dyDescent="0.25">
      <c r="A77" s="148"/>
      <c r="B77" s="148"/>
      <c r="C77" s="148"/>
      <c r="D77" s="148" t="s">
        <v>435</v>
      </c>
      <c r="E77" s="3" t="s">
        <v>434</v>
      </c>
      <c r="F77" s="239"/>
      <c r="G77" s="239"/>
      <c r="H77" s="239"/>
      <c r="I77" s="242"/>
      <c r="J77" s="239"/>
    </row>
    <row r="78" spans="1:10" ht="30" x14ac:dyDescent="0.25">
      <c r="A78" s="148"/>
      <c r="B78" s="148"/>
      <c r="C78" s="148"/>
      <c r="D78" s="148"/>
      <c r="E78" s="2" t="s">
        <v>7169</v>
      </c>
      <c r="F78" s="241"/>
      <c r="G78" s="241"/>
      <c r="H78" s="241"/>
      <c r="I78" s="244"/>
      <c r="J78" s="241"/>
    </row>
    <row r="79" spans="1:10" ht="165" x14ac:dyDescent="0.25">
      <c r="A79" s="12"/>
      <c r="B79" s="12"/>
      <c r="C79" s="12"/>
      <c r="D79" s="12" t="s">
        <v>433</v>
      </c>
      <c r="E79" s="3" t="s">
        <v>432</v>
      </c>
      <c r="F79" s="10"/>
      <c r="G79" s="10"/>
      <c r="H79" s="10"/>
      <c r="I79" s="11"/>
      <c r="J79" s="10"/>
    </row>
    <row r="80" spans="1:10" ht="180" x14ac:dyDescent="0.25">
      <c r="A80" s="148"/>
      <c r="B80" s="148"/>
      <c r="C80" s="148"/>
      <c r="D80" s="148" t="s">
        <v>431</v>
      </c>
      <c r="E80" s="3" t="s">
        <v>430</v>
      </c>
      <c r="F80" s="239"/>
      <c r="G80" s="239"/>
      <c r="H80" s="239"/>
      <c r="I80" s="242"/>
      <c r="J80" s="239"/>
    </row>
    <row r="81" spans="1:10" ht="30" x14ac:dyDescent="0.25">
      <c r="A81" s="148"/>
      <c r="B81" s="148"/>
      <c r="C81" s="148"/>
      <c r="D81" s="148"/>
      <c r="E81" s="2" t="s">
        <v>7169</v>
      </c>
      <c r="F81" s="241"/>
      <c r="G81" s="241"/>
      <c r="H81" s="241"/>
      <c r="I81" s="244"/>
      <c r="J81" s="241"/>
    </row>
    <row r="82" spans="1:10" ht="60" x14ac:dyDescent="0.25">
      <c r="A82" s="12"/>
      <c r="B82" s="12"/>
      <c r="C82" s="12"/>
      <c r="D82" s="12" t="s">
        <v>429</v>
      </c>
      <c r="E82" s="3" t="s">
        <v>428</v>
      </c>
      <c r="F82" s="10"/>
      <c r="G82" s="10"/>
      <c r="H82" s="10"/>
      <c r="I82" s="11"/>
      <c r="J82" s="10"/>
    </row>
    <row r="83" spans="1:10" ht="75" x14ac:dyDescent="0.25">
      <c r="A83" s="12"/>
      <c r="B83" s="12"/>
      <c r="C83" s="12" t="s">
        <v>208</v>
      </c>
      <c r="D83" s="12"/>
      <c r="E83" s="3" t="s">
        <v>1275</v>
      </c>
      <c r="F83" s="239"/>
      <c r="G83" s="239"/>
      <c r="H83" s="239"/>
      <c r="I83" s="242"/>
      <c r="J83" s="239"/>
    </row>
    <row r="84" spans="1:10" ht="30" x14ac:dyDescent="0.25">
      <c r="A84" s="148"/>
      <c r="B84" s="148"/>
      <c r="C84" s="148"/>
      <c r="D84" s="251" t="s">
        <v>437</v>
      </c>
      <c r="E84" s="3" t="s">
        <v>7059</v>
      </c>
      <c r="F84" s="240"/>
      <c r="G84" s="240"/>
      <c r="H84" s="240"/>
      <c r="I84" s="243"/>
      <c r="J84" s="240"/>
    </row>
    <row r="85" spans="1:10" ht="30" x14ac:dyDescent="0.25">
      <c r="A85" s="148"/>
      <c r="B85" s="148"/>
      <c r="C85" s="148"/>
      <c r="D85" s="251"/>
      <c r="E85" s="2" t="s">
        <v>7060</v>
      </c>
      <c r="F85" s="240"/>
      <c r="G85" s="240"/>
      <c r="H85" s="240"/>
      <c r="I85" s="243"/>
      <c r="J85" s="240"/>
    </row>
    <row r="86" spans="1:10" x14ac:dyDescent="0.25">
      <c r="A86" s="148"/>
      <c r="B86" s="148"/>
      <c r="C86" s="148"/>
      <c r="D86" s="251"/>
      <c r="E86" s="2" t="s">
        <v>7058</v>
      </c>
      <c r="F86" s="241"/>
      <c r="G86" s="241"/>
      <c r="H86" s="241"/>
      <c r="I86" s="244"/>
      <c r="J86" s="241"/>
    </row>
    <row r="87" spans="1:10" ht="135" x14ac:dyDescent="0.25">
      <c r="A87" s="148"/>
      <c r="B87" s="148" t="s">
        <v>165</v>
      </c>
      <c r="C87" s="148"/>
      <c r="D87" s="148"/>
      <c r="E87" s="3" t="s">
        <v>1274</v>
      </c>
      <c r="F87" s="239"/>
      <c r="G87" s="239"/>
      <c r="H87" s="239"/>
      <c r="I87" s="242"/>
      <c r="J87" s="239"/>
    </row>
    <row r="88" spans="1:10" ht="30" x14ac:dyDescent="0.25">
      <c r="A88" s="148"/>
      <c r="B88" s="148"/>
      <c r="C88" s="148"/>
      <c r="D88" s="148"/>
      <c r="E88" s="2" t="s">
        <v>7177</v>
      </c>
      <c r="F88" s="240"/>
      <c r="G88" s="240"/>
      <c r="H88" s="240"/>
      <c r="I88" s="243"/>
      <c r="J88" s="240"/>
    </row>
    <row r="89" spans="1:10" ht="30" x14ac:dyDescent="0.25">
      <c r="A89" s="148"/>
      <c r="B89" s="148"/>
      <c r="C89" s="148"/>
      <c r="D89" s="148"/>
      <c r="E89" s="2" t="s">
        <v>6955</v>
      </c>
      <c r="F89" s="240"/>
      <c r="G89" s="240"/>
      <c r="H89" s="240"/>
      <c r="I89" s="243"/>
      <c r="J89" s="240"/>
    </row>
    <row r="90" spans="1:10" ht="60" x14ac:dyDescent="0.25">
      <c r="A90" s="12"/>
      <c r="B90" s="12"/>
      <c r="C90" s="15" t="s">
        <v>437</v>
      </c>
      <c r="D90" s="12"/>
      <c r="E90" s="3" t="s">
        <v>1273</v>
      </c>
      <c r="F90" s="241"/>
      <c r="G90" s="241"/>
      <c r="H90" s="241"/>
      <c r="I90" s="244"/>
      <c r="J90" s="241"/>
    </row>
    <row r="91" spans="1:10" ht="45" x14ac:dyDescent="0.25">
      <c r="A91" s="12"/>
      <c r="B91" s="12"/>
      <c r="C91" s="12" t="s">
        <v>214</v>
      </c>
      <c r="D91" s="12"/>
      <c r="E91" s="3" t="s">
        <v>1272</v>
      </c>
      <c r="F91" s="10"/>
      <c r="G91" s="10"/>
      <c r="H91" s="10"/>
      <c r="I91" s="11"/>
      <c r="J91" s="10"/>
    </row>
    <row r="92" spans="1:10" ht="285" x14ac:dyDescent="0.25">
      <c r="A92" s="148"/>
      <c r="B92" s="148"/>
      <c r="C92" s="148" t="s">
        <v>212</v>
      </c>
      <c r="D92" s="148"/>
      <c r="E92" s="3" t="s">
        <v>1271</v>
      </c>
      <c r="F92" s="239"/>
      <c r="G92" s="239"/>
      <c r="H92" s="239"/>
      <c r="I92" s="242"/>
      <c r="J92" s="239"/>
    </row>
    <row r="93" spans="1:10" ht="30" x14ac:dyDescent="0.25">
      <c r="A93" s="148"/>
      <c r="B93" s="148"/>
      <c r="C93" s="148"/>
      <c r="D93" s="148"/>
      <c r="E93" s="2" t="s">
        <v>7169</v>
      </c>
      <c r="F93" s="240"/>
      <c r="G93" s="240"/>
      <c r="H93" s="240"/>
      <c r="I93" s="243"/>
      <c r="J93" s="240"/>
    </row>
    <row r="94" spans="1:10" ht="90" x14ac:dyDescent="0.25">
      <c r="A94" s="12"/>
      <c r="B94" s="12"/>
      <c r="C94" s="12"/>
      <c r="D94" s="15" t="s">
        <v>437</v>
      </c>
      <c r="E94" s="3" t="s">
        <v>1270</v>
      </c>
      <c r="F94" s="241"/>
      <c r="G94" s="241"/>
      <c r="H94" s="241"/>
      <c r="I94" s="244"/>
      <c r="J94" s="241"/>
    </row>
    <row r="95" spans="1:10" ht="75" x14ac:dyDescent="0.25">
      <c r="A95" s="12"/>
      <c r="B95" s="12"/>
      <c r="C95" s="12" t="s">
        <v>210</v>
      </c>
      <c r="D95" s="12"/>
      <c r="E95" s="3" t="s">
        <v>1269</v>
      </c>
      <c r="F95" s="10"/>
      <c r="G95" s="10"/>
      <c r="H95" s="10"/>
      <c r="I95" s="11"/>
      <c r="J95" s="10"/>
    </row>
    <row r="96" spans="1:10" ht="45" x14ac:dyDescent="0.25">
      <c r="A96" s="12"/>
      <c r="B96" s="12"/>
      <c r="C96" s="12" t="s">
        <v>208</v>
      </c>
      <c r="D96" s="12"/>
      <c r="E96" s="3" t="s">
        <v>1268</v>
      </c>
      <c r="F96" s="10"/>
      <c r="G96" s="10"/>
      <c r="H96" s="10"/>
      <c r="I96" s="11"/>
      <c r="J96" s="10"/>
    </row>
    <row r="97" spans="1:10" ht="45" x14ac:dyDescent="0.25">
      <c r="A97" s="12"/>
      <c r="B97" s="12"/>
      <c r="C97" s="12" t="s">
        <v>206</v>
      </c>
      <c r="D97" s="12"/>
      <c r="E97" s="3" t="s">
        <v>1267</v>
      </c>
      <c r="F97" s="10"/>
      <c r="G97" s="10"/>
      <c r="H97" s="10"/>
      <c r="I97" s="11"/>
      <c r="J97" s="10"/>
    </row>
    <row r="98" spans="1:10" ht="210" x14ac:dyDescent="0.25">
      <c r="A98" s="148"/>
      <c r="B98" s="148" t="s">
        <v>426</v>
      </c>
      <c r="C98" s="148"/>
      <c r="D98" s="148"/>
      <c r="E98" s="3" t="s">
        <v>1266</v>
      </c>
      <c r="F98" s="239"/>
      <c r="G98" s="239"/>
      <c r="H98" s="239"/>
      <c r="I98" s="242"/>
      <c r="J98" s="239"/>
    </row>
    <row r="99" spans="1:10" ht="30" x14ac:dyDescent="0.25">
      <c r="A99" s="148"/>
      <c r="B99" s="148"/>
      <c r="C99" s="148"/>
      <c r="D99" s="148"/>
      <c r="E99" s="2" t="s">
        <v>7178</v>
      </c>
      <c r="F99" s="240"/>
      <c r="G99" s="240"/>
      <c r="H99" s="240"/>
      <c r="I99" s="243"/>
      <c r="J99" s="240"/>
    </row>
    <row r="100" spans="1:10" ht="30" x14ac:dyDescent="0.25">
      <c r="A100" s="148"/>
      <c r="B100" s="148"/>
      <c r="C100" s="148"/>
      <c r="D100" s="148"/>
      <c r="E100" s="2" t="s">
        <v>6956</v>
      </c>
      <c r="F100" s="241"/>
      <c r="G100" s="241"/>
      <c r="H100" s="241"/>
      <c r="I100" s="244"/>
      <c r="J100" s="241"/>
    </row>
    <row r="101" spans="1:10" ht="30" x14ac:dyDescent="0.25">
      <c r="A101" s="12"/>
      <c r="B101" s="12" t="s">
        <v>537</v>
      </c>
      <c r="C101" s="12"/>
      <c r="D101" s="12"/>
      <c r="E101" s="3" t="s">
        <v>1265</v>
      </c>
      <c r="F101" s="239"/>
      <c r="G101" s="239"/>
      <c r="H101" s="239"/>
      <c r="I101" s="242"/>
      <c r="J101" s="239"/>
    </row>
    <row r="102" spans="1:10" ht="150" x14ac:dyDescent="0.25">
      <c r="A102" s="12"/>
      <c r="B102" s="12"/>
      <c r="C102" s="12" t="s">
        <v>214</v>
      </c>
      <c r="D102" s="12"/>
      <c r="E102" s="3" t="s">
        <v>1264</v>
      </c>
      <c r="F102" s="241"/>
      <c r="G102" s="241"/>
      <c r="H102" s="241"/>
      <c r="I102" s="244"/>
      <c r="J102" s="241"/>
    </row>
    <row r="103" spans="1:10" ht="60" x14ac:dyDescent="0.25">
      <c r="A103" s="12"/>
      <c r="B103" s="12"/>
      <c r="C103" s="12" t="s">
        <v>212</v>
      </c>
      <c r="D103" s="12"/>
      <c r="E103" s="3" t="s">
        <v>1263</v>
      </c>
      <c r="F103" s="10"/>
      <c r="G103" s="10"/>
      <c r="H103" s="10"/>
      <c r="I103" s="11"/>
      <c r="J103" s="10"/>
    </row>
    <row r="104" spans="1:10" ht="105" x14ac:dyDescent="0.25">
      <c r="A104" s="12"/>
      <c r="B104" s="12"/>
      <c r="C104" s="12" t="s">
        <v>210</v>
      </c>
      <c r="D104" s="12"/>
      <c r="E104" s="3" t="s">
        <v>1262</v>
      </c>
      <c r="F104" s="10"/>
      <c r="G104" s="10"/>
      <c r="H104" s="10"/>
      <c r="I104" s="11"/>
      <c r="J104" s="10"/>
    </row>
    <row r="105" spans="1:10" ht="120" x14ac:dyDescent="0.25">
      <c r="A105" s="12"/>
      <c r="B105" s="12"/>
      <c r="C105" s="12" t="s">
        <v>208</v>
      </c>
      <c r="D105" s="12"/>
      <c r="E105" s="3" t="s">
        <v>1261</v>
      </c>
      <c r="F105" s="10"/>
      <c r="G105" s="10"/>
      <c r="H105" s="10"/>
      <c r="I105" s="11"/>
      <c r="J105" s="10"/>
    </row>
    <row r="106" spans="1:10" ht="270" x14ac:dyDescent="0.25">
      <c r="A106" s="12"/>
      <c r="B106" s="12" t="s">
        <v>535</v>
      </c>
      <c r="C106" s="12"/>
      <c r="D106" s="12"/>
      <c r="E106" s="3" t="s">
        <v>1260</v>
      </c>
      <c r="F106" s="10"/>
      <c r="G106" s="10"/>
      <c r="H106" s="10"/>
      <c r="I106" s="11"/>
      <c r="J106" s="10"/>
    </row>
    <row r="107" spans="1:10" ht="60" x14ac:dyDescent="0.25">
      <c r="A107" s="12"/>
      <c r="B107" s="12" t="s">
        <v>620</v>
      </c>
      <c r="C107" s="12"/>
      <c r="D107" s="12"/>
      <c r="E107" s="3" t="s">
        <v>1259</v>
      </c>
      <c r="F107" s="239"/>
      <c r="G107" s="239"/>
      <c r="H107" s="239"/>
      <c r="I107" s="242"/>
      <c r="J107" s="239"/>
    </row>
    <row r="108" spans="1:10" ht="90" x14ac:dyDescent="0.25">
      <c r="A108" s="12"/>
      <c r="B108" s="12"/>
      <c r="C108" s="12" t="s">
        <v>214</v>
      </c>
      <c r="D108" s="12"/>
      <c r="E108" s="3" t="s">
        <v>1258</v>
      </c>
      <c r="F108" s="241"/>
      <c r="G108" s="241"/>
      <c r="H108" s="241"/>
      <c r="I108" s="244"/>
      <c r="J108" s="241"/>
    </row>
    <row r="109" spans="1:10" ht="30" x14ac:dyDescent="0.25">
      <c r="A109" s="148"/>
      <c r="B109" s="148"/>
      <c r="C109" s="148" t="s">
        <v>212</v>
      </c>
      <c r="D109" s="148"/>
      <c r="E109" s="3" t="s">
        <v>1030</v>
      </c>
      <c r="F109" s="239"/>
      <c r="G109" s="239"/>
      <c r="H109" s="239"/>
      <c r="I109" s="242"/>
      <c r="J109" s="239"/>
    </row>
    <row r="110" spans="1:10" ht="30" x14ac:dyDescent="0.25">
      <c r="A110" s="148"/>
      <c r="B110" s="148"/>
      <c r="C110" s="148"/>
      <c r="D110" s="148"/>
      <c r="E110" s="2" t="s">
        <v>7172</v>
      </c>
      <c r="F110" s="241"/>
      <c r="G110" s="241"/>
      <c r="H110" s="241"/>
      <c r="I110" s="244"/>
      <c r="J110" s="241"/>
    </row>
    <row r="111" spans="1:10" ht="150" x14ac:dyDescent="0.25">
      <c r="A111" s="148"/>
      <c r="B111" s="148"/>
      <c r="C111" s="148" t="s">
        <v>210</v>
      </c>
      <c r="D111" s="148"/>
      <c r="E111" s="3" t="s">
        <v>1255</v>
      </c>
      <c r="F111" s="239"/>
      <c r="G111" s="239"/>
      <c r="H111" s="239"/>
      <c r="I111" s="242"/>
      <c r="J111" s="239"/>
    </row>
    <row r="112" spans="1:10" ht="30" x14ac:dyDescent="0.25">
      <c r="A112" s="148"/>
      <c r="B112" s="148"/>
      <c r="C112" s="148"/>
      <c r="D112" s="148"/>
      <c r="E112" s="2" t="s">
        <v>7172</v>
      </c>
      <c r="F112" s="241"/>
      <c r="G112" s="241"/>
      <c r="H112" s="241"/>
      <c r="I112" s="244"/>
      <c r="J112" s="241"/>
    </row>
    <row r="113" spans="1:10" ht="60" x14ac:dyDescent="0.25">
      <c r="A113" s="148"/>
      <c r="B113" s="148"/>
      <c r="C113" s="148" t="s">
        <v>208</v>
      </c>
      <c r="D113" s="148"/>
      <c r="E113" s="3" t="s">
        <v>1028</v>
      </c>
      <c r="F113" s="239"/>
      <c r="G113" s="239"/>
      <c r="H113" s="239"/>
      <c r="I113" s="242"/>
      <c r="J113" s="239"/>
    </row>
    <row r="114" spans="1:10" ht="30" x14ac:dyDescent="0.25">
      <c r="A114" s="148"/>
      <c r="B114" s="148"/>
      <c r="C114" s="148"/>
      <c r="D114" s="148"/>
      <c r="E114" s="2" t="s">
        <v>7172</v>
      </c>
      <c r="F114" s="241"/>
      <c r="G114" s="241"/>
      <c r="H114" s="241"/>
      <c r="I114" s="244"/>
      <c r="J114" s="241"/>
    </row>
    <row r="115" spans="1:10" ht="60" x14ac:dyDescent="0.25">
      <c r="A115" s="12"/>
      <c r="B115" s="12" t="s">
        <v>618</v>
      </c>
      <c r="C115" s="12"/>
      <c r="D115" s="12"/>
      <c r="E115" s="3" t="s">
        <v>1257</v>
      </c>
      <c r="F115" s="239"/>
      <c r="G115" s="239"/>
      <c r="H115" s="239"/>
      <c r="I115" s="242"/>
      <c r="J115" s="239"/>
    </row>
    <row r="116" spans="1:10" ht="75" x14ac:dyDescent="0.25">
      <c r="A116" s="148"/>
      <c r="B116" s="148"/>
      <c r="C116" s="148" t="s">
        <v>214</v>
      </c>
      <c r="D116" s="148"/>
      <c r="E116" s="3" t="s">
        <v>1256</v>
      </c>
      <c r="F116" s="240"/>
      <c r="G116" s="240"/>
      <c r="H116" s="240"/>
      <c r="I116" s="243"/>
      <c r="J116" s="240"/>
    </row>
    <row r="117" spans="1:10" ht="30" x14ac:dyDescent="0.25">
      <c r="A117" s="148"/>
      <c r="B117" s="148"/>
      <c r="C117" s="148"/>
      <c r="D117" s="148"/>
      <c r="E117" s="2" t="s">
        <v>7172</v>
      </c>
      <c r="F117" s="241"/>
      <c r="G117" s="241"/>
      <c r="H117" s="241"/>
      <c r="I117" s="244"/>
      <c r="J117" s="241"/>
    </row>
    <row r="118" spans="1:10" ht="150" x14ac:dyDescent="0.25">
      <c r="A118" s="148"/>
      <c r="B118" s="148"/>
      <c r="C118" s="148" t="s">
        <v>212</v>
      </c>
      <c r="D118" s="148"/>
      <c r="E118" s="3" t="s">
        <v>1255</v>
      </c>
      <c r="F118" s="239"/>
      <c r="G118" s="239"/>
      <c r="H118" s="239"/>
      <c r="I118" s="242"/>
      <c r="J118" s="239"/>
    </row>
    <row r="119" spans="1:10" ht="30" x14ac:dyDescent="0.25">
      <c r="A119" s="148"/>
      <c r="B119" s="148"/>
      <c r="C119" s="148"/>
      <c r="D119" s="148"/>
      <c r="E119" s="2" t="s">
        <v>7172</v>
      </c>
      <c r="F119" s="241"/>
      <c r="G119" s="241"/>
      <c r="H119" s="241"/>
      <c r="I119" s="244"/>
      <c r="J119" s="241"/>
    </row>
    <row r="120" spans="1:10" ht="60" x14ac:dyDescent="0.25">
      <c r="A120" s="148"/>
      <c r="B120" s="148"/>
      <c r="C120" s="148" t="s">
        <v>210</v>
      </c>
      <c r="D120" s="148"/>
      <c r="E120" s="3" t="s">
        <v>1028</v>
      </c>
      <c r="F120" s="239"/>
      <c r="G120" s="239"/>
      <c r="H120" s="239"/>
      <c r="I120" s="242"/>
      <c r="J120" s="239"/>
    </row>
    <row r="121" spans="1:10" ht="30" x14ac:dyDescent="0.25">
      <c r="A121" s="148"/>
      <c r="B121" s="148"/>
      <c r="C121" s="148"/>
      <c r="D121" s="148"/>
      <c r="E121" s="2" t="s">
        <v>7172</v>
      </c>
      <c r="F121" s="241"/>
      <c r="G121" s="241"/>
      <c r="H121" s="241"/>
      <c r="I121" s="244"/>
      <c r="J121" s="241"/>
    </row>
    <row r="122" spans="1:10" ht="255" x14ac:dyDescent="0.25">
      <c r="A122" s="148"/>
      <c r="B122" s="148" t="s">
        <v>616</v>
      </c>
      <c r="C122" s="148"/>
      <c r="D122" s="148"/>
      <c r="E122" s="3" t="s">
        <v>1254</v>
      </c>
      <c r="F122" s="165"/>
      <c r="G122" s="165"/>
      <c r="H122" s="165"/>
      <c r="I122" s="246"/>
      <c r="J122" s="165"/>
    </row>
    <row r="123" spans="1:10" ht="30" x14ac:dyDescent="0.25">
      <c r="A123" s="148"/>
      <c r="B123" s="148"/>
      <c r="C123" s="148"/>
      <c r="D123" s="148"/>
      <c r="E123" s="2" t="s">
        <v>6957</v>
      </c>
      <c r="F123" s="165"/>
      <c r="G123" s="165"/>
      <c r="H123" s="165"/>
      <c r="I123" s="246"/>
      <c r="J123" s="165"/>
    </row>
  </sheetData>
  <mergeCells count="301">
    <mergeCell ref="A120:A121"/>
    <mergeCell ref="B120:B121"/>
    <mergeCell ref="C120:C121"/>
    <mergeCell ref="D120:D121"/>
    <mergeCell ref="F120:F121"/>
    <mergeCell ref="G120:G121"/>
    <mergeCell ref="H120:H121"/>
    <mergeCell ref="I120:I121"/>
    <mergeCell ref="J120:J121"/>
    <mergeCell ref="A118:A119"/>
    <mergeCell ref="B118:B119"/>
    <mergeCell ref="C118:C119"/>
    <mergeCell ref="D118:D119"/>
    <mergeCell ref="F118:F119"/>
    <mergeCell ref="G118:G119"/>
    <mergeCell ref="H118:H119"/>
    <mergeCell ref="I118:I119"/>
    <mergeCell ref="J118:J119"/>
    <mergeCell ref="A116:A117"/>
    <mergeCell ref="B116:B117"/>
    <mergeCell ref="C116:C117"/>
    <mergeCell ref="D116:D117"/>
    <mergeCell ref="F115:F117"/>
    <mergeCell ref="G115:G117"/>
    <mergeCell ref="H115:H117"/>
    <mergeCell ref="I115:I117"/>
    <mergeCell ref="J115:J117"/>
    <mergeCell ref="A113:A114"/>
    <mergeCell ref="B113:B114"/>
    <mergeCell ref="C113:C114"/>
    <mergeCell ref="D113:D114"/>
    <mergeCell ref="F113:F114"/>
    <mergeCell ref="G113:G114"/>
    <mergeCell ref="H113:H114"/>
    <mergeCell ref="I113:I114"/>
    <mergeCell ref="J113:J114"/>
    <mergeCell ref="A111:A112"/>
    <mergeCell ref="B111:B112"/>
    <mergeCell ref="C111:C112"/>
    <mergeCell ref="D111:D112"/>
    <mergeCell ref="F111:F112"/>
    <mergeCell ref="G111:G112"/>
    <mergeCell ref="H111:H112"/>
    <mergeCell ref="I111:I112"/>
    <mergeCell ref="J111:J112"/>
    <mergeCell ref="A109:A110"/>
    <mergeCell ref="B109:B110"/>
    <mergeCell ref="C109:C110"/>
    <mergeCell ref="D109:D110"/>
    <mergeCell ref="F109:F110"/>
    <mergeCell ref="G109:G110"/>
    <mergeCell ref="H109:H110"/>
    <mergeCell ref="I109:I110"/>
    <mergeCell ref="J109:J110"/>
    <mergeCell ref="G77:G78"/>
    <mergeCell ref="H77:H78"/>
    <mergeCell ref="I77:I78"/>
    <mergeCell ref="J77:J78"/>
    <mergeCell ref="A80:A81"/>
    <mergeCell ref="B80:B81"/>
    <mergeCell ref="C80:C81"/>
    <mergeCell ref="D80:D81"/>
    <mergeCell ref="F80:F81"/>
    <mergeCell ref="G80:G81"/>
    <mergeCell ref="H80:H81"/>
    <mergeCell ref="I80:I81"/>
    <mergeCell ref="J80:J81"/>
    <mergeCell ref="A74:A75"/>
    <mergeCell ref="B74:B75"/>
    <mergeCell ref="C74:C75"/>
    <mergeCell ref="D74:D75"/>
    <mergeCell ref="A77:A78"/>
    <mergeCell ref="B77:B78"/>
    <mergeCell ref="C77:C78"/>
    <mergeCell ref="D77:D78"/>
    <mergeCell ref="F77:F78"/>
    <mergeCell ref="A65:A66"/>
    <mergeCell ref="B65:B66"/>
    <mergeCell ref="C65:C66"/>
    <mergeCell ref="D65:D66"/>
    <mergeCell ref="A71:A72"/>
    <mergeCell ref="B71:B72"/>
    <mergeCell ref="C71:C72"/>
    <mergeCell ref="D71:D72"/>
    <mergeCell ref="F71:F72"/>
    <mergeCell ref="A68:A69"/>
    <mergeCell ref="B68:B69"/>
    <mergeCell ref="C68:C69"/>
    <mergeCell ref="D68:D69"/>
    <mergeCell ref="F68:F69"/>
    <mergeCell ref="A48:A49"/>
    <mergeCell ref="B48:B49"/>
    <mergeCell ref="C48:C49"/>
    <mergeCell ref="D48:D49"/>
    <mergeCell ref="F48:F49"/>
    <mergeCell ref="G48:G49"/>
    <mergeCell ref="H48:H49"/>
    <mergeCell ref="I48:I49"/>
    <mergeCell ref="J48:J49"/>
    <mergeCell ref="A45:A46"/>
    <mergeCell ref="B45:B46"/>
    <mergeCell ref="C45:C46"/>
    <mergeCell ref="D45:D46"/>
    <mergeCell ref="F45:F46"/>
    <mergeCell ref="G45:G46"/>
    <mergeCell ref="H45:H46"/>
    <mergeCell ref="I45:I46"/>
    <mergeCell ref="J45:J46"/>
    <mergeCell ref="H38:H39"/>
    <mergeCell ref="I38:I39"/>
    <mergeCell ref="J38:J39"/>
    <mergeCell ref="A41:A42"/>
    <mergeCell ref="B41:B42"/>
    <mergeCell ref="C41:C42"/>
    <mergeCell ref="D41:D42"/>
    <mergeCell ref="F41:F42"/>
    <mergeCell ref="G41:G42"/>
    <mergeCell ref="H41:H42"/>
    <mergeCell ref="I41:I42"/>
    <mergeCell ref="J41:J42"/>
    <mergeCell ref="A17:A18"/>
    <mergeCell ref="B17:B18"/>
    <mergeCell ref="C17:C18"/>
    <mergeCell ref="D17:D18"/>
    <mergeCell ref="F17:F18"/>
    <mergeCell ref="G17:G18"/>
    <mergeCell ref="H17:H18"/>
    <mergeCell ref="I17:I18"/>
    <mergeCell ref="J17:J18"/>
    <mergeCell ref="A14:A15"/>
    <mergeCell ref="B14:B15"/>
    <mergeCell ref="C14:C15"/>
    <mergeCell ref="D14:D15"/>
    <mergeCell ref="F14:F15"/>
    <mergeCell ref="G14:G15"/>
    <mergeCell ref="H14:H15"/>
    <mergeCell ref="I14:I15"/>
    <mergeCell ref="J14:J15"/>
    <mergeCell ref="G122:G123"/>
    <mergeCell ref="H122:H123"/>
    <mergeCell ref="I122:I123"/>
    <mergeCell ref="J122:J123"/>
    <mergeCell ref="A122:A123"/>
    <mergeCell ref="B122:B123"/>
    <mergeCell ref="C122:C123"/>
    <mergeCell ref="D122:D123"/>
    <mergeCell ref="F122:F123"/>
    <mergeCell ref="A87:A89"/>
    <mergeCell ref="B87:B89"/>
    <mergeCell ref="C87:C89"/>
    <mergeCell ref="D87:D89"/>
    <mergeCell ref="A98:A100"/>
    <mergeCell ref="B98:B100"/>
    <mergeCell ref="C98:C100"/>
    <mergeCell ref="D98:D100"/>
    <mergeCell ref="J92:J94"/>
    <mergeCell ref="I92:I94"/>
    <mergeCell ref="H92:H94"/>
    <mergeCell ref="G92:G94"/>
    <mergeCell ref="F92:F94"/>
    <mergeCell ref="J87:J90"/>
    <mergeCell ref="I87:I90"/>
    <mergeCell ref="H87:H90"/>
    <mergeCell ref="G87:G90"/>
    <mergeCell ref="F87:F90"/>
    <mergeCell ref="A92:A93"/>
    <mergeCell ref="B92:B93"/>
    <mergeCell ref="C92:C93"/>
    <mergeCell ref="D92:D93"/>
    <mergeCell ref="A54:A55"/>
    <mergeCell ref="B54:B55"/>
    <mergeCell ref="C54:C55"/>
    <mergeCell ref="D54:D55"/>
    <mergeCell ref="F54:F55"/>
    <mergeCell ref="F98:F100"/>
    <mergeCell ref="G98:G100"/>
    <mergeCell ref="H98:H100"/>
    <mergeCell ref="I98:I100"/>
    <mergeCell ref="A58:A60"/>
    <mergeCell ref="B58:B60"/>
    <mergeCell ref="C58:C60"/>
    <mergeCell ref="D58:D60"/>
    <mergeCell ref="F58:F60"/>
    <mergeCell ref="G58:G60"/>
    <mergeCell ref="H58:H60"/>
    <mergeCell ref="I58:I60"/>
    <mergeCell ref="A84:A86"/>
    <mergeCell ref="B84:B86"/>
    <mergeCell ref="C84:C86"/>
    <mergeCell ref="D84:D86"/>
    <mergeCell ref="F83:F86"/>
    <mergeCell ref="G83:G86"/>
    <mergeCell ref="H83:H86"/>
    <mergeCell ref="J58:J60"/>
    <mergeCell ref="G23:G25"/>
    <mergeCell ref="H23:H25"/>
    <mergeCell ref="I23:I25"/>
    <mergeCell ref="J23:J25"/>
    <mergeCell ref="A50:A51"/>
    <mergeCell ref="B50:B51"/>
    <mergeCell ref="C50:C51"/>
    <mergeCell ref="D50:D51"/>
    <mergeCell ref="F50:F51"/>
    <mergeCell ref="G50:G51"/>
    <mergeCell ref="H50:H51"/>
    <mergeCell ref="I50:I51"/>
    <mergeCell ref="J50:J51"/>
    <mergeCell ref="A23:A25"/>
    <mergeCell ref="B23:B25"/>
    <mergeCell ref="C23:C25"/>
    <mergeCell ref="D23:D25"/>
    <mergeCell ref="F23:F25"/>
    <mergeCell ref="J26:J28"/>
    <mergeCell ref="I26:I28"/>
    <mergeCell ref="H26:H28"/>
    <mergeCell ref="G26:G28"/>
    <mergeCell ref="F26:F28"/>
    <mergeCell ref="J43:J44"/>
    <mergeCell ref="A19:A20"/>
    <mergeCell ref="B19:B20"/>
    <mergeCell ref="C19:C20"/>
    <mergeCell ref="D19:D20"/>
    <mergeCell ref="F19:F20"/>
    <mergeCell ref="G19:G20"/>
    <mergeCell ref="H19:H20"/>
    <mergeCell ref="I19:I20"/>
    <mergeCell ref="J19:J20"/>
    <mergeCell ref="I43:I44"/>
    <mergeCell ref="H43:H44"/>
    <mergeCell ref="G43:G44"/>
    <mergeCell ref="F43:F44"/>
    <mergeCell ref="A26:A27"/>
    <mergeCell ref="B26:B27"/>
    <mergeCell ref="C26:C27"/>
    <mergeCell ref="D26:D27"/>
    <mergeCell ref="A38:A39"/>
    <mergeCell ref="B38:B39"/>
    <mergeCell ref="C38:C39"/>
    <mergeCell ref="D38:D39"/>
    <mergeCell ref="F38:F39"/>
    <mergeCell ref="G38:G39"/>
    <mergeCell ref="J6:J7"/>
    <mergeCell ref="A3:J3"/>
    <mergeCell ref="F6:F7"/>
    <mergeCell ref="G6:G7"/>
    <mergeCell ref="H6:H7"/>
    <mergeCell ref="I6:I7"/>
    <mergeCell ref="J12:J13"/>
    <mergeCell ref="I12:I13"/>
    <mergeCell ref="H12:H13"/>
    <mergeCell ref="G12:G13"/>
    <mergeCell ref="F12:F13"/>
    <mergeCell ref="A9:A11"/>
    <mergeCell ref="B9:B11"/>
    <mergeCell ref="C9:C11"/>
    <mergeCell ref="D9:D11"/>
    <mergeCell ref="F9:F11"/>
    <mergeCell ref="G9:G11"/>
    <mergeCell ref="H9:H11"/>
    <mergeCell ref="I9:I11"/>
    <mergeCell ref="J9:J11"/>
    <mergeCell ref="J56:J57"/>
    <mergeCell ref="I56:I57"/>
    <mergeCell ref="H56:H57"/>
    <mergeCell ref="G56:G57"/>
    <mergeCell ref="F56:F57"/>
    <mergeCell ref="G54:G55"/>
    <mergeCell ref="H54:H55"/>
    <mergeCell ref="I54:I55"/>
    <mergeCell ref="J54:J55"/>
    <mergeCell ref="J65:J67"/>
    <mergeCell ref="I65:I67"/>
    <mergeCell ref="H65:H67"/>
    <mergeCell ref="G65:G67"/>
    <mergeCell ref="F65:F67"/>
    <mergeCell ref="J74:J76"/>
    <mergeCell ref="I74:I76"/>
    <mergeCell ref="H74:H76"/>
    <mergeCell ref="G74:G76"/>
    <mergeCell ref="F74:F76"/>
    <mergeCell ref="G71:G72"/>
    <mergeCell ref="H71:H72"/>
    <mergeCell ref="I71:I72"/>
    <mergeCell ref="J71:J72"/>
    <mergeCell ref="G68:G69"/>
    <mergeCell ref="H68:H69"/>
    <mergeCell ref="I68:I69"/>
    <mergeCell ref="J68:J69"/>
    <mergeCell ref="I83:I86"/>
    <mergeCell ref="J83:J86"/>
    <mergeCell ref="J101:J102"/>
    <mergeCell ref="I101:I102"/>
    <mergeCell ref="H101:H102"/>
    <mergeCell ref="G101:G102"/>
    <mergeCell ref="F101:F102"/>
    <mergeCell ref="J107:J108"/>
    <mergeCell ref="I107:I108"/>
    <mergeCell ref="H107:H108"/>
    <mergeCell ref="G107:G108"/>
    <mergeCell ref="F107:F108"/>
    <mergeCell ref="J98:J100"/>
  </mergeCells>
  <hyperlinks>
    <hyperlink ref="E10" location="sdl_59" display="Click here to go to SDL Item 59." xr:uid="{00000000-0004-0000-4A00-000000000000}"/>
    <hyperlink ref="E20" location="sdl_60a" display="Click here to go to SDL Item 60a." xr:uid="{00000000-0004-0000-4A00-000001000000}"/>
    <hyperlink ref="E24" location="mil26.10" display="Click here to go to MIL Item 26.10." xr:uid="{00000000-0004-0000-4A00-000002000000}"/>
    <hyperlink ref="E25" location="mil12.05" display="Click here to go to MIL Item 12.05." xr:uid="{00000000-0004-0000-4A00-000003000000}"/>
    <hyperlink ref="E51" location="sdl_60a" display="Click here to go to SDL Item 60a." xr:uid="{00000000-0004-0000-4A00-000004000000}"/>
    <hyperlink ref="E55" location="mil26.10" display="Click here to go to MIL Item 26.10." xr:uid="{00000000-0004-0000-4A00-000005000000}"/>
    <hyperlink ref="E59" location="mil26.10" display="Click here to go to MIL Item 26.10." xr:uid="{00000000-0004-0000-4A00-000006000000}"/>
    <hyperlink ref="E60" location="mil12.05" display="Click here to go to MIL Item 12.05." xr:uid="{00000000-0004-0000-4A00-000007000000}"/>
    <hyperlink ref="E89" location="mil26.52" display="Click here to go to MIL Item 26.52." xr:uid="{00000000-0004-0000-4A00-000008000000}"/>
    <hyperlink ref="E100" location="mil26.51" display="Click here to go to MIL Item 26.51." xr:uid="{00000000-0004-0000-4A00-000009000000}"/>
    <hyperlink ref="E123" location="mil16.53" display="Click here to go to MIL Item 16.53." xr:uid="{00000000-0004-0000-4A00-00000A000000}"/>
    <hyperlink ref="E86" r:id="rId1" xr:uid="{00000000-0004-0000-4A00-00000B000000}"/>
    <hyperlink ref="E85" r:id="rId2" xr:uid="{00000000-0004-0000-4A00-00000C000000}"/>
    <hyperlink ref="E11" r:id="rId3" xr:uid="{00000000-0004-0000-4A00-00000D000000}"/>
    <hyperlink ref="E15" r:id="rId4" xr:uid="{00000000-0004-0000-4A00-00000E000000}"/>
    <hyperlink ref="E18" r:id="rId5" xr:uid="{00000000-0004-0000-4A00-00000F000000}"/>
    <hyperlink ref="E27" r:id="rId6" xr:uid="{00000000-0004-0000-4A00-000010000000}"/>
    <hyperlink ref="E39" r:id="rId7" xr:uid="{00000000-0004-0000-4A00-000011000000}"/>
    <hyperlink ref="E42" r:id="rId8" xr:uid="{00000000-0004-0000-4A00-000012000000}"/>
    <hyperlink ref="E46" r:id="rId9" xr:uid="{00000000-0004-0000-4A00-000013000000}"/>
    <hyperlink ref="E49" r:id="rId10" xr:uid="{00000000-0004-0000-4A00-000014000000}"/>
    <hyperlink ref="E66" r:id="rId11" xr:uid="{00000000-0004-0000-4A00-000015000000}"/>
    <hyperlink ref="E69" r:id="rId12" xr:uid="{00000000-0004-0000-4A00-000016000000}"/>
    <hyperlink ref="E72" r:id="rId13" xr:uid="{00000000-0004-0000-4A00-000017000000}"/>
    <hyperlink ref="E75" r:id="rId14" xr:uid="{00000000-0004-0000-4A00-000018000000}"/>
    <hyperlink ref="E81" r:id="rId15" xr:uid="{00000000-0004-0000-4A00-000019000000}"/>
    <hyperlink ref="E78" r:id="rId16" xr:uid="{00000000-0004-0000-4A00-00001A000000}"/>
    <hyperlink ref="E88" r:id="rId17" xr:uid="{00000000-0004-0000-4A00-00001B000000}"/>
    <hyperlink ref="E93" r:id="rId18" xr:uid="{00000000-0004-0000-4A00-00001C000000}"/>
    <hyperlink ref="E99" r:id="rId19" xr:uid="{00000000-0004-0000-4A00-00001D000000}"/>
    <hyperlink ref="E110" r:id="rId20" xr:uid="{00000000-0004-0000-4A00-00001E000000}"/>
    <hyperlink ref="E112" r:id="rId21" xr:uid="{00000000-0004-0000-4A00-00001F000000}"/>
    <hyperlink ref="E114" r:id="rId22" xr:uid="{00000000-0004-0000-4A00-000020000000}"/>
    <hyperlink ref="E117" r:id="rId23" xr:uid="{00000000-0004-0000-4A00-000021000000}"/>
    <hyperlink ref="E119" r:id="rId24" xr:uid="{00000000-0004-0000-4A00-000022000000}"/>
    <hyperlink ref="E121" r:id="rId25" xr:uid="{00000000-0004-0000-4A00-000023000000}"/>
  </hyperlinks>
  <pageMargins left="0.7" right="0.7" top="0.75" bottom="0.75" header="0.3" footer="0.3"/>
  <pageSetup orientation="portrait" r:id="rId26"/>
  <drawing r:id="rId27"/>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5"/>
  <dimension ref="A3:H15"/>
  <sheetViews>
    <sheetView workbookViewId="0">
      <pane ySplit="5" topLeftCell="A6" activePane="bottomLeft" state="frozen"/>
      <selection activeCell="A6" sqref="A6"/>
      <selection pane="bottomLeft" activeCell="A6" sqref="A6"/>
    </sheetView>
  </sheetViews>
  <sheetFormatPr defaultRowHeight="15" x14ac:dyDescent="0.25"/>
  <cols>
    <col min="1" max="1" width="6.7109375" customWidth="1"/>
    <col min="2" max="2" width="4.7109375" customWidth="1"/>
    <col min="3" max="3" width="40.7109375" customWidth="1"/>
    <col min="4" max="4" width="4.7109375" customWidth="1"/>
    <col min="5" max="6" width="6.7109375" customWidth="1"/>
    <col min="7" max="7" width="10.7109375" customWidth="1"/>
    <col min="8" max="8" width="8.7109375" customWidth="1"/>
  </cols>
  <sheetData>
    <row r="3" spans="1:8" ht="15.75" thickBot="1" x14ac:dyDescent="0.3">
      <c r="A3" s="147" t="s">
        <v>1321</v>
      </c>
      <c r="B3" s="147"/>
      <c r="C3" s="147"/>
      <c r="D3" s="147"/>
      <c r="E3" s="147"/>
      <c r="F3" s="147"/>
      <c r="G3" s="147"/>
      <c r="H3" s="147"/>
    </row>
    <row r="4" spans="1:8" x14ac:dyDescent="0.25">
      <c r="A4" s="3"/>
      <c r="B4" s="3"/>
      <c r="C4" s="3"/>
      <c r="D4" s="3"/>
      <c r="E4" s="3"/>
      <c r="F4" s="3"/>
      <c r="G4" s="3"/>
      <c r="H4" s="3"/>
    </row>
    <row r="5" spans="1:8" x14ac:dyDescent="0.25">
      <c r="A5" s="3"/>
      <c r="B5" s="3"/>
      <c r="C5" s="3"/>
      <c r="D5" s="7" t="s">
        <v>223</v>
      </c>
      <c r="E5" s="7" t="s">
        <v>222</v>
      </c>
      <c r="F5" s="7" t="s">
        <v>221</v>
      </c>
      <c r="G5" s="7" t="s">
        <v>220</v>
      </c>
      <c r="H5" s="7" t="s">
        <v>219</v>
      </c>
    </row>
    <row r="6" spans="1:8" ht="30" x14ac:dyDescent="0.25">
      <c r="A6" s="4" t="s">
        <v>437</v>
      </c>
      <c r="B6" s="3"/>
      <c r="C6" s="3" t="s">
        <v>1320</v>
      </c>
      <c r="D6" s="239"/>
      <c r="E6" s="239"/>
      <c r="F6" s="239"/>
      <c r="G6" s="242"/>
      <c r="H6" s="239"/>
    </row>
    <row r="7" spans="1:8" ht="105" x14ac:dyDescent="0.25">
      <c r="A7" s="148" t="s">
        <v>1319</v>
      </c>
      <c r="B7" s="148"/>
      <c r="C7" s="3" t="s">
        <v>7400</v>
      </c>
      <c r="D7" s="240"/>
      <c r="E7" s="240"/>
      <c r="F7" s="240"/>
      <c r="G7" s="243"/>
      <c r="H7" s="240"/>
    </row>
    <row r="8" spans="1:8" x14ac:dyDescent="0.25">
      <c r="A8" s="148"/>
      <c r="B8" s="148"/>
      <c r="C8" s="2" t="s">
        <v>7179</v>
      </c>
      <c r="D8" s="241"/>
      <c r="E8" s="241"/>
      <c r="F8" s="241"/>
      <c r="G8" s="244"/>
      <c r="H8" s="241"/>
    </row>
    <row r="9" spans="1:8" ht="90" x14ac:dyDescent="0.25">
      <c r="A9" s="12"/>
      <c r="B9" s="12" t="s">
        <v>420</v>
      </c>
      <c r="C9" s="3" t="s">
        <v>1318</v>
      </c>
      <c r="D9" s="10"/>
      <c r="E9" s="10"/>
      <c r="F9" s="10"/>
      <c r="G9" s="11"/>
      <c r="H9" s="10"/>
    </row>
    <row r="10" spans="1:8" ht="60" x14ac:dyDescent="0.25">
      <c r="A10" s="148"/>
      <c r="B10" s="148" t="s">
        <v>179</v>
      </c>
      <c r="C10" s="3" t="s">
        <v>1317</v>
      </c>
      <c r="D10" s="239"/>
      <c r="E10" s="239"/>
      <c r="F10" s="239"/>
      <c r="G10" s="242"/>
      <c r="H10" s="239"/>
    </row>
    <row r="11" spans="1:8" x14ac:dyDescent="0.25">
      <c r="A11" s="148"/>
      <c r="B11" s="148"/>
      <c r="C11" s="2" t="s">
        <v>7179</v>
      </c>
      <c r="D11" s="241"/>
      <c r="E11" s="241"/>
      <c r="F11" s="241"/>
      <c r="G11" s="244"/>
      <c r="H11" s="241"/>
    </row>
    <row r="12" spans="1:8" ht="90" x14ac:dyDescent="0.25">
      <c r="A12" s="148"/>
      <c r="B12" s="148" t="s">
        <v>177</v>
      </c>
      <c r="C12" s="3" t="s">
        <v>1316</v>
      </c>
      <c r="D12" s="239"/>
      <c r="E12" s="239"/>
      <c r="F12" s="239"/>
      <c r="G12" s="242"/>
      <c r="H12" s="239"/>
    </row>
    <row r="13" spans="1:8" x14ac:dyDescent="0.25">
      <c r="A13" s="148"/>
      <c r="B13" s="148"/>
      <c r="C13" s="2" t="s">
        <v>7180</v>
      </c>
      <c r="D13" s="241"/>
      <c r="E13" s="241"/>
      <c r="F13" s="241"/>
      <c r="G13" s="244"/>
      <c r="H13" s="241"/>
    </row>
    <row r="14" spans="1:8" ht="60" x14ac:dyDescent="0.25">
      <c r="A14" s="148"/>
      <c r="B14" s="148" t="s">
        <v>175</v>
      </c>
      <c r="C14" s="3" t="s">
        <v>1315</v>
      </c>
      <c r="D14" s="165"/>
      <c r="E14" s="165"/>
      <c r="F14" s="165"/>
      <c r="G14" s="246"/>
      <c r="H14" s="165"/>
    </row>
    <row r="15" spans="1:8" x14ac:dyDescent="0.25">
      <c r="A15" s="148"/>
      <c r="B15" s="148"/>
      <c r="C15" s="2" t="s">
        <v>7172</v>
      </c>
      <c r="D15" s="165"/>
      <c r="E15" s="165"/>
      <c r="F15" s="165"/>
      <c r="G15" s="246"/>
      <c r="H15" s="165"/>
    </row>
  </sheetData>
  <mergeCells count="29">
    <mergeCell ref="H14:H15"/>
    <mergeCell ref="G14:G15"/>
    <mergeCell ref="A14:A15"/>
    <mergeCell ref="B14:B15"/>
    <mergeCell ref="D14:D15"/>
    <mergeCell ref="E14:E15"/>
    <mergeCell ref="F14:F15"/>
    <mergeCell ref="G10:G11"/>
    <mergeCell ref="H10:H11"/>
    <mergeCell ref="A12:A13"/>
    <mergeCell ref="B12:B13"/>
    <mergeCell ref="D12:D13"/>
    <mergeCell ref="E12:E13"/>
    <mergeCell ref="F12:F13"/>
    <mergeCell ref="G12:G13"/>
    <mergeCell ref="H12:H13"/>
    <mergeCell ref="A10:A11"/>
    <mergeCell ref="B10:B11"/>
    <mergeCell ref="D10:D11"/>
    <mergeCell ref="E10:E11"/>
    <mergeCell ref="F10:F11"/>
    <mergeCell ref="A3:H3"/>
    <mergeCell ref="A7:A8"/>
    <mergeCell ref="B7:B8"/>
    <mergeCell ref="D6:D8"/>
    <mergeCell ref="E6:E8"/>
    <mergeCell ref="F6:F8"/>
    <mergeCell ref="G6:G8"/>
    <mergeCell ref="H6:H8"/>
  </mergeCells>
  <hyperlinks>
    <hyperlink ref="C8" r:id="rId1" xr:uid="{00000000-0004-0000-4B00-000000000000}"/>
    <hyperlink ref="C11" r:id="rId2" xr:uid="{00000000-0004-0000-4B00-000001000000}"/>
    <hyperlink ref="C13" r:id="rId3" xr:uid="{00000000-0004-0000-4B00-000002000000}"/>
    <hyperlink ref="C15" r:id="rId4" xr:uid="{00000000-0004-0000-4B00-000003000000}"/>
  </hyperlinks>
  <pageMargins left="0.7" right="0.7" top="0.75" bottom="0.75" header="0.3" footer="0.3"/>
  <pageSetup orientation="portrait" r:id="rId5"/>
  <drawing r:id="rId6"/>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3:I14"/>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6.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1329</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45" x14ac:dyDescent="0.25">
      <c r="A6" s="12" t="s">
        <v>1328</v>
      </c>
      <c r="B6" s="12"/>
      <c r="C6" s="12"/>
      <c r="D6" s="3" t="s">
        <v>1327</v>
      </c>
      <c r="E6" s="10"/>
      <c r="F6" s="10"/>
      <c r="G6" s="10"/>
      <c r="H6" s="11"/>
      <c r="I6" s="10"/>
    </row>
    <row r="7" spans="1:9" ht="30" x14ac:dyDescent="0.25">
      <c r="A7" s="148"/>
      <c r="B7" s="148" t="s">
        <v>420</v>
      </c>
      <c r="C7" s="148"/>
      <c r="D7" s="3" t="s">
        <v>1326</v>
      </c>
      <c r="E7" s="239"/>
      <c r="F7" s="239"/>
      <c r="G7" s="239"/>
      <c r="H7" s="242"/>
      <c r="I7" s="239"/>
    </row>
    <row r="8" spans="1:9" x14ac:dyDescent="0.25">
      <c r="A8" s="148"/>
      <c r="B8" s="148"/>
      <c r="C8" s="148"/>
      <c r="D8" s="2" t="s">
        <v>6958</v>
      </c>
      <c r="E8" s="241"/>
      <c r="F8" s="241"/>
      <c r="G8" s="241"/>
      <c r="H8" s="244"/>
      <c r="I8" s="241"/>
    </row>
    <row r="9" spans="1:9" ht="75" x14ac:dyDescent="0.25">
      <c r="A9" s="148"/>
      <c r="B9" s="148" t="s">
        <v>179</v>
      </c>
      <c r="C9" s="148"/>
      <c r="D9" s="3" t="s">
        <v>1325</v>
      </c>
      <c r="E9" s="239"/>
      <c r="F9" s="239"/>
      <c r="G9" s="239"/>
      <c r="H9" s="242"/>
      <c r="I9" s="239"/>
    </row>
    <row r="10" spans="1:9" x14ac:dyDescent="0.25">
      <c r="A10" s="148"/>
      <c r="B10" s="148"/>
      <c r="C10" s="148"/>
      <c r="D10" s="2" t="s">
        <v>6959</v>
      </c>
      <c r="E10" s="241"/>
      <c r="F10" s="241"/>
      <c r="G10" s="241"/>
      <c r="H10" s="244"/>
      <c r="I10" s="241"/>
    </row>
    <row r="11" spans="1:9" ht="45" x14ac:dyDescent="0.25">
      <c r="A11" s="12"/>
      <c r="B11" s="12" t="s">
        <v>177</v>
      </c>
      <c r="C11" s="12"/>
      <c r="D11" s="3" t="s">
        <v>1324</v>
      </c>
      <c r="E11" s="239"/>
      <c r="F11" s="239"/>
      <c r="G11" s="239"/>
      <c r="H11" s="242"/>
      <c r="I11" s="239"/>
    </row>
    <row r="12" spans="1:9" ht="135" x14ac:dyDescent="0.25">
      <c r="A12" s="148"/>
      <c r="B12" s="148"/>
      <c r="C12" s="251" t="s">
        <v>437</v>
      </c>
      <c r="D12" s="3" t="s">
        <v>1323</v>
      </c>
      <c r="E12" s="240"/>
      <c r="F12" s="240"/>
      <c r="G12" s="240"/>
      <c r="H12" s="243"/>
      <c r="I12" s="240"/>
    </row>
    <row r="13" spans="1:9" ht="30" x14ac:dyDescent="0.25">
      <c r="A13" s="148"/>
      <c r="B13" s="148"/>
      <c r="C13" s="251"/>
      <c r="D13" s="2" t="s">
        <v>7166</v>
      </c>
      <c r="E13" s="241"/>
      <c r="F13" s="241"/>
      <c r="G13" s="241"/>
      <c r="H13" s="244"/>
      <c r="I13" s="241"/>
    </row>
    <row r="14" spans="1:9" ht="135" x14ac:dyDescent="0.25">
      <c r="A14" s="12"/>
      <c r="B14" s="12" t="s">
        <v>175</v>
      </c>
      <c r="C14" s="12"/>
      <c r="D14" s="3" t="s">
        <v>1322</v>
      </c>
      <c r="E14" s="10"/>
      <c r="F14" s="10"/>
      <c r="G14" s="10"/>
      <c r="H14" s="11"/>
      <c r="I14" s="10"/>
    </row>
  </sheetData>
  <mergeCells count="25">
    <mergeCell ref="H9:H10"/>
    <mergeCell ref="G11:G13"/>
    <mergeCell ref="H11:H13"/>
    <mergeCell ref="I11:I13"/>
    <mergeCell ref="A12:A13"/>
    <mergeCell ref="B12:B13"/>
    <mergeCell ref="C12:C13"/>
    <mergeCell ref="E11:E13"/>
    <mergeCell ref="F11:F13"/>
    <mergeCell ref="A9:A10"/>
    <mergeCell ref="B9:B10"/>
    <mergeCell ref="I9:I10"/>
    <mergeCell ref="C9:C10"/>
    <mergeCell ref="E9:E10"/>
    <mergeCell ref="F9:F10"/>
    <mergeCell ref="G9:G10"/>
    <mergeCell ref="A3:I3"/>
    <mergeCell ref="A7:A8"/>
    <mergeCell ref="B7:B8"/>
    <mergeCell ref="C7:C8"/>
    <mergeCell ref="E7:E8"/>
    <mergeCell ref="F7:F8"/>
    <mergeCell ref="G7:G8"/>
    <mergeCell ref="H7:H8"/>
    <mergeCell ref="I7:I8"/>
  </mergeCells>
  <hyperlinks>
    <hyperlink ref="D8" location="mil01.07" display="Click here to go to MIL Item 1.07." xr:uid="{00000000-0004-0000-4C00-000000000000}"/>
    <hyperlink ref="D10" location="mil26.22" display="Click here to go to MIL Item 26.22." xr:uid="{00000000-0004-0000-4C00-000001000000}"/>
    <hyperlink ref="D13" r:id="rId1" xr:uid="{00000000-0004-0000-4C00-000002000000}"/>
  </hyperlinks>
  <pageMargins left="0.7" right="0.7" top="0.75" bottom="0.75" header="0.3" footer="0.3"/>
  <pageSetup orientation="portrait" r:id="rId2"/>
  <drawing r:id="rId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3:I12"/>
  <sheetViews>
    <sheetView workbookViewId="0">
      <pane ySplit="5" topLeftCell="A6" activePane="bottomLeft" state="frozen"/>
      <selection pane="bottomLeft" activeCell="A6" sqref="A6"/>
    </sheetView>
  </sheetViews>
  <sheetFormatPr defaultRowHeight="15" x14ac:dyDescent="0.25"/>
  <cols>
    <col min="1" max="1" width="4.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1338</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30" x14ac:dyDescent="0.25">
      <c r="A6" s="12" t="s">
        <v>1337</v>
      </c>
      <c r="B6" s="12"/>
      <c r="C6" s="12"/>
      <c r="D6" s="3" t="s">
        <v>1336</v>
      </c>
      <c r="E6" s="239"/>
      <c r="F6" s="239"/>
      <c r="G6" s="239"/>
      <c r="H6" s="242"/>
      <c r="I6" s="239"/>
    </row>
    <row r="7" spans="1:9" ht="180" x14ac:dyDescent="0.25">
      <c r="A7" s="12"/>
      <c r="B7" s="15" t="s">
        <v>569</v>
      </c>
      <c r="C7" s="12"/>
      <c r="D7" s="3" t="s">
        <v>1335</v>
      </c>
      <c r="E7" s="240"/>
      <c r="F7" s="240"/>
      <c r="G7" s="240"/>
      <c r="H7" s="243"/>
      <c r="I7" s="240"/>
    </row>
    <row r="8" spans="1:9" ht="165" x14ac:dyDescent="0.25">
      <c r="A8" s="12"/>
      <c r="B8" s="15" t="s">
        <v>569</v>
      </c>
      <c r="C8" s="12"/>
      <c r="D8" s="3" t="s">
        <v>1334</v>
      </c>
      <c r="E8" s="241"/>
      <c r="F8" s="241"/>
      <c r="G8" s="241"/>
      <c r="H8" s="244"/>
      <c r="I8" s="241"/>
    </row>
    <row r="9" spans="1:9" ht="75" x14ac:dyDescent="0.25">
      <c r="A9" s="12"/>
      <c r="B9" s="12" t="s">
        <v>420</v>
      </c>
      <c r="C9" s="12"/>
      <c r="D9" s="3" t="s">
        <v>1333</v>
      </c>
      <c r="E9" s="10"/>
      <c r="F9" s="10"/>
      <c r="G9" s="10"/>
      <c r="H9" s="11"/>
      <c r="I9" s="10"/>
    </row>
    <row r="10" spans="1:9" ht="75" x14ac:dyDescent="0.25">
      <c r="A10" s="12"/>
      <c r="B10" s="12" t="s">
        <v>179</v>
      </c>
      <c r="C10" s="12"/>
      <c r="D10" s="3" t="s">
        <v>1332</v>
      </c>
      <c r="E10" s="239"/>
      <c r="F10" s="239"/>
      <c r="G10" s="239"/>
      <c r="H10" s="242"/>
      <c r="I10" s="239"/>
    </row>
    <row r="11" spans="1:9" ht="60" x14ac:dyDescent="0.25">
      <c r="A11" s="12"/>
      <c r="B11" s="12"/>
      <c r="C11" s="15" t="s">
        <v>437</v>
      </c>
      <c r="D11" s="3" t="s">
        <v>1331</v>
      </c>
      <c r="E11" s="241"/>
      <c r="F11" s="241"/>
      <c r="G11" s="241"/>
      <c r="H11" s="244"/>
      <c r="I11" s="241"/>
    </row>
    <row r="12" spans="1:9" ht="135" x14ac:dyDescent="0.25">
      <c r="A12" s="12"/>
      <c r="B12" s="12" t="s">
        <v>177</v>
      </c>
      <c r="C12" s="12"/>
      <c r="D12" s="3" t="s">
        <v>1330</v>
      </c>
      <c r="E12" s="10"/>
      <c r="F12" s="10"/>
      <c r="G12" s="10"/>
      <c r="H12" s="11"/>
      <c r="I12" s="10"/>
    </row>
  </sheetData>
  <mergeCells count="11">
    <mergeCell ref="A3:I3"/>
    <mergeCell ref="I6:I8"/>
    <mergeCell ref="H6:H8"/>
    <mergeCell ref="G6:G8"/>
    <mergeCell ref="F6:F8"/>
    <mergeCell ref="E6:E8"/>
    <mergeCell ref="E10:E11"/>
    <mergeCell ref="F10:F11"/>
    <mergeCell ref="G10:G11"/>
    <mergeCell ref="H10:H11"/>
    <mergeCell ref="I10:I11"/>
  </mergeCells>
  <pageMargins left="0.7" right="0.7" top="0.75" bottom="0.75" header="0.3" footer="0.3"/>
  <pageSetup orientation="portrait"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dimension ref="A3:I121"/>
  <sheetViews>
    <sheetView workbookViewId="0">
      <pane ySplit="5" topLeftCell="A6" activePane="bottomLeft" state="frozen"/>
      <selection pane="bottomLeft" activeCell="A6" sqref="A6"/>
    </sheetView>
  </sheetViews>
  <sheetFormatPr defaultRowHeight="15" x14ac:dyDescent="0.25"/>
  <cols>
    <col min="1" max="1" width="4.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1403</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30" x14ac:dyDescent="0.25">
      <c r="A6" s="12" t="s">
        <v>1402</v>
      </c>
      <c r="B6" s="12"/>
      <c r="C6" s="12"/>
      <c r="D6" s="3" t="s">
        <v>1401</v>
      </c>
      <c r="E6" s="239"/>
      <c r="F6" s="239"/>
      <c r="G6" s="239"/>
      <c r="H6" s="242"/>
      <c r="I6" s="239"/>
    </row>
    <row r="7" spans="1:9" ht="30" x14ac:dyDescent="0.25">
      <c r="A7" s="12"/>
      <c r="B7" s="12" t="s">
        <v>420</v>
      </c>
      <c r="C7" s="12"/>
      <c r="D7" s="3" t="s">
        <v>1400</v>
      </c>
      <c r="E7" s="241"/>
      <c r="F7" s="241"/>
      <c r="G7" s="241"/>
      <c r="H7" s="244"/>
      <c r="I7" s="241"/>
    </row>
    <row r="8" spans="1:9" ht="165" x14ac:dyDescent="0.25">
      <c r="A8" s="12"/>
      <c r="B8" s="12" t="s">
        <v>179</v>
      </c>
      <c r="C8" s="12"/>
      <c r="D8" s="3" t="s">
        <v>1399</v>
      </c>
      <c r="E8" s="10"/>
      <c r="F8" s="10"/>
      <c r="G8" s="10"/>
      <c r="H8" s="11"/>
      <c r="I8" s="10"/>
    </row>
    <row r="9" spans="1:9" x14ac:dyDescent="0.25">
      <c r="A9" s="148"/>
      <c r="B9" s="148" t="s">
        <v>177</v>
      </c>
      <c r="C9" s="148"/>
      <c r="D9" s="3" t="s">
        <v>1398</v>
      </c>
      <c r="E9" s="239"/>
      <c r="F9" s="239"/>
      <c r="G9" s="239"/>
      <c r="H9" s="242"/>
      <c r="I9" s="239"/>
    </row>
    <row r="10" spans="1:9" ht="30" x14ac:dyDescent="0.25">
      <c r="A10" s="148"/>
      <c r="B10" s="148"/>
      <c r="C10" s="148"/>
      <c r="D10" s="2" t="s">
        <v>7049</v>
      </c>
      <c r="E10" s="241"/>
      <c r="F10" s="241"/>
      <c r="G10" s="241"/>
      <c r="H10" s="244"/>
      <c r="I10" s="241"/>
    </row>
    <row r="11" spans="1:9" ht="60" x14ac:dyDescent="0.25">
      <c r="A11" s="12"/>
      <c r="B11" s="12" t="s">
        <v>175</v>
      </c>
      <c r="C11" s="12"/>
      <c r="D11" s="3" t="s">
        <v>1397</v>
      </c>
      <c r="E11" s="10"/>
      <c r="F11" s="10"/>
      <c r="G11" s="10"/>
      <c r="H11" s="11"/>
      <c r="I11" s="10"/>
    </row>
    <row r="12" spans="1:9" ht="90" x14ac:dyDescent="0.25">
      <c r="A12" s="12"/>
      <c r="B12" s="12" t="s">
        <v>173</v>
      </c>
      <c r="C12" s="12"/>
      <c r="D12" s="3" t="s">
        <v>1396</v>
      </c>
      <c r="E12" s="10"/>
      <c r="F12" s="10"/>
      <c r="G12" s="10"/>
      <c r="H12" s="11"/>
      <c r="I12" s="10"/>
    </row>
    <row r="13" spans="1:9" ht="165" x14ac:dyDescent="0.25">
      <c r="A13" s="148"/>
      <c r="B13" s="148" t="s">
        <v>171</v>
      </c>
      <c r="C13" s="148"/>
      <c r="D13" s="3" t="s">
        <v>1395</v>
      </c>
      <c r="E13" s="239"/>
      <c r="F13" s="239"/>
      <c r="G13" s="239"/>
      <c r="H13" s="242"/>
      <c r="I13" s="239"/>
    </row>
    <row r="14" spans="1:9" x14ac:dyDescent="0.25">
      <c r="A14" s="148"/>
      <c r="B14" s="148"/>
      <c r="C14" s="148"/>
      <c r="D14" s="2" t="s">
        <v>6652</v>
      </c>
      <c r="E14" s="240"/>
      <c r="F14" s="240"/>
      <c r="G14" s="240"/>
      <c r="H14" s="243"/>
      <c r="I14" s="240"/>
    </row>
    <row r="15" spans="1:9" x14ac:dyDescent="0.25">
      <c r="A15" s="148"/>
      <c r="B15" s="148"/>
      <c r="C15" s="148"/>
      <c r="D15" s="2" t="s">
        <v>6653</v>
      </c>
      <c r="E15" s="240"/>
      <c r="F15" s="240"/>
      <c r="G15" s="240"/>
      <c r="H15" s="243"/>
      <c r="I15" s="240"/>
    </row>
    <row r="16" spans="1:9" ht="30" x14ac:dyDescent="0.25">
      <c r="A16" s="148"/>
      <c r="B16" s="148"/>
      <c r="C16" s="148"/>
      <c r="D16" s="2" t="s">
        <v>6654</v>
      </c>
      <c r="E16" s="241"/>
      <c r="F16" s="241"/>
      <c r="G16" s="241"/>
      <c r="H16" s="244"/>
      <c r="I16" s="241"/>
    </row>
    <row r="17" spans="1:9" ht="60" x14ac:dyDescent="0.25">
      <c r="A17" s="12"/>
      <c r="B17" s="12" t="s">
        <v>169</v>
      </c>
      <c r="C17" s="12"/>
      <c r="D17" s="3" t="s">
        <v>1394</v>
      </c>
      <c r="E17" s="10"/>
      <c r="F17" s="10"/>
      <c r="G17" s="10"/>
      <c r="H17" s="11"/>
      <c r="I17" s="10"/>
    </row>
    <row r="18" spans="1:9" ht="45" x14ac:dyDescent="0.25">
      <c r="A18" s="148"/>
      <c r="B18" s="148" t="s">
        <v>167</v>
      </c>
      <c r="C18" s="148"/>
      <c r="D18" s="3" t="s">
        <v>1393</v>
      </c>
      <c r="E18" s="239"/>
      <c r="F18" s="239"/>
      <c r="G18" s="239"/>
      <c r="H18" s="242"/>
      <c r="I18" s="239"/>
    </row>
    <row r="19" spans="1:9" x14ac:dyDescent="0.25">
      <c r="A19" s="148"/>
      <c r="B19" s="148"/>
      <c r="C19" s="148"/>
      <c r="D19" s="2" t="s">
        <v>6960</v>
      </c>
      <c r="E19" s="241"/>
      <c r="F19" s="241"/>
      <c r="G19" s="241"/>
      <c r="H19" s="244"/>
      <c r="I19" s="241"/>
    </row>
    <row r="20" spans="1:9" ht="90" x14ac:dyDescent="0.25">
      <c r="A20" s="12"/>
      <c r="B20" s="12" t="s">
        <v>165</v>
      </c>
      <c r="C20" s="12"/>
      <c r="D20" s="3" t="s">
        <v>1392</v>
      </c>
      <c r="E20" s="10"/>
      <c r="F20" s="10"/>
      <c r="G20" s="10"/>
      <c r="H20" s="11"/>
      <c r="I20" s="10"/>
    </row>
    <row r="21" spans="1:9" ht="105" x14ac:dyDescent="0.25">
      <c r="A21" s="12"/>
      <c r="B21" s="12" t="s">
        <v>426</v>
      </c>
      <c r="C21" s="12"/>
      <c r="D21" s="3" t="s">
        <v>1391</v>
      </c>
      <c r="E21" s="10"/>
      <c r="F21" s="10"/>
      <c r="G21" s="10"/>
      <c r="H21" s="11"/>
      <c r="I21" s="10"/>
    </row>
    <row r="22" spans="1:9" ht="75" x14ac:dyDescent="0.25">
      <c r="A22" s="12"/>
      <c r="B22" s="12" t="s">
        <v>537</v>
      </c>
      <c r="C22" s="12"/>
      <c r="D22" s="3" t="s">
        <v>1390</v>
      </c>
      <c r="E22" s="10"/>
      <c r="F22" s="10"/>
      <c r="G22" s="10"/>
      <c r="H22" s="11"/>
      <c r="I22" s="10"/>
    </row>
    <row r="23" spans="1:9" ht="45" x14ac:dyDescent="0.25">
      <c r="A23" s="12"/>
      <c r="B23" s="12" t="s">
        <v>535</v>
      </c>
      <c r="C23" s="12"/>
      <c r="D23" s="3" t="s">
        <v>1389</v>
      </c>
      <c r="E23" s="239"/>
      <c r="F23" s="239"/>
      <c r="G23" s="239"/>
      <c r="H23" s="242"/>
      <c r="I23" s="239"/>
    </row>
    <row r="24" spans="1:9" ht="150" x14ac:dyDescent="0.25">
      <c r="A24" s="12"/>
      <c r="B24" s="12"/>
      <c r="C24" s="15" t="s">
        <v>437</v>
      </c>
      <c r="D24" s="3" t="s">
        <v>1388</v>
      </c>
      <c r="E24" s="241"/>
      <c r="F24" s="241"/>
      <c r="G24" s="241"/>
      <c r="H24" s="244"/>
      <c r="I24" s="241"/>
    </row>
    <row r="25" spans="1:9" ht="30" x14ac:dyDescent="0.25">
      <c r="A25" s="12"/>
      <c r="B25" s="12" t="s">
        <v>620</v>
      </c>
      <c r="C25" s="12"/>
      <c r="D25" s="3" t="s">
        <v>1387</v>
      </c>
      <c r="E25" s="10"/>
      <c r="F25" s="10"/>
      <c r="G25" s="10"/>
      <c r="H25" s="11"/>
      <c r="I25" s="10"/>
    </row>
    <row r="26" spans="1:9" ht="150" x14ac:dyDescent="0.25">
      <c r="A26" s="148"/>
      <c r="B26" s="148" t="s">
        <v>618</v>
      </c>
      <c r="C26" s="148"/>
      <c r="D26" s="3" t="s">
        <v>1386</v>
      </c>
      <c r="E26" s="239"/>
      <c r="F26" s="239"/>
      <c r="G26" s="239"/>
      <c r="H26" s="242"/>
      <c r="I26" s="239"/>
    </row>
    <row r="27" spans="1:9" ht="30" x14ac:dyDescent="0.25">
      <c r="A27" s="148"/>
      <c r="B27" s="148"/>
      <c r="C27" s="148"/>
      <c r="D27" s="2" t="s">
        <v>6961</v>
      </c>
      <c r="E27" s="241"/>
      <c r="F27" s="241"/>
      <c r="G27" s="241"/>
      <c r="H27" s="244"/>
      <c r="I27" s="241"/>
    </row>
    <row r="28" spans="1:9" ht="120" x14ac:dyDescent="0.25">
      <c r="A28" s="148"/>
      <c r="B28" s="148" t="s">
        <v>616</v>
      </c>
      <c r="C28" s="148"/>
      <c r="D28" s="3" t="s">
        <v>1385</v>
      </c>
      <c r="E28" s="239"/>
      <c r="F28" s="239"/>
      <c r="G28" s="239"/>
      <c r="H28" s="242"/>
      <c r="I28" s="239"/>
    </row>
    <row r="29" spans="1:9" ht="30" x14ac:dyDescent="0.25">
      <c r="A29" s="148"/>
      <c r="B29" s="148"/>
      <c r="C29" s="148"/>
      <c r="D29" s="2" t="s">
        <v>6656</v>
      </c>
      <c r="E29" s="241"/>
      <c r="F29" s="241"/>
      <c r="G29" s="241"/>
      <c r="H29" s="244"/>
      <c r="I29" s="241"/>
    </row>
    <row r="30" spans="1:9" ht="75" x14ac:dyDescent="0.25">
      <c r="A30" s="148"/>
      <c r="B30" s="148" t="s">
        <v>614</v>
      </c>
      <c r="C30" s="148"/>
      <c r="D30" s="3" t="s">
        <v>1384</v>
      </c>
      <c r="E30" s="239"/>
      <c r="F30" s="239"/>
      <c r="G30" s="239"/>
      <c r="H30" s="242"/>
      <c r="I30" s="239"/>
    </row>
    <row r="31" spans="1:9" x14ac:dyDescent="0.25">
      <c r="A31" s="148"/>
      <c r="B31" s="148"/>
      <c r="C31" s="148"/>
      <c r="D31" s="2" t="s">
        <v>6962</v>
      </c>
      <c r="E31" s="241"/>
      <c r="F31" s="241"/>
      <c r="G31" s="241"/>
      <c r="H31" s="244"/>
      <c r="I31" s="241"/>
    </row>
    <row r="32" spans="1:9" ht="45" x14ac:dyDescent="0.25">
      <c r="A32" s="12"/>
      <c r="B32" s="12" t="s">
        <v>612</v>
      </c>
      <c r="C32" s="12"/>
      <c r="D32" s="3" t="s">
        <v>1383</v>
      </c>
      <c r="E32" s="10"/>
      <c r="F32" s="10"/>
      <c r="G32" s="10"/>
      <c r="H32" s="11"/>
      <c r="I32" s="10"/>
    </row>
    <row r="33" spans="1:9" ht="45" x14ac:dyDescent="0.25">
      <c r="A33" s="12"/>
      <c r="B33" s="12" t="s">
        <v>610</v>
      </c>
      <c r="C33" s="12"/>
      <c r="D33" s="3" t="s">
        <v>1382</v>
      </c>
      <c r="E33" s="10"/>
      <c r="F33" s="10"/>
      <c r="G33" s="10"/>
      <c r="H33" s="11"/>
      <c r="I33" s="10"/>
    </row>
    <row r="34" spans="1:9" ht="135" x14ac:dyDescent="0.25">
      <c r="A34" s="148"/>
      <c r="B34" s="148" t="s">
        <v>723</v>
      </c>
      <c r="C34" s="148"/>
      <c r="D34" s="3" t="s">
        <v>1381</v>
      </c>
      <c r="E34" s="239"/>
      <c r="F34" s="239"/>
      <c r="G34" s="239"/>
      <c r="H34" s="242"/>
      <c r="I34" s="239"/>
    </row>
    <row r="35" spans="1:9" ht="30" x14ac:dyDescent="0.25">
      <c r="A35" s="148"/>
      <c r="B35" s="148"/>
      <c r="C35" s="148"/>
      <c r="D35" s="2" t="s">
        <v>7181</v>
      </c>
      <c r="E35" s="240"/>
      <c r="F35" s="240"/>
      <c r="G35" s="240"/>
      <c r="H35" s="243"/>
      <c r="I35" s="240"/>
    </row>
    <row r="36" spans="1:9" ht="75" x14ac:dyDescent="0.25">
      <c r="A36" s="12"/>
      <c r="B36" s="12"/>
      <c r="C36" s="15" t="s">
        <v>437</v>
      </c>
      <c r="D36" s="3" t="s">
        <v>1380</v>
      </c>
      <c r="E36" s="241"/>
      <c r="F36" s="241"/>
      <c r="G36" s="241"/>
      <c r="H36" s="244"/>
      <c r="I36" s="241"/>
    </row>
    <row r="37" spans="1:9" ht="105" x14ac:dyDescent="0.25">
      <c r="A37" s="12"/>
      <c r="B37" s="12" t="s">
        <v>782</v>
      </c>
      <c r="C37" s="12"/>
      <c r="D37" s="3" t="s">
        <v>1379</v>
      </c>
      <c r="E37" s="239"/>
      <c r="F37" s="239"/>
      <c r="G37" s="239"/>
      <c r="H37" s="242"/>
      <c r="I37" s="239"/>
    </row>
    <row r="38" spans="1:9" ht="60" x14ac:dyDescent="0.25">
      <c r="A38" s="12"/>
      <c r="B38" s="12"/>
      <c r="C38" s="12" t="s">
        <v>214</v>
      </c>
      <c r="D38" s="3" t="s">
        <v>1378</v>
      </c>
      <c r="E38" s="241"/>
      <c r="F38" s="241"/>
      <c r="G38" s="241"/>
      <c r="H38" s="244"/>
      <c r="I38" s="241"/>
    </row>
    <row r="39" spans="1:9" x14ac:dyDescent="0.25">
      <c r="A39" s="12"/>
      <c r="B39" s="12"/>
      <c r="C39" s="12" t="s">
        <v>212</v>
      </c>
      <c r="D39" s="3" t="s">
        <v>1377</v>
      </c>
      <c r="E39" s="10"/>
      <c r="F39" s="10"/>
      <c r="G39" s="10"/>
      <c r="H39" s="11"/>
      <c r="I39" s="10"/>
    </row>
    <row r="40" spans="1:9" ht="30" x14ac:dyDescent="0.25">
      <c r="A40" s="12"/>
      <c r="B40" s="12"/>
      <c r="C40" s="12" t="s">
        <v>210</v>
      </c>
      <c r="D40" s="3" t="s">
        <v>1376</v>
      </c>
      <c r="E40" s="10"/>
      <c r="F40" s="10"/>
      <c r="G40" s="10"/>
      <c r="H40" s="11"/>
      <c r="I40" s="10"/>
    </row>
    <row r="41" spans="1:9" x14ac:dyDescent="0.25">
      <c r="A41" s="12"/>
      <c r="B41" s="12"/>
      <c r="C41" s="12" t="s">
        <v>208</v>
      </c>
      <c r="D41" s="3" t="s">
        <v>1375</v>
      </c>
      <c r="E41" s="10"/>
      <c r="F41" s="10"/>
      <c r="G41" s="10"/>
      <c r="H41" s="11"/>
      <c r="I41" s="10"/>
    </row>
    <row r="42" spans="1:9" ht="30" x14ac:dyDescent="0.25">
      <c r="A42" s="12"/>
      <c r="B42" s="12" t="s">
        <v>890</v>
      </c>
      <c r="C42" s="12"/>
      <c r="D42" s="3" t="s">
        <v>1374</v>
      </c>
      <c r="E42" s="239"/>
      <c r="F42" s="239"/>
      <c r="G42" s="239"/>
      <c r="H42" s="242"/>
      <c r="I42" s="239"/>
    </row>
    <row r="43" spans="1:9" ht="75" x14ac:dyDescent="0.25">
      <c r="A43" s="12"/>
      <c r="B43" s="12"/>
      <c r="C43" s="12" t="s">
        <v>214</v>
      </c>
      <c r="D43" s="3" t="s">
        <v>1373</v>
      </c>
      <c r="E43" s="241"/>
      <c r="F43" s="241"/>
      <c r="G43" s="241"/>
      <c r="H43" s="244"/>
      <c r="I43" s="241"/>
    </row>
    <row r="44" spans="1:9" ht="60" x14ac:dyDescent="0.25">
      <c r="A44" s="12"/>
      <c r="B44" s="12"/>
      <c r="C44" s="12" t="s">
        <v>212</v>
      </c>
      <c r="D44" s="3" t="s">
        <v>1372</v>
      </c>
      <c r="E44" s="10"/>
      <c r="F44" s="10"/>
      <c r="G44" s="10"/>
      <c r="H44" s="11"/>
      <c r="I44" s="10"/>
    </row>
    <row r="45" spans="1:9" ht="180" x14ac:dyDescent="0.25">
      <c r="A45" s="148"/>
      <c r="B45" s="148"/>
      <c r="C45" s="148" t="s">
        <v>210</v>
      </c>
      <c r="D45" s="3" t="s">
        <v>1371</v>
      </c>
      <c r="E45" s="239"/>
      <c r="F45" s="239"/>
      <c r="G45" s="239"/>
      <c r="H45" s="242"/>
      <c r="I45" s="239"/>
    </row>
    <row r="46" spans="1:9" ht="30" x14ac:dyDescent="0.25">
      <c r="A46" s="148"/>
      <c r="B46" s="148"/>
      <c r="C46" s="148"/>
      <c r="D46" s="2" t="s">
        <v>7166</v>
      </c>
      <c r="E46" s="240"/>
      <c r="F46" s="240"/>
      <c r="G46" s="240"/>
      <c r="H46" s="243"/>
      <c r="I46" s="240"/>
    </row>
    <row r="47" spans="1:9" ht="30" x14ac:dyDescent="0.25">
      <c r="A47" s="148"/>
      <c r="B47" s="148"/>
      <c r="C47" s="148"/>
      <c r="D47" s="2" t="s">
        <v>7182</v>
      </c>
      <c r="E47" s="241"/>
      <c r="F47" s="241"/>
      <c r="G47" s="241"/>
      <c r="H47" s="244"/>
      <c r="I47" s="241"/>
    </row>
    <row r="48" spans="1:9" ht="150" x14ac:dyDescent="0.25">
      <c r="A48" s="148"/>
      <c r="B48" s="148"/>
      <c r="C48" s="148" t="s">
        <v>208</v>
      </c>
      <c r="D48" s="3" t="s">
        <v>1370</v>
      </c>
      <c r="E48" s="239"/>
      <c r="F48" s="239"/>
      <c r="G48" s="239"/>
      <c r="H48" s="242"/>
      <c r="I48" s="239"/>
    </row>
    <row r="49" spans="1:9" ht="30" x14ac:dyDescent="0.25">
      <c r="A49" s="148"/>
      <c r="B49" s="148"/>
      <c r="C49" s="148"/>
      <c r="D49" s="2" t="s">
        <v>7179</v>
      </c>
      <c r="E49" s="241"/>
      <c r="F49" s="241"/>
      <c r="G49" s="241"/>
      <c r="H49" s="244"/>
      <c r="I49" s="241"/>
    </row>
    <row r="50" spans="1:9" ht="30" x14ac:dyDescent="0.25">
      <c r="A50" s="12"/>
      <c r="B50" s="12"/>
      <c r="C50" s="12" t="s">
        <v>206</v>
      </c>
      <c r="D50" s="3" t="s">
        <v>1369</v>
      </c>
      <c r="E50" s="10"/>
      <c r="F50" s="10"/>
      <c r="G50" s="10"/>
      <c r="H50" s="11"/>
      <c r="I50" s="10"/>
    </row>
    <row r="51" spans="1:9" ht="105" x14ac:dyDescent="0.25">
      <c r="A51" s="148"/>
      <c r="B51" s="148" t="s">
        <v>1357</v>
      </c>
      <c r="C51" s="148"/>
      <c r="D51" s="3" t="s">
        <v>1368</v>
      </c>
      <c r="E51" s="239"/>
      <c r="F51" s="239"/>
      <c r="G51" s="239"/>
      <c r="H51" s="242"/>
      <c r="I51" s="239"/>
    </row>
    <row r="52" spans="1:9" ht="30" x14ac:dyDescent="0.25">
      <c r="A52" s="148"/>
      <c r="B52" s="148"/>
      <c r="C52" s="148"/>
      <c r="D52" s="2" t="s">
        <v>6963</v>
      </c>
      <c r="E52" s="241"/>
      <c r="F52" s="241"/>
      <c r="G52" s="241"/>
      <c r="H52" s="244"/>
      <c r="I52" s="241"/>
    </row>
    <row r="53" spans="1:9" ht="165" x14ac:dyDescent="0.25">
      <c r="A53" s="12" t="s">
        <v>1367</v>
      </c>
      <c r="B53" s="12"/>
      <c r="C53" s="12"/>
      <c r="D53" s="3" t="s">
        <v>1366</v>
      </c>
      <c r="E53" s="239"/>
      <c r="F53" s="239"/>
      <c r="G53" s="239"/>
      <c r="H53" s="242"/>
      <c r="I53" s="239"/>
    </row>
    <row r="54" spans="1:9" ht="45" x14ac:dyDescent="0.25">
      <c r="A54" s="12"/>
      <c r="B54" s="12" t="s">
        <v>420</v>
      </c>
      <c r="C54" s="12"/>
      <c r="D54" s="3" t="s">
        <v>1365</v>
      </c>
      <c r="E54" s="241"/>
      <c r="F54" s="241"/>
      <c r="G54" s="241"/>
      <c r="H54" s="244"/>
      <c r="I54" s="241"/>
    </row>
    <row r="55" spans="1:9" ht="45" x14ac:dyDescent="0.25">
      <c r="A55" s="148"/>
      <c r="B55" s="148" t="s">
        <v>346</v>
      </c>
      <c r="C55" s="148"/>
      <c r="D55" s="3" t="s">
        <v>772</v>
      </c>
      <c r="E55" s="239"/>
      <c r="F55" s="239"/>
      <c r="G55" s="239"/>
      <c r="H55" s="242"/>
      <c r="I55" s="239"/>
    </row>
    <row r="56" spans="1:9" ht="30" x14ac:dyDescent="0.25">
      <c r="A56" s="148"/>
      <c r="B56" s="148"/>
      <c r="C56" s="148"/>
      <c r="D56" s="2" t="s">
        <v>6888</v>
      </c>
      <c r="E56" s="241"/>
      <c r="F56" s="241"/>
      <c r="G56" s="241"/>
      <c r="H56" s="244"/>
      <c r="I56" s="241"/>
    </row>
    <row r="57" spans="1:9" ht="105" x14ac:dyDescent="0.25">
      <c r="A57" s="148"/>
      <c r="B57" s="148"/>
      <c r="C57" s="148" t="s">
        <v>214</v>
      </c>
      <c r="D57" s="3" t="s">
        <v>7777</v>
      </c>
      <c r="E57" s="239"/>
      <c r="F57" s="239"/>
      <c r="G57" s="239"/>
      <c r="H57" s="242"/>
      <c r="I57" s="239"/>
    </row>
    <row r="58" spans="1:9" ht="45" x14ac:dyDescent="0.25">
      <c r="A58" s="148"/>
      <c r="B58" s="148"/>
      <c r="C58" s="148"/>
      <c r="D58" s="2" t="s">
        <v>7040</v>
      </c>
      <c r="E58" s="241"/>
      <c r="F58" s="241"/>
      <c r="G58" s="241"/>
      <c r="H58" s="244"/>
      <c r="I58" s="241"/>
    </row>
    <row r="59" spans="1:9" ht="30" x14ac:dyDescent="0.25">
      <c r="A59" s="12"/>
      <c r="B59" s="12"/>
      <c r="C59" s="12" t="s">
        <v>212</v>
      </c>
      <c r="D59" s="3" t="s">
        <v>771</v>
      </c>
      <c r="E59" s="13"/>
      <c r="F59" s="13"/>
      <c r="G59" s="13"/>
      <c r="H59" s="14"/>
      <c r="I59" s="13"/>
    </row>
    <row r="60" spans="1:9" ht="90" x14ac:dyDescent="0.25">
      <c r="A60" s="12"/>
      <c r="B60" s="12"/>
      <c r="C60" s="12" t="s">
        <v>210</v>
      </c>
      <c r="D60" s="3" t="s">
        <v>770</v>
      </c>
      <c r="E60" s="13"/>
      <c r="F60" s="13"/>
      <c r="G60" s="13"/>
      <c r="H60" s="14"/>
      <c r="I60" s="13"/>
    </row>
    <row r="61" spans="1:9" ht="60" x14ac:dyDescent="0.25">
      <c r="A61" s="12"/>
      <c r="B61" s="12"/>
      <c r="C61" s="12" t="s">
        <v>208</v>
      </c>
      <c r="D61" s="3" t="s">
        <v>769</v>
      </c>
      <c r="E61" s="13"/>
      <c r="F61" s="13"/>
      <c r="G61" s="13"/>
      <c r="H61" s="14"/>
      <c r="I61" s="13"/>
    </row>
    <row r="62" spans="1:9" ht="90" x14ac:dyDescent="0.25">
      <c r="A62" s="12"/>
      <c r="B62" s="12"/>
      <c r="C62" s="12" t="s">
        <v>206</v>
      </c>
      <c r="D62" s="3" t="s">
        <v>768</v>
      </c>
      <c r="E62" s="13"/>
      <c r="F62" s="13"/>
      <c r="G62" s="13"/>
      <c r="H62" s="14"/>
      <c r="I62" s="13"/>
    </row>
    <row r="63" spans="1:9" ht="105" x14ac:dyDescent="0.25">
      <c r="A63" s="12"/>
      <c r="B63" s="12"/>
      <c r="C63" s="12" t="s">
        <v>204</v>
      </c>
      <c r="D63" s="3" t="s">
        <v>767</v>
      </c>
      <c r="E63" s="13"/>
      <c r="F63" s="13"/>
      <c r="G63" s="13"/>
      <c r="H63" s="14"/>
      <c r="I63" s="13"/>
    </row>
    <row r="64" spans="1:9" x14ac:dyDescent="0.25">
      <c r="A64" s="148"/>
      <c r="B64" s="148"/>
      <c r="C64" s="148" t="s">
        <v>202</v>
      </c>
      <c r="D64" s="3" t="s">
        <v>766</v>
      </c>
      <c r="E64" s="239"/>
      <c r="F64" s="239"/>
      <c r="G64" s="239"/>
      <c r="H64" s="242"/>
      <c r="I64" s="239"/>
    </row>
    <row r="65" spans="1:9" ht="30" x14ac:dyDescent="0.25">
      <c r="A65" s="148"/>
      <c r="B65" s="148"/>
      <c r="C65" s="148"/>
      <c r="D65" s="2" t="s">
        <v>6889</v>
      </c>
      <c r="E65" s="241"/>
      <c r="F65" s="241"/>
      <c r="G65" s="241"/>
      <c r="H65" s="244"/>
      <c r="I65" s="241"/>
    </row>
    <row r="66" spans="1:9" ht="90" x14ac:dyDescent="0.25">
      <c r="A66" s="12"/>
      <c r="B66" s="12" t="s">
        <v>344</v>
      </c>
      <c r="C66" s="12"/>
      <c r="D66" s="3" t="s">
        <v>1364</v>
      </c>
      <c r="E66" s="10"/>
      <c r="F66" s="10"/>
      <c r="G66" s="10"/>
      <c r="H66" s="11"/>
      <c r="I66" s="10"/>
    </row>
    <row r="67" spans="1:9" ht="45" x14ac:dyDescent="0.25">
      <c r="A67" s="12"/>
      <c r="B67" s="12" t="s">
        <v>175</v>
      </c>
      <c r="C67" s="12"/>
      <c r="D67" s="3" t="s">
        <v>516</v>
      </c>
      <c r="E67" s="10"/>
      <c r="F67" s="10"/>
      <c r="G67" s="10"/>
      <c r="H67" s="11"/>
      <c r="I67" s="10"/>
    </row>
    <row r="68" spans="1:9" ht="90" x14ac:dyDescent="0.25">
      <c r="A68" s="12"/>
      <c r="B68" s="12" t="s">
        <v>173</v>
      </c>
      <c r="C68" s="12"/>
      <c r="D68" s="3" t="s">
        <v>1363</v>
      </c>
      <c r="E68" s="10"/>
      <c r="F68" s="10"/>
      <c r="G68" s="10"/>
      <c r="H68" s="11"/>
      <c r="I68" s="10"/>
    </row>
    <row r="69" spans="1:9" ht="45" x14ac:dyDescent="0.25">
      <c r="A69" s="12"/>
      <c r="B69" s="12" t="s">
        <v>171</v>
      </c>
      <c r="C69" s="12"/>
      <c r="D69" s="3" t="s">
        <v>625</v>
      </c>
      <c r="E69" s="239"/>
      <c r="F69" s="239"/>
      <c r="G69" s="239"/>
      <c r="H69" s="242"/>
      <c r="I69" s="239"/>
    </row>
    <row r="70" spans="1:9" ht="135" x14ac:dyDescent="0.25">
      <c r="A70" s="12"/>
      <c r="B70" s="12"/>
      <c r="C70" s="12" t="s">
        <v>214</v>
      </c>
      <c r="D70" s="3" t="s">
        <v>7706</v>
      </c>
      <c r="E70" s="241"/>
      <c r="F70" s="241"/>
      <c r="G70" s="241"/>
      <c r="H70" s="244"/>
      <c r="I70" s="241"/>
    </row>
    <row r="71" spans="1:9" ht="90" x14ac:dyDescent="0.25">
      <c r="A71" s="12"/>
      <c r="B71" s="12"/>
      <c r="C71" s="12" t="s">
        <v>212</v>
      </c>
      <c r="D71" s="3" t="s">
        <v>7545</v>
      </c>
      <c r="E71" s="10"/>
      <c r="F71" s="10"/>
      <c r="G71" s="10"/>
      <c r="H71" s="11"/>
      <c r="I71" s="10"/>
    </row>
    <row r="72" spans="1:9" ht="75" x14ac:dyDescent="0.25">
      <c r="A72" s="12"/>
      <c r="B72" s="12"/>
      <c r="C72" s="12" t="s">
        <v>210</v>
      </c>
      <c r="D72" s="3" t="s">
        <v>1362</v>
      </c>
      <c r="E72" s="10"/>
      <c r="F72" s="10"/>
      <c r="G72" s="10"/>
      <c r="H72" s="11"/>
      <c r="I72" s="10"/>
    </row>
    <row r="73" spans="1:9" ht="105" x14ac:dyDescent="0.25">
      <c r="A73" s="12"/>
      <c r="B73" s="12" t="s">
        <v>169</v>
      </c>
      <c r="C73" s="12"/>
      <c r="D73" s="3" t="s">
        <v>1361</v>
      </c>
      <c r="E73" s="10"/>
      <c r="F73" s="10"/>
      <c r="G73" s="10"/>
      <c r="H73" s="11"/>
      <c r="I73" s="10"/>
    </row>
    <row r="74" spans="1:9" ht="60" x14ac:dyDescent="0.25">
      <c r="A74" s="12"/>
      <c r="B74" s="12" t="s">
        <v>167</v>
      </c>
      <c r="C74" s="12"/>
      <c r="D74" s="3" t="s">
        <v>1360</v>
      </c>
      <c r="E74" s="10"/>
      <c r="F74" s="10"/>
      <c r="G74" s="10"/>
      <c r="H74" s="11"/>
      <c r="I74" s="10"/>
    </row>
    <row r="75" spans="1:9" ht="90" x14ac:dyDescent="0.25">
      <c r="A75" s="148"/>
      <c r="B75" s="148" t="s">
        <v>165</v>
      </c>
      <c r="C75" s="148"/>
      <c r="D75" s="3" t="s">
        <v>7145</v>
      </c>
      <c r="E75" s="239"/>
      <c r="F75" s="239"/>
      <c r="G75" s="239"/>
      <c r="H75" s="242"/>
      <c r="I75" s="239"/>
    </row>
    <row r="76" spans="1:9" ht="30" x14ac:dyDescent="0.25">
      <c r="A76" s="148"/>
      <c r="B76" s="148"/>
      <c r="C76" s="148"/>
      <c r="D76" s="2" t="s">
        <v>6964</v>
      </c>
      <c r="E76" s="240"/>
      <c r="F76" s="240"/>
      <c r="G76" s="240"/>
      <c r="H76" s="243"/>
      <c r="I76" s="240"/>
    </row>
    <row r="77" spans="1:9" x14ac:dyDescent="0.25">
      <c r="A77" s="148"/>
      <c r="B77" s="148"/>
      <c r="C77" s="148"/>
      <c r="D77" s="2" t="s">
        <v>7146</v>
      </c>
      <c r="E77" s="240"/>
      <c r="F77" s="240"/>
      <c r="G77" s="240"/>
      <c r="H77" s="243"/>
      <c r="I77" s="240"/>
    </row>
    <row r="78" spans="1:9" ht="105" x14ac:dyDescent="0.25">
      <c r="A78" s="148"/>
      <c r="B78" s="148" t="s">
        <v>426</v>
      </c>
      <c r="C78" s="148"/>
      <c r="D78" s="3" t="s">
        <v>7401</v>
      </c>
      <c r="E78" s="239"/>
      <c r="F78" s="239"/>
      <c r="G78" s="239"/>
      <c r="H78" s="242"/>
      <c r="I78" s="239"/>
    </row>
    <row r="79" spans="1:9" ht="30" x14ac:dyDescent="0.25">
      <c r="A79" s="148"/>
      <c r="B79" s="148"/>
      <c r="C79" s="148"/>
      <c r="D79" s="2" t="s">
        <v>6965</v>
      </c>
      <c r="E79" s="240"/>
      <c r="F79" s="240"/>
      <c r="G79" s="240"/>
      <c r="H79" s="243"/>
      <c r="I79" s="240"/>
    </row>
    <row r="80" spans="1:9" x14ac:dyDescent="0.25">
      <c r="A80" s="148"/>
      <c r="B80" s="148"/>
      <c r="C80" s="148"/>
      <c r="D80" s="2" t="s">
        <v>7147</v>
      </c>
      <c r="E80" s="240"/>
      <c r="F80" s="240"/>
      <c r="G80" s="240"/>
      <c r="H80" s="243"/>
      <c r="I80" s="240"/>
    </row>
    <row r="81" spans="1:9" ht="30" x14ac:dyDescent="0.25">
      <c r="A81" s="12"/>
      <c r="B81" s="12" t="s">
        <v>537</v>
      </c>
      <c r="C81" s="12"/>
      <c r="D81" s="3" t="s">
        <v>7402</v>
      </c>
      <c r="E81" s="10"/>
      <c r="F81" s="10"/>
      <c r="G81" s="10"/>
      <c r="H81" s="11"/>
      <c r="I81" s="10"/>
    </row>
    <row r="82" spans="1:9" ht="135" x14ac:dyDescent="0.25">
      <c r="A82" s="12"/>
      <c r="B82" s="12" t="s">
        <v>535</v>
      </c>
      <c r="C82" s="12"/>
      <c r="D82" s="3" t="s">
        <v>7403</v>
      </c>
      <c r="E82" s="10"/>
      <c r="F82" s="10"/>
      <c r="G82" s="10"/>
      <c r="H82" s="11"/>
      <c r="I82" s="10"/>
    </row>
    <row r="83" spans="1:9" ht="45" x14ac:dyDescent="0.25">
      <c r="A83" s="12"/>
      <c r="B83" s="12" t="s">
        <v>620</v>
      </c>
      <c r="C83" s="12"/>
      <c r="D83" s="3" t="s">
        <v>7404</v>
      </c>
      <c r="E83" s="10"/>
      <c r="F83" s="10"/>
      <c r="G83" s="10"/>
      <c r="H83" s="11"/>
      <c r="I83" s="10"/>
    </row>
    <row r="84" spans="1:9" ht="105" x14ac:dyDescent="0.25">
      <c r="A84" s="148"/>
      <c r="B84" s="148" t="s">
        <v>618</v>
      </c>
      <c r="C84" s="148"/>
      <c r="D84" s="3" t="s">
        <v>7405</v>
      </c>
      <c r="E84" s="239"/>
      <c r="F84" s="239"/>
      <c r="G84" s="239"/>
      <c r="H84" s="242"/>
      <c r="I84" s="239"/>
    </row>
    <row r="85" spans="1:9" ht="30" x14ac:dyDescent="0.25">
      <c r="A85" s="148"/>
      <c r="B85" s="148"/>
      <c r="C85" s="148"/>
      <c r="D85" s="2" t="s">
        <v>6966</v>
      </c>
      <c r="E85" s="240"/>
      <c r="F85" s="240"/>
      <c r="G85" s="240"/>
      <c r="H85" s="243"/>
      <c r="I85" s="240"/>
    </row>
    <row r="86" spans="1:9" x14ac:dyDescent="0.25">
      <c r="A86" s="148"/>
      <c r="B86" s="148"/>
      <c r="C86" s="148"/>
      <c r="D86" s="2" t="s">
        <v>7148</v>
      </c>
      <c r="E86" s="240"/>
      <c r="F86" s="240"/>
      <c r="G86" s="240"/>
      <c r="H86" s="243"/>
      <c r="I86" s="240"/>
    </row>
    <row r="87" spans="1:9" ht="45" x14ac:dyDescent="0.25">
      <c r="A87" s="12"/>
      <c r="B87" s="12" t="s">
        <v>616</v>
      </c>
      <c r="C87" s="12"/>
      <c r="D87" s="3" t="s">
        <v>7406</v>
      </c>
      <c r="E87" s="10"/>
      <c r="F87" s="10"/>
      <c r="G87" s="10"/>
      <c r="H87" s="11"/>
      <c r="I87" s="10"/>
    </row>
    <row r="88" spans="1:9" ht="60" x14ac:dyDescent="0.25">
      <c r="A88" s="12"/>
      <c r="B88" s="12" t="s">
        <v>614</v>
      </c>
      <c r="C88" s="12"/>
      <c r="D88" s="3" t="s">
        <v>7407</v>
      </c>
      <c r="E88" s="10"/>
      <c r="F88" s="10"/>
      <c r="G88" s="10"/>
      <c r="H88" s="11"/>
      <c r="I88" s="10"/>
    </row>
    <row r="89" spans="1:9" ht="105" x14ac:dyDescent="0.25">
      <c r="A89" s="148"/>
      <c r="B89" s="148" t="s">
        <v>612</v>
      </c>
      <c r="C89" s="148"/>
      <c r="D89" s="3" t="s">
        <v>7408</v>
      </c>
      <c r="E89" s="239"/>
      <c r="F89" s="239"/>
      <c r="G89" s="239"/>
      <c r="H89" s="242"/>
      <c r="I89" s="239"/>
    </row>
    <row r="90" spans="1:9" ht="30" x14ac:dyDescent="0.25">
      <c r="A90" s="148"/>
      <c r="B90" s="148"/>
      <c r="C90" s="148"/>
      <c r="D90" s="2" t="s">
        <v>6967</v>
      </c>
      <c r="E90" s="240"/>
      <c r="F90" s="240"/>
      <c r="G90" s="240"/>
      <c r="H90" s="243"/>
      <c r="I90" s="240"/>
    </row>
    <row r="91" spans="1:9" x14ac:dyDescent="0.25">
      <c r="A91" s="148"/>
      <c r="B91" s="148"/>
      <c r="C91" s="148"/>
      <c r="D91" s="2" t="s">
        <v>7149</v>
      </c>
      <c r="E91" s="240"/>
      <c r="F91" s="240"/>
      <c r="G91" s="240"/>
      <c r="H91" s="243"/>
      <c r="I91" s="240"/>
    </row>
    <row r="92" spans="1:9" ht="165" x14ac:dyDescent="0.25">
      <c r="A92" s="12"/>
      <c r="B92" s="12" t="s">
        <v>610</v>
      </c>
      <c r="C92" s="12"/>
      <c r="D92" s="3" t="s">
        <v>1359</v>
      </c>
      <c r="E92" s="10"/>
      <c r="F92" s="10"/>
      <c r="G92" s="10"/>
      <c r="H92" s="11"/>
      <c r="I92" s="10"/>
    </row>
    <row r="93" spans="1:9" ht="60" x14ac:dyDescent="0.25">
      <c r="A93" s="12"/>
      <c r="B93" s="12" t="s">
        <v>723</v>
      </c>
      <c r="C93" s="12"/>
      <c r="D93" s="3" t="s">
        <v>7409</v>
      </c>
      <c r="E93" s="10"/>
      <c r="F93" s="10"/>
      <c r="G93" s="10"/>
      <c r="H93" s="11"/>
      <c r="I93" s="10"/>
    </row>
    <row r="94" spans="1:9" ht="195" x14ac:dyDescent="0.25">
      <c r="A94" s="12"/>
      <c r="B94" s="12" t="s">
        <v>782</v>
      </c>
      <c r="C94" s="12"/>
      <c r="D94" s="3" t="s">
        <v>7410</v>
      </c>
      <c r="E94" s="10"/>
      <c r="F94" s="10"/>
      <c r="G94" s="10"/>
      <c r="H94" s="11"/>
      <c r="I94" s="10"/>
    </row>
    <row r="95" spans="1:9" ht="105" x14ac:dyDescent="0.25">
      <c r="A95" s="12"/>
      <c r="B95" s="12" t="s">
        <v>890</v>
      </c>
      <c r="C95" s="12"/>
      <c r="D95" s="3" t="s">
        <v>1358</v>
      </c>
      <c r="E95" s="10"/>
      <c r="F95" s="10"/>
      <c r="G95" s="10"/>
      <c r="H95" s="11"/>
      <c r="I95" s="10"/>
    </row>
    <row r="96" spans="1:9" ht="45" x14ac:dyDescent="0.25">
      <c r="A96" s="148"/>
      <c r="B96" s="148" t="s">
        <v>1357</v>
      </c>
      <c r="C96" s="148"/>
      <c r="D96" s="3" t="s">
        <v>1356</v>
      </c>
      <c r="E96" s="239"/>
      <c r="F96" s="239"/>
      <c r="G96" s="239"/>
      <c r="H96" s="242"/>
      <c r="I96" s="239"/>
    </row>
    <row r="97" spans="1:9" x14ac:dyDescent="0.25">
      <c r="A97" s="148"/>
      <c r="B97" s="148"/>
      <c r="C97" s="148"/>
      <c r="D97" s="2" t="s">
        <v>6968</v>
      </c>
      <c r="E97" s="241"/>
      <c r="F97" s="241"/>
      <c r="G97" s="241"/>
      <c r="H97" s="244"/>
      <c r="I97" s="241"/>
    </row>
    <row r="98" spans="1:9" ht="135" x14ac:dyDescent="0.25">
      <c r="A98" s="12"/>
      <c r="B98" s="12" t="s">
        <v>253</v>
      </c>
      <c r="C98" s="12"/>
      <c r="D98" s="3" t="s">
        <v>7411</v>
      </c>
      <c r="E98" s="239"/>
      <c r="F98" s="239"/>
      <c r="G98" s="239"/>
      <c r="H98" s="242"/>
      <c r="I98" s="239"/>
    </row>
    <row r="99" spans="1:9" ht="30" x14ac:dyDescent="0.25">
      <c r="A99" s="12"/>
      <c r="B99" s="15" t="s">
        <v>437</v>
      </c>
      <c r="C99" s="12"/>
      <c r="D99" s="3" t="s">
        <v>1355</v>
      </c>
      <c r="E99" s="241"/>
      <c r="F99" s="241"/>
      <c r="G99" s="241"/>
      <c r="H99" s="244"/>
      <c r="I99" s="241"/>
    </row>
    <row r="100" spans="1:9" ht="180" x14ac:dyDescent="0.25">
      <c r="A100" s="12" t="s">
        <v>1354</v>
      </c>
      <c r="B100" s="12"/>
      <c r="C100" s="12"/>
      <c r="D100" s="3" t="s">
        <v>1353</v>
      </c>
      <c r="E100" s="239"/>
      <c r="F100" s="239"/>
      <c r="G100" s="239"/>
      <c r="H100" s="242"/>
      <c r="I100" s="239"/>
    </row>
    <row r="101" spans="1:9" ht="30" x14ac:dyDescent="0.25">
      <c r="A101" s="12"/>
      <c r="B101" s="12" t="s">
        <v>420</v>
      </c>
      <c r="C101" s="12"/>
      <c r="D101" s="3" t="s">
        <v>1352</v>
      </c>
      <c r="E101" s="241"/>
      <c r="F101" s="241"/>
      <c r="G101" s="241"/>
      <c r="H101" s="244"/>
      <c r="I101" s="241"/>
    </row>
    <row r="102" spans="1:9" ht="75" x14ac:dyDescent="0.25">
      <c r="A102" s="12"/>
      <c r="B102" s="12" t="s">
        <v>179</v>
      </c>
      <c r="C102" s="12"/>
      <c r="D102" s="3" t="s">
        <v>1351</v>
      </c>
      <c r="E102" s="10"/>
      <c r="F102" s="10"/>
      <c r="G102" s="10"/>
      <c r="H102" s="11"/>
      <c r="I102" s="10"/>
    </row>
    <row r="103" spans="1:9" ht="45" x14ac:dyDescent="0.25">
      <c r="A103" s="12"/>
      <c r="B103" s="12" t="s">
        <v>344</v>
      </c>
      <c r="C103" s="12"/>
      <c r="D103" s="3" t="s">
        <v>516</v>
      </c>
      <c r="E103" s="10"/>
      <c r="F103" s="10"/>
      <c r="G103" s="10"/>
      <c r="H103" s="11"/>
      <c r="I103" s="10"/>
    </row>
    <row r="104" spans="1:9" ht="135" x14ac:dyDescent="0.25">
      <c r="A104" s="148"/>
      <c r="B104" s="148" t="s">
        <v>175</v>
      </c>
      <c r="C104" s="148"/>
      <c r="D104" s="3" t="s">
        <v>1350</v>
      </c>
      <c r="E104" s="239"/>
      <c r="F104" s="239"/>
      <c r="G104" s="239"/>
      <c r="H104" s="242"/>
      <c r="I104" s="239"/>
    </row>
    <row r="105" spans="1:9" x14ac:dyDescent="0.25">
      <c r="A105" s="148"/>
      <c r="B105" s="148"/>
      <c r="C105" s="148"/>
      <c r="D105" s="2" t="s">
        <v>6969</v>
      </c>
      <c r="E105" s="241"/>
      <c r="F105" s="241"/>
      <c r="G105" s="241"/>
      <c r="H105" s="244"/>
      <c r="I105" s="241"/>
    </row>
    <row r="106" spans="1:9" ht="195" x14ac:dyDescent="0.25">
      <c r="A106" s="148"/>
      <c r="B106" s="148" t="s">
        <v>173</v>
      </c>
      <c r="C106" s="148"/>
      <c r="D106" s="3" t="s">
        <v>7707</v>
      </c>
      <c r="E106" s="239"/>
      <c r="F106" s="239"/>
      <c r="G106" s="239"/>
      <c r="H106" s="242"/>
      <c r="I106" s="239"/>
    </row>
    <row r="107" spans="1:9" x14ac:dyDescent="0.25">
      <c r="A107" s="148"/>
      <c r="B107" s="148"/>
      <c r="C107" s="148"/>
      <c r="D107" s="2" t="s">
        <v>6970</v>
      </c>
      <c r="E107" s="241"/>
      <c r="F107" s="241"/>
      <c r="G107" s="241"/>
      <c r="H107" s="244"/>
      <c r="I107" s="241"/>
    </row>
    <row r="108" spans="1:9" ht="75" x14ac:dyDescent="0.25">
      <c r="A108" s="12"/>
      <c r="B108" s="12" t="s">
        <v>171</v>
      </c>
      <c r="C108" s="12"/>
      <c r="D108" s="3" t="s">
        <v>1349</v>
      </c>
      <c r="E108" s="10"/>
      <c r="F108" s="10"/>
      <c r="G108" s="10"/>
      <c r="H108" s="11"/>
      <c r="I108" s="10"/>
    </row>
    <row r="109" spans="1:9" ht="30" x14ac:dyDescent="0.25">
      <c r="A109" s="12"/>
      <c r="B109" s="12" t="s">
        <v>169</v>
      </c>
      <c r="C109" s="12"/>
      <c r="D109" s="3" t="s">
        <v>1348</v>
      </c>
      <c r="E109" s="239"/>
      <c r="F109" s="239"/>
      <c r="G109" s="239"/>
      <c r="H109" s="242"/>
      <c r="I109" s="239"/>
    </row>
    <row r="110" spans="1:9" ht="75" x14ac:dyDescent="0.25">
      <c r="A110" s="12"/>
      <c r="B110" s="12"/>
      <c r="C110" s="12" t="s">
        <v>214</v>
      </c>
      <c r="D110" s="3" t="s">
        <v>1347</v>
      </c>
      <c r="E110" s="241"/>
      <c r="F110" s="241"/>
      <c r="G110" s="241"/>
      <c r="H110" s="244"/>
      <c r="I110" s="241"/>
    </row>
    <row r="111" spans="1:9" ht="105" x14ac:dyDescent="0.25">
      <c r="A111" s="12"/>
      <c r="B111" s="12"/>
      <c r="C111" s="12" t="s">
        <v>212</v>
      </c>
      <c r="D111" s="3" t="s">
        <v>1346</v>
      </c>
      <c r="E111" s="10"/>
      <c r="F111" s="10"/>
      <c r="G111" s="10"/>
      <c r="H111" s="11"/>
      <c r="I111" s="10"/>
    </row>
    <row r="112" spans="1:9" ht="60" x14ac:dyDescent="0.25">
      <c r="A112" s="12"/>
      <c r="B112" s="12" t="s">
        <v>167</v>
      </c>
      <c r="C112" s="12"/>
      <c r="D112" s="3" t="s">
        <v>1345</v>
      </c>
      <c r="E112" s="10"/>
      <c r="F112" s="10"/>
      <c r="G112" s="10"/>
      <c r="H112" s="11"/>
      <c r="I112" s="10"/>
    </row>
    <row r="113" spans="1:9" ht="105" x14ac:dyDescent="0.25">
      <c r="A113" s="148"/>
      <c r="B113" s="148" t="s">
        <v>165</v>
      </c>
      <c r="C113" s="148"/>
      <c r="D113" s="3" t="s">
        <v>1344</v>
      </c>
      <c r="E113" s="239"/>
      <c r="F113" s="239"/>
      <c r="G113" s="239"/>
      <c r="H113" s="242"/>
      <c r="I113" s="239"/>
    </row>
    <row r="114" spans="1:9" x14ac:dyDescent="0.25">
      <c r="A114" s="148"/>
      <c r="B114" s="148"/>
      <c r="C114" s="148"/>
      <c r="D114" s="2" t="s">
        <v>6971</v>
      </c>
      <c r="E114" s="240"/>
      <c r="F114" s="240"/>
      <c r="G114" s="240"/>
      <c r="H114" s="243"/>
      <c r="I114" s="240"/>
    </row>
    <row r="115" spans="1:9" ht="30" x14ac:dyDescent="0.25">
      <c r="A115" s="148"/>
      <c r="B115" s="148"/>
      <c r="C115" s="148"/>
      <c r="D115" s="2" t="s">
        <v>6972</v>
      </c>
      <c r="E115" s="240"/>
      <c r="F115" s="240"/>
      <c r="G115" s="240"/>
      <c r="H115" s="243"/>
      <c r="I115" s="240"/>
    </row>
    <row r="116" spans="1:9" ht="75" x14ac:dyDescent="0.25">
      <c r="A116" s="12"/>
      <c r="B116" s="12"/>
      <c r="C116" s="15" t="s">
        <v>437</v>
      </c>
      <c r="D116" s="3" t="s">
        <v>1343</v>
      </c>
      <c r="E116" s="241"/>
      <c r="F116" s="241"/>
      <c r="G116" s="241"/>
      <c r="H116" s="244"/>
      <c r="I116" s="241"/>
    </row>
    <row r="117" spans="1:9" ht="90" x14ac:dyDescent="0.25">
      <c r="A117" s="12"/>
      <c r="B117" s="12" t="s">
        <v>426</v>
      </c>
      <c r="C117" s="12"/>
      <c r="D117" s="3" t="s">
        <v>1342</v>
      </c>
      <c r="E117" s="10"/>
      <c r="F117" s="10"/>
      <c r="G117" s="10"/>
      <c r="H117" s="11"/>
      <c r="I117" s="10"/>
    </row>
    <row r="118" spans="1:9" ht="165" x14ac:dyDescent="0.25">
      <c r="A118" s="12"/>
      <c r="B118" s="12" t="s">
        <v>537</v>
      </c>
      <c r="C118" s="12"/>
      <c r="D118" s="3" t="s">
        <v>1341</v>
      </c>
      <c r="E118" s="10"/>
      <c r="F118" s="10"/>
      <c r="G118" s="10"/>
      <c r="H118" s="11"/>
      <c r="I118" s="10"/>
    </row>
    <row r="119" spans="1:9" ht="45" x14ac:dyDescent="0.25">
      <c r="A119" s="148"/>
      <c r="B119" s="148" t="s">
        <v>535</v>
      </c>
      <c r="C119" s="148"/>
      <c r="D119" s="3" t="s">
        <v>1340</v>
      </c>
      <c r="E119" s="239"/>
      <c r="F119" s="239"/>
      <c r="G119" s="239"/>
      <c r="H119" s="242"/>
      <c r="I119" s="239"/>
    </row>
    <row r="120" spans="1:9" x14ac:dyDescent="0.25">
      <c r="A120" s="148"/>
      <c r="B120" s="148"/>
      <c r="C120" s="148"/>
      <c r="D120" s="2" t="s">
        <v>6973</v>
      </c>
      <c r="E120" s="240"/>
      <c r="F120" s="240"/>
      <c r="G120" s="240"/>
      <c r="H120" s="243"/>
      <c r="I120" s="240"/>
    </row>
    <row r="121" spans="1:9" ht="30" x14ac:dyDescent="0.25">
      <c r="A121" s="12"/>
      <c r="B121" s="15" t="s">
        <v>437</v>
      </c>
      <c r="C121" s="12"/>
      <c r="D121" s="3" t="s">
        <v>1339</v>
      </c>
      <c r="E121" s="241"/>
      <c r="F121" s="241"/>
      <c r="G121" s="241"/>
      <c r="H121" s="244"/>
      <c r="I121" s="241"/>
    </row>
  </sheetData>
  <mergeCells count="222">
    <mergeCell ref="A48:A49"/>
    <mergeCell ref="B48:B49"/>
    <mergeCell ref="C48:C49"/>
    <mergeCell ref="E48:E49"/>
    <mergeCell ref="F48:F49"/>
    <mergeCell ref="G48:G49"/>
    <mergeCell ref="H48:H49"/>
    <mergeCell ref="I48:I49"/>
    <mergeCell ref="A119:A120"/>
    <mergeCell ref="B119:B120"/>
    <mergeCell ref="C119:C120"/>
    <mergeCell ref="H106:H107"/>
    <mergeCell ref="I106:I107"/>
    <mergeCell ref="A113:A115"/>
    <mergeCell ref="B113:B115"/>
    <mergeCell ref="C113:C115"/>
    <mergeCell ref="A106:A107"/>
    <mergeCell ref="B106:B107"/>
    <mergeCell ref="C106:C107"/>
    <mergeCell ref="E106:E107"/>
    <mergeCell ref="F106:F107"/>
    <mergeCell ref="I119:I121"/>
    <mergeCell ref="H119:H121"/>
    <mergeCell ref="G119:G121"/>
    <mergeCell ref="H109:H110"/>
    <mergeCell ref="I109:I110"/>
    <mergeCell ref="I113:I116"/>
    <mergeCell ref="H113:H116"/>
    <mergeCell ref="G113:G116"/>
    <mergeCell ref="F113:F116"/>
    <mergeCell ref="F109:F110"/>
    <mergeCell ref="G96:G97"/>
    <mergeCell ref="H96:H97"/>
    <mergeCell ref="I96:I97"/>
    <mergeCell ref="A104:A105"/>
    <mergeCell ref="B104:B105"/>
    <mergeCell ref="C104:C105"/>
    <mergeCell ref="E104:E105"/>
    <mergeCell ref="F104:F105"/>
    <mergeCell ref="G104:G105"/>
    <mergeCell ref="H104:H105"/>
    <mergeCell ref="I104:I105"/>
    <mergeCell ref="A96:A97"/>
    <mergeCell ref="B96:B97"/>
    <mergeCell ref="C96:C97"/>
    <mergeCell ref="E96:E97"/>
    <mergeCell ref="F96:F97"/>
    <mergeCell ref="F98:F99"/>
    <mergeCell ref="I100:I101"/>
    <mergeCell ref="H100:H101"/>
    <mergeCell ref="I98:I99"/>
    <mergeCell ref="H98:H99"/>
    <mergeCell ref="G84:G86"/>
    <mergeCell ref="H84:H86"/>
    <mergeCell ref="I84:I86"/>
    <mergeCell ref="A89:A91"/>
    <mergeCell ref="B89:B91"/>
    <mergeCell ref="C89:C91"/>
    <mergeCell ref="E89:E91"/>
    <mergeCell ref="F89:F91"/>
    <mergeCell ref="G89:G91"/>
    <mergeCell ref="H89:H91"/>
    <mergeCell ref="I89:I91"/>
    <mergeCell ref="A84:A86"/>
    <mergeCell ref="B84:B86"/>
    <mergeCell ref="C84:C86"/>
    <mergeCell ref="E84:E86"/>
    <mergeCell ref="F84:F86"/>
    <mergeCell ref="G75:G77"/>
    <mergeCell ref="H75:H77"/>
    <mergeCell ref="I75:I77"/>
    <mergeCell ref="A78:A80"/>
    <mergeCell ref="B78:B80"/>
    <mergeCell ref="C78:C80"/>
    <mergeCell ref="E78:E80"/>
    <mergeCell ref="F78:F80"/>
    <mergeCell ref="G78:G80"/>
    <mergeCell ref="H78:H80"/>
    <mergeCell ref="I78:I80"/>
    <mergeCell ref="A75:A77"/>
    <mergeCell ref="B75:B77"/>
    <mergeCell ref="C75:C77"/>
    <mergeCell ref="E75:E77"/>
    <mergeCell ref="F75:F77"/>
    <mergeCell ref="A64:A65"/>
    <mergeCell ref="B64:B65"/>
    <mergeCell ref="C64:C65"/>
    <mergeCell ref="E64:E65"/>
    <mergeCell ref="F64:F65"/>
    <mergeCell ref="A55:A56"/>
    <mergeCell ref="B55:B56"/>
    <mergeCell ref="C55:C56"/>
    <mergeCell ref="E55:E56"/>
    <mergeCell ref="F55:F56"/>
    <mergeCell ref="A57:A58"/>
    <mergeCell ref="B57:B58"/>
    <mergeCell ref="C57:C58"/>
    <mergeCell ref="A51:A52"/>
    <mergeCell ref="B51:B52"/>
    <mergeCell ref="C51:C52"/>
    <mergeCell ref="E51:E52"/>
    <mergeCell ref="F51:F52"/>
    <mergeCell ref="G51:G52"/>
    <mergeCell ref="H51:H52"/>
    <mergeCell ref="I51:I52"/>
    <mergeCell ref="A30:A31"/>
    <mergeCell ref="B30:B31"/>
    <mergeCell ref="C30:C31"/>
    <mergeCell ref="E30:E31"/>
    <mergeCell ref="F30:F31"/>
    <mergeCell ref="I37:I38"/>
    <mergeCell ref="H37:H38"/>
    <mergeCell ref="E34:E36"/>
    <mergeCell ref="I34:I36"/>
    <mergeCell ref="H34:H36"/>
    <mergeCell ref="A34:A35"/>
    <mergeCell ref="B34:B35"/>
    <mergeCell ref="C34:C35"/>
    <mergeCell ref="A45:A47"/>
    <mergeCell ref="B45:B47"/>
    <mergeCell ref="C45:C47"/>
    <mergeCell ref="A28:A29"/>
    <mergeCell ref="B28:B29"/>
    <mergeCell ref="C28:C29"/>
    <mergeCell ref="E28:E29"/>
    <mergeCell ref="F28:F29"/>
    <mergeCell ref="G18:G19"/>
    <mergeCell ref="H18:H19"/>
    <mergeCell ref="I18:I19"/>
    <mergeCell ref="A26:A27"/>
    <mergeCell ref="B26:B27"/>
    <mergeCell ref="C26:C27"/>
    <mergeCell ref="E26:E27"/>
    <mergeCell ref="F26:F27"/>
    <mergeCell ref="G26:G27"/>
    <mergeCell ref="H26:H27"/>
    <mergeCell ref="I26:I27"/>
    <mergeCell ref="A18:A19"/>
    <mergeCell ref="B18:B19"/>
    <mergeCell ref="C18:C19"/>
    <mergeCell ref="E18:E19"/>
    <mergeCell ref="F18:F19"/>
    <mergeCell ref="F23:F24"/>
    <mergeCell ref="H23:H24"/>
    <mergeCell ref="I23:I24"/>
    <mergeCell ref="E119:E121"/>
    <mergeCell ref="E98:E99"/>
    <mergeCell ref="E113:E116"/>
    <mergeCell ref="G109:G110"/>
    <mergeCell ref="E109:E110"/>
    <mergeCell ref="G100:G101"/>
    <mergeCell ref="E100:E101"/>
    <mergeCell ref="G98:G99"/>
    <mergeCell ref="F100:F101"/>
    <mergeCell ref="G106:G107"/>
    <mergeCell ref="F119:F121"/>
    <mergeCell ref="E69:E70"/>
    <mergeCell ref="G37:G38"/>
    <mergeCell ref="G53:G54"/>
    <mergeCell ref="G69:G70"/>
    <mergeCell ref="F37:F38"/>
    <mergeCell ref="E37:E38"/>
    <mergeCell ref="F69:F70"/>
    <mergeCell ref="E53:E54"/>
    <mergeCell ref="F53:F54"/>
    <mergeCell ref="F42:F43"/>
    <mergeCell ref="G42:G43"/>
    <mergeCell ref="G55:G56"/>
    <mergeCell ref="G64:G65"/>
    <mergeCell ref="E42:E43"/>
    <mergeCell ref="E57:E58"/>
    <mergeCell ref="F57:F58"/>
    <mergeCell ref="G57:G58"/>
    <mergeCell ref="E45:E47"/>
    <mergeCell ref="F45:F47"/>
    <mergeCell ref="G45:G47"/>
    <mergeCell ref="I69:I70"/>
    <mergeCell ref="I42:I43"/>
    <mergeCell ref="I53:I54"/>
    <mergeCell ref="H53:H54"/>
    <mergeCell ref="H69:H70"/>
    <mergeCell ref="H42:H43"/>
    <mergeCell ref="H55:H56"/>
    <mergeCell ref="I55:I56"/>
    <mergeCell ref="H64:H65"/>
    <mergeCell ref="I64:I65"/>
    <mergeCell ref="H57:H58"/>
    <mergeCell ref="I57:I58"/>
    <mergeCell ref="H45:H47"/>
    <mergeCell ref="I45:I47"/>
    <mergeCell ref="G23:G24"/>
    <mergeCell ref="G34:G36"/>
    <mergeCell ref="E23:E24"/>
    <mergeCell ref="F34:F36"/>
    <mergeCell ref="G28:G29"/>
    <mergeCell ref="H28:H29"/>
    <mergeCell ref="I28:I29"/>
    <mergeCell ref="G30:G31"/>
    <mergeCell ref="H30:H31"/>
    <mergeCell ref="I30:I31"/>
    <mergeCell ref="A13:A16"/>
    <mergeCell ref="B13:B16"/>
    <mergeCell ref="C13:C16"/>
    <mergeCell ref="E13:E16"/>
    <mergeCell ref="F13:F16"/>
    <mergeCell ref="A3:I3"/>
    <mergeCell ref="I6:I7"/>
    <mergeCell ref="H6:H7"/>
    <mergeCell ref="G6:G7"/>
    <mergeCell ref="F6:F7"/>
    <mergeCell ref="E6:E7"/>
    <mergeCell ref="G13:G16"/>
    <mergeCell ref="H13:H16"/>
    <mergeCell ref="I13:I16"/>
    <mergeCell ref="A9:A10"/>
    <mergeCell ref="B9:B10"/>
    <mergeCell ref="C9:C10"/>
    <mergeCell ref="E9:E10"/>
    <mergeCell ref="F9:F10"/>
    <mergeCell ref="G9:G10"/>
    <mergeCell ref="H9:H10"/>
    <mergeCell ref="I9:I10"/>
  </mergeCells>
  <hyperlinks>
    <hyperlink ref="D14" location="worksheet07" display="Click here to go to Worksheet 7." xr:uid="{00000000-0004-0000-4E00-000000000000}"/>
    <hyperlink ref="D15" location="mil07.15" display="Click here to go to MIL Item 7.15." xr:uid="{00000000-0004-0000-4E00-000001000000}"/>
    <hyperlink ref="D16" location="mil07.104" display="Click here to go to MIL Item 7.104." xr:uid="{00000000-0004-0000-4E00-000002000000}"/>
    <hyperlink ref="D19" location="cp_063" display="Click here to go to Item 63." xr:uid="{00000000-0004-0000-4E00-000003000000}"/>
    <hyperlink ref="D27" location="mil26.46" display="Click here to go to MIL Item 26.46." xr:uid="{00000000-0004-0000-4E00-000004000000}"/>
    <hyperlink ref="D29" location="mil26.21" display="Click here to go to MIL Item 26.21." xr:uid="{00000000-0004-0000-4E00-000005000000}"/>
    <hyperlink ref="D31" location="cp_200" display="Click here to go to Item 200." xr:uid="{00000000-0004-0000-4E00-000006000000}"/>
    <hyperlink ref="D52" location="mil07.171" display="Click here to go to MIL Item 7.171." xr:uid="{00000000-0004-0000-4E00-000007000000}"/>
    <hyperlink ref="D56" location="mil21.34" display="Click here to go to MIL Item 21.34." xr:uid="{00000000-0004-0000-4E00-000008000000}"/>
    <hyperlink ref="D65" location="mil21.35" display="Click here to go to MIL Item 21.35." xr:uid="{00000000-0004-0000-4E00-000009000000}"/>
    <hyperlink ref="D77" location="sdl_65b" display="Click here to go to SDL Item 65b." xr:uid="{00000000-0004-0000-4E00-00000A000000}"/>
    <hyperlink ref="D80" location="sdl_65c" display="Click here to go to SDL Item 65c." xr:uid="{00000000-0004-0000-4E00-00000B000000}"/>
    <hyperlink ref="D86" location="sdl_65e" display="Click here to go to SDL Item 65e." xr:uid="{00000000-0004-0000-4E00-00000C000000}"/>
    <hyperlink ref="D91" location="sdl_65h" display="Click here to go to SDL Item 65h." xr:uid="{00000000-0004-0000-4E00-00000D000000}"/>
    <hyperlink ref="D97" location="sdl_65i" display="Click here to go to SDL Item 65i." xr:uid="{00000000-0004-0000-4E00-00000E000000}"/>
    <hyperlink ref="D105" location="sdl_66a" display="Click here to go to SDL Item 66a." xr:uid="{00000000-0004-0000-4E00-00000F000000}"/>
    <hyperlink ref="D107" location="sdl_66d" display="Click here to go to SDL Item 66d." xr:uid="{00000000-0004-0000-4E00-000010000000}"/>
    <hyperlink ref="D114" location="sdl_66e" display="Click here to go to SDL Item 66e." xr:uid="{00000000-0004-0000-4E00-000011000000}"/>
    <hyperlink ref="D115" location="mil06.123" display="Click here to go to MIL Item 6.123." xr:uid="{00000000-0004-0000-4E00-000012000000}"/>
    <hyperlink ref="D120" location="sdl_66g" display="Click here to go to SDL Item 66g." xr:uid="{00000000-0004-0000-4E00-000013000000}"/>
    <hyperlink ref="D58" r:id="rId1" xr:uid="{00000000-0004-0000-4E00-000014000000}"/>
    <hyperlink ref="D10" location="mil07.00" display="Click here to go to MIL Section 7.0." xr:uid="{00000000-0004-0000-4E00-000015000000}"/>
    <hyperlink ref="D76" location="mil06.107" display="Click here to go to MIL Item 6.107." xr:uid="{00000000-0004-0000-4E00-000016000000}"/>
    <hyperlink ref="D79" location="mil06.108" display="Click here to go to MIL Item 6.108." xr:uid="{00000000-0004-0000-4E00-000017000000}"/>
    <hyperlink ref="D85" location="mil06.110" display="Click here to go to MIL Item 6.110." xr:uid="{00000000-0004-0000-4E00-000018000000}"/>
    <hyperlink ref="D90" location="mil06.116" display="Click here to go to MIL Item 6.116." xr:uid="{00000000-0004-0000-4E00-000019000000}"/>
    <hyperlink ref="D35" r:id="rId2" xr:uid="{00000000-0004-0000-4E00-00001A000000}"/>
    <hyperlink ref="D47" r:id="rId3" xr:uid="{00000000-0004-0000-4E00-00001B000000}"/>
    <hyperlink ref="D46" r:id="rId4" xr:uid="{00000000-0004-0000-4E00-00001C000000}"/>
    <hyperlink ref="D49" r:id="rId5" xr:uid="{00000000-0004-0000-4E00-00001D000000}"/>
  </hyperlinks>
  <pageMargins left="0.7" right="0.7" top="0.75" bottom="0.75" header="0.3" footer="0.3"/>
  <pageSetup orientation="portrait" r:id="rId6"/>
  <drawing r:id="rId7"/>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dimension ref="A3:J163"/>
  <sheetViews>
    <sheetView workbookViewId="0">
      <pane ySplit="5" topLeftCell="A6" activePane="bottomLeft" state="frozen"/>
      <selection pane="bottomLeft" activeCell="A6" sqref="A6"/>
    </sheetView>
  </sheetViews>
  <sheetFormatPr defaultRowHeight="15" x14ac:dyDescent="0.25"/>
  <cols>
    <col min="1" max="1" width="4.7109375" customWidth="1"/>
    <col min="2" max="3" width="6.7109375" customWidth="1"/>
    <col min="4" max="4" width="5.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1488</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45" x14ac:dyDescent="0.25">
      <c r="A6" s="12" t="s">
        <v>1487</v>
      </c>
      <c r="B6" s="12"/>
      <c r="C6" s="12"/>
      <c r="D6" s="12"/>
      <c r="E6" s="3" t="s">
        <v>1486</v>
      </c>
      <c r="F6" s="239"/>
      <c r="G6" s="239"/>
      <c r="H6" s="239"/>
      <c r="I6" s="242"/>
      <c r="J6" s="239"/>
    </row>
    <row r="7" spans="1:10" ht="45" x14ac:dyDescent="0.25">
      <c r="A7" s="12"/>
      <c r="B7" s="12" t="s">
        <v>420</v>
      </c>
      <c r="C7" s="12"/>
      <c r="D7" s="12"/>
      <c r="E7" s="3" t="s">
        <v>1457</v>
      </c>
      <c r="F7" s="241"/>
      <c r="G7" s="241"/>
      <c r="H7" s="241"/>
      <c r="I7" s="244"/>
      <c r="J7" s="241"/>
    </row>
    <row r="8" spans="1:10" ht="135" x14ac:dyDescent="0.25">
      <c r="A8" s="12"/>
      <c r="B8" s="12" t="s">
        <v>179</v>
      </c>
      <c r="C8" s="12"/>
      <c r="D8" s="12"/>
      <c r="E8" s="3" t="s">
        <v>1485</v>
      </c>
      <c r="F8" s="10"/>
      <c r="G8" s="10"/>
      <c r="H8" s="10"/>
      <c r="I8" s="11"/>
      <c r="J8" s="10"/>
    </row>
    <row r="9" spans="1:10" ht="105" x14ac:dyDescent="0.25">
      <c r="A9" s="12"/>
      <c r="B9" s="12"/>
      <c r="C9" s="12" t="s">
        <v>214</v>
      </c>
      <c r="D9" s="12"/>
      <c r="E9" s="3" t="s">
        <v>1484</v>
      </c>
      <c r="F9" s="10"/>
      <c r="G9" s="10"/>
      <c r="H9" s="10"/>
      <c r="I9" s="11"/>
      <c r="J9" s="10"/>
    </row>
    <row r="10" spans="1:10" ht="30" x14ac:dyDescent="0.25">
      <c r="A10" s="12"/>
      <c r="B10" s="12"/>
      <c r="C10" s="12" t="s">
        <v>212</v>
      </c>
      <c r="D10" s="12"/>
      <c r="E10" s="3" t="s">
        <v>1483</v>
      </c>
      <c r="F10" s="10"/>
      <c r="G10" s="10"/>
      <c r="H10" s="10"/>
      <c r="I10" s="11"/>
      <c r="J10" s="10"/>
    </row>
    <row r="11" spans="1:10" ht="90" x14ac:dyDescent="0.25">
      <c r="A11" s="12"/>
      <c r="B11" s="12" t="s">
        <v>177</v>
      </c>
      <c r="C11" s="12"/>
      <c r="D11" s="12"/>
      <c r="E11" s="3" t="s">
        <v>1482</v>
      </c>
      <c r="F11" s="10"/>
      <c r="G11" s="10"/>
      <c r="H11" s="10"/>
      <c r="I11" s="11"/>
      <c r="J11" s="10"/>
    </row>
    <row r="12" spans="1:10" ht="60" x14ac:dyDescent="0.25">
      <c r="A12" s="12"/>
      <c r="B12" s="12" t="s">
        <v>175</v>
      </c>
      <c r="C12" s="12"/>
      <c r="D12" s="12"/>
      <c r="E12" s="3" t="s">
        <v>1481</v>
      </c>
      <c r="F12" s="239"/>
      <c r="G12" s="239"/>
      <c r="H12" s="239"/>
      <c r="I12" s="242"/>
      <c r="J12" s="239"/>
    </row>
    <row r="13" spans="1:10" ht="45" x14ac:dyDescent="0.25">
      <c r="A13" s="12"/>
      <c r="B13" s="12"/>
      <c r="C13" s="12" t="s">
        <v>214</v>
      </c>
      <c r="D13" s="12"/>
      <c r="E13" s="3" t="s">
        <v>1480</v>
      </c>
      <c r="F13" s="241"/>
      <c r="G13" s="241"/>
      <c r="H13" s="241"/>
      <c r="I13" s="244"/>
      <c r="J13" s="241"/>
    </row>
    <row r="14" spans="1:10" ht="75" x14ac:dyDescent="0.25">
      <c r="A14" s="12"/>
      <c r="B14" s="12"/>
      <c r="C14" s="12" t="s">
        <v>212</v>
      </c>
      <c r="D14" s="12"/>
      <c r="E14" s="3" t="s">
        <v>1479</v>
      </c>
      <c r="F14" s="10"/>
      <c r="G14" s="10"/>
      <c r="H14" s="10"/>
      <c r="I14" s="11"/>
      <c r="J14" s="10"/>
    </row>
    <row r="15" spans="1:10" ht="45" x14ac:dyDescent="0.25">
      <c r="A15" s="12"/>
      <c r="B15" s="12" t="s">
        <v>173</v>
      </c>
      <c r="C15" s="12"/>
      <c r="D15" s="12"/>
      <c r="E15" s="3" t="s">
        <v>1454</v>
      </c>
      <c r="F15" s="10"/>
      <c r="G15" s="10"/>
      <c r="H15" s="10"/>
      <c r="I15" s="11"/>
      <c r="J15" s="10"/>
    </row>
    <row r="16" spans="1:10" ht="45" x14ac:dyDescent="0.25">
      <c r="A16" s="148"/>
      <c r="B16" s="148" t="s">
        <v>171</v>
      </c>
      <c r="C16" s="148"/>
      <c r="D16" s="148"/>
      <c r="E16" s="3" t="s">
        <v>1453</v>
      </c>
      <c r="F16" s="239"/>
      <c r="G16" s="239"/>
      <c r="H16" s="239"/>
      <c r="I16" s="242"/>
      <c r="J16" s="239"/>
    </row>
    <row r="17" spans="1:10" ht="30" x14ac:dyDescent="0.25">
      <c r="A17" s="148"/>
      <c r="B17" s="148"/>
      <c r="C17" s="148"/>
      <c r="D17" s="148"/>
      <c r="E17" s="2" t="s">
        <v>6655</v>
      </c>
      <c r="F17" s="241"/>
      <c r="G17" s="241"/>
      <c r="H17" s="241"/>
      <c r="I17" s="244"/>
      <c r="J17" s="241"/>
    </row>
    <row r="18" spans="1:10" ht="240" x14ac:dyDescent="0.25">
      <c r="A18" s="12"/>
      <c r="B18" s="12" t="s">
        <v>169</v>
      </c>
      <c r="C18" s="12"/>
      <c r="D18" s="12"/>
      <c r="E18" s="3" t="s">
        <v>1478</v>
      </c>
      <c r="F18" s="10"/>
      <c r="G18" s="10"/>
      <c r="H18" s="10"/>
      <c r="I18" s="11"/>
      <c r="J18" s="10"/>
    </row>
    <row r="19" spans="1:10" ht="225" x14ac:dyDescent="0.25">
      <c r="A19" s="12"/>
      <c r="B19" s="12"/>
      <c r="C19" s="15" t="s">
        <v>257</v>
      </c>
      <c r="D19" s="12"/>
      <c r="E19" s="3" t="s">
        <v>7412</v>
      </c>
      <c r="F19" s="10"/>
      <c r="G19" s="10"/>
      <c r="H19" s="10"/>
      <c r="I19" s="11"/>
      <c r="J19" s="10"/>
    </row>
    <row r="20" spans="1:10" ht="90" x14ac:dyDescent="0.25">
      <c r="A20" s="12"/>
      <c r="B20" s="12" t="s">
        <v>167</v>
      </c>
      <c r="C20" s="12"/>
      <c r="D20" s="12"/>
      <c r="E20" s="3" t="s">
        <v>1477</v>
      </c>
      <c r="F20" s="10"/>
      <c r="G20" s="10"/>
      <c r="H20" s="10"/>
      <c r="I20" s="11"/>
      <c r="J20" s="10"/>
    </row>
    <row r="21" spans="1:10" ht="60" x14ac:dyDescent="0.25">
      <c r="A21" s="12"/>
      <c r="B21" s="12" t="s">
        <v>165</v>
      </c>
      <c r="C21" s="12"/>
      <c r="D21" s="12"/>
      <c r="E21" s="3" t="s">
        <v>1451</v>
      </c>
      <c r="F21" s="10"/>
      <c r="G21" s="10"/>
      <c r="H21" s="10"/>
      <c r="I21" s="11"/>
      <c r="J21" s="10"/>
    </row>
    <row r="22" spans="1:10" ht="60" x14ac:dyDescent="0.25">
      <c r="A22" s="12"/>
      <c r="B22" s="12" t="s">
        <v>426</v>
      </c>
      <c r="C22" s="12"/>
      <c r="D22" s="12"/>
      <c r="E22" s="3" t="s">
        <v>1450</v>
      </c>
      <c r="F22" s="10"/>
      <c r="G22" s="10"/>
      <c r="H22" s="10"/>
      <c r="I22" s="11"/>
      <c r="J22" s="10"/>
    </row>
    <row r="23" spans="1:10" ht="45" x14ac:dyDescent="0.25">
      <c r="A23" s="12"/>
      <c r="B23" s="12" t="s">
        <v>537</v>
      </c>
      <c r="C23" s="12"/>
      <c r="D23" s="12"/>
      <c r="E23" s="3" t="s">
        <v>1476</v>
      </c>
      <c r="F23" s="10"/>
      <c r="G23" s="10"/>
      <c r="H23" s="10"/>
      <c r="I23" s="11"/>
      <c r="J23" s="10"/>
    </row>
    <row r="24" spans="1:10" ht="180" x14ac:dyDescent="0.25">
      <c r="A24" s="148"/>
      <c r="B24" s="148" t="s">
        <v>535</v>
      </c>
      <c r="C24" s="148"/>
      <c r="D24" s="148"/>
      <c r="E24" s="3" t="s">
        <v>1475</v>
      </c>
      <c r="F24" s="239"/>
      <c r="G24" s="239"/>
      <c r="H24" s="239"/>
      <c r="I24" s="242"/>
      <c r="J24" s="239"/>
    </row>
    <row r="25" spans="1:10" ht="30" x14ac:dyDescent="0.25">
      <c r="A25" s="148"/>
      <c r="B25" s="148"/>
      <c r="C25" s="148"/>
      <c r="D25" s="148"/>
      <c r="E25" s="2" t="s">
        <v>7050</v>
      </c>
      <c r="F25" s="241"/>
      <c r="G25" s="241"/>
      <c r="H25" s="241"/>
      <c r="I25" s="244"/>
      <c r="J25" s="241"/>
    </row>
    <row r="26" spans="1:10" ht="75" x14ac:dyDescent="0.25">
      <c r="A26" s="12"/>
      <c r="B26" s="12" t="s">
        <v>620</v>
      </c>
      <c r="C26" s="12"/>
      <c r="D26" s="12"/>
      <c r="E26" s="3" t="s">
        <v>1474</v>
      </c>
      <c r="F26" s="10"/>
      <c r="G26" s="10"/>
      <c r="H26" s="10"/>
      <c r="I26" s="11"/>
      <c r="J26" s="10"/>
    </row>
    <row r="27" spans="1:10" ht="90" x14ac:dyDescent="0.25">
      <c r="A27" s="12"/>
      <c r="B27" s="12" t="s">
        <v>618</v>
      </c>
      <c r="C27" s="12"/>
      <c r="D27" s="12"/>
      <c r="E27" s="3" t="s">
        <v>1473</v>
      </c>
      <c r="F27" s="10"/>
      <c r="G27" s="10"/>
      <c r="H27" s="10"/>
      <c r="I27" s="11"/>
      <c r="J27" s="10"/>
    </row>
    <row r="28" spans="1:10" ht="45" x14ac:dyDescent="0.25">
      <c r="A28" s="12"/>
      <c r="B28" s="12" t="s">
        <v>616</v>
      </c>
      <c r="C28" s="12"/>
      <c r="D28" s="12"/>
      <c r="E28" s="3" t="s">
        <v>1472</v>
      </c>
      <c r="F28" s="10"/>
      <c r="G28" s="10"/>
      <c r="H28" s="10"/>
      <c r="I28" s="11"/>
      <c r="J28" s="10"/>
    </row>
    <row r="29" spans="1:10" ht="195" x14ac:dyDescent="0.25">
      <c r="A29" s="148"/>
      <c r="B29" s="148" t="s">
        <v>614</v>
      </c>
      <c r="C29" s="148"/>
      <c r="D29" s="148"/>
      <c r="E29" s="3" t="s">
        <v>1471</v>
      </c>
      <c r="F29" s="239"/>
      <c r="G29" s="239"/>
      <c r="H29" s="239"/>
      <c r="I29" s="242"/>
      <c r="J29" s="239"/>
    </row>
    <row r="30" spans="1:10" ht="30" x14ac:dyDescent="0.25">
      <c r="A30" s="148"/>
      <c r="B30" s="148"/>
      <c r="C30" s="148"/>
      <c r="D30" s="148"/>
      <c r="E30" s="2" t="s">
        <v>6959</v>
      </c>
      <c r="F30" s="241"/>
      <c r="G30" s="241"/>
      <c r="H30" s="241"/>
      <c r="I30" s="244"/>
      <c r="J30" s="241"/>
    </row>
    <row r="31" spans="1:10" ht="135" x14ac:dyDescent="0.25">
      <c r="A31" s="12"/>
      <c r="B31" s="12" t="s">
        <v>612</v>
      </c>
      <c r="C31" s="12"/>
      <c r="D31" s="12"/>
      <c r="E31" s="3" t="s">
        <v>1470</v>
      </c>
      <c r="F31" s="10"/>
      <c r="G31" s="10"/>
      <c r="H31" s="10"/>
      <c r="I31" s="11"/>
      <c r="J31" s="10"/>
    </row>
    <row r="32" spans="1:10" ht="105" x14ac:dyDescent="0.25">
      <c r="A32" s="12"/>
      <c r="B32" s="12" t="s">
        <v>610</v>
      </c>
      <c r="C32" s="12"/>
      <c r="D32" s="12"/>
      <c r="E32" s="3" t="s">
        <v>1469</v>
      </c>
      <c r="F32" s="10"/>
      <c r="G32" s="10"/>
      <c r="H32" s="10"/>
      <c r="I32" s="11"/>
      <c r="J32" s="10"/>
    </row>
    <row r="33" spans="1:10" ht="60" x14ac:dyDescent="0.25">
      <c r="A33" s="12"/>
      <c r="B33" s="12" t="s">
        <v>723</v>
      </c>
      <c r="C33" s="12"/>
      <c r="D33" s="12"/>
      <c r="E33" s="3" t="s">
        <v>1445</v>
      </c>
      <c r="F33" s="10"/>
      <c r="G33" s="10"/>
      <c r="H33" s="10"/>
      <c r="I33" s="11"/>
      <c r="J33" s="10"/>
    </row>
    <row r="34" spans="1:10" ht="105" x14ac:dyDescent="0.25">
      <c r="A34" s="148"/>
      <c r="B34" s="148" t="s">
        <v>782</v>
      </c>
      <c r="C34" s="148"/>
      <c r="D34" s="148"/>
      <c r="E34" s="3" t="s">
        <v>1444</v>
      </c>
      <c r="F34" s="239"/>
      <c r="G34" s="239"/>
      <c r="H34" s="239"/>
      <c r="I34" s="242"/>
      <c r="J34" s="239"/>
    </row>
    <row r="35" spans="1:10" ht="30" x14ac:dyDescent="0.25">
      <c r="A35" s="148"/>
      <c r="B35" s="148"/>
      <c r="C35" s="148"/>
      <c r="D35" s="148"/>
      <c r="E35" s="2" t="s">
        <v>7165</v>
      </c>
      <c r="F35" s="241"/>
      <c r="G35" s="241"/>
      <c r="H35" s="241"/>
      <c r="I35" s="244"/>
      <c r="J35" s="241"/>
    </row>
    <row r="36" spans="1:10" ht="225" x14ac:dyDescent="0.25">
      <c r="A36" s="148"/>
      <c r="B36" s="148" t="s">
        <v>890</v>
      </c>
      <c r="C36" s="148"/>
      <c r="D36" s="148"/>
      <c r="E36" s="3" t="s">
        <v>1443</v>
      </c>
      <c r="F36" s="239"/>
      <c r="G36" s="239"/>
      <c r="H36" s="239"/>
      <c r="I36" s="242"/>
      <c r="J36" s="239"/>
    </row>
    <row r="37" spans="1:10" ht="30" x14ac:dyDescent="0.25">
      <c r="A37" s="148"/>
      <c r="B37" s="148"/>
      <c r="C37" s="148"/>
      <c r="D37" s="148"/>
      <c r="E37" s="2" t="s">
        <v>7165</v>
      </c>
      <c r="F37" s="241"/>
      <c r="G37" s="241"/>
      <c r="H37" s="241"/>
      <c r="I37" s="244"/>
      <c r="J37" s="241"/>
    </row>
    <row r="38" spans="1:10" ht="45" x14ac:dyDescent="0.25">
      <c r="A38" s="12"/>
      <c r="B38" s="12" t="s">
        <v>1357</v>
      </c>
      <c r="C38" s="12"/>
      <c r="D38" s="12"/>
      <c r="E38" s="3" t="s">
        <v>1442</v>
      </c>
      <c r="F38" s="239"/>
      <c r="G38" s="239"/>
      <c r="H38" s="239"/>
      <c r="I38" s="242"/>
      <c r="J38" s="239"/>
    </row>
    <row r="39" spans="1:10" x14ac:dyDescent="0.25">
      <c r="A39" s="12"/>
      <c r="B39" s="12"/>
      <c r="C39" s="12" t="s">
        <v>214</v>
      </c>
      <c r="D39" s="12"/>
      <c r="E39" s="3" t="s">
        <v>1441</v>
      </c>
      <c r="F39" s="240"/>
      <c r="G39" s="240"/>
      <c r="H39" s="240"/>
      <c r="I39" s="243"/>
      <c r="J39" s="240"/>
    </row>
    <row r="40" spans="1:10" ht="255" x14ac:dyDescent="0.25">
      <c r="A40" s="12"/>
      <c r="B40" s="12"/>
      <c r="C40" s="12"/>
      <c r="D40" s="12" t="s">
        <v>435</v>
      </c>
      <c r="E40" s="3" t="s">
        <v>1440</v>
      </c>
      <c r="F40" s="241"/>
      <c r="G40" s="241"/>
      <c r="H40" s="241"/>
      <c r="I40" s="244"/>
      <c r="J40" s="241"/>
    </row>
    <row r="41" spans="1:10" ht="300" x14ac:dyDescent="0.25">
      <c r="A41" s="148"/>
      <c r="B41" s="148"/>
      <c r="C41" s="148"/>
      <c r="D41" s="148" t="s">
        <v>433</v>
      </c>
      <c r="E41" s="3" t="s">
        <v>1468</v>
      </c>
      <c r="F41" s="239"/>
      <c r="G41" s="239"/>
      <c r="H41" s="239"/>
      <c r="I41" s="242"/>
      <c r="J41" s="239"/>
    </row>
    <row r="42" spans="1:10" ht="30" x14ac:dyDescent="0.25">
      <c r="A42" s="148"/>
      <c r="B42" s="148"/>
      <c r="C42" s="148"/>
      <c r="D42" s="148"/>
      <c r="E42" s="2" t="s">
        <v>7165</v>
      </c>
      <c r="F42" s="241"/>
      <c r="G42" s="241"/>
      <c r="H42" s="241"/>
      <c r="I42" s="244"/>
      <c r="J42" s="241"/>
    </row>
    <row r="43" spans="1:10" ht="30" x14ac:dyDescent="0.25">
      <c r="A43" s="12"/>
      <c r="B43" s="12"/>
      <c r="C43" s="12"/>
      <c r="D43" s="12" t="s">
        <v>431</v>
      </c>
      <c r="E43" s="3" t="s">
        <v>1438</v>
      </c>
      <c r="F43" s="10"/>
      <c r="G43" s="10"/>
      <c r="H43" s="10"/>
      <c r="I43" s="11"/>
      <c r="J43" s="10"/>
    </row>
    <row r="44" spans="1:10" ht="30" x14ac:dyDescent="0.25">
      <c r="A44" s="12"/>
      <c r="B44" s="12"/>
      <c r="C44" s="12"/>
      <c r="D44" s="12" t="s">
        <v>429</v>
      </c>
      <c r="E44" s="3" t="s">
        <v>1467</v>
      </c>
      <c r="F44" s="10"/>
      <c r="G44" s="10"/>
      <c r="H44" s="10"/>
      <c r="I44" s="11"/>
      <c r="J44" s="10"/>
    </row>
    <row r="45" spans="1:10" x14ac:dyDescent="0.25">
      <c r="A45" s="12"/>
      <c r="B45" s="12"/>
      <c r="C45" s="12" t="s">
        <v>212</v>
      </c>
      <c r="D45" s="12"/>
      <c r="E45" s="3" t="s">
        <v>1436</v>
      </c>
      <c r="F45" s="239"/>
      <c r="G45" s="239"/>
      <c r="H45" s="239"/>
      <c r="I45" s="242"/>
      <c r="J45" s="239"/>
    </row>
    <row r="46" spans="1:10" ht="195" x14ac:dyDescent="0.25">
      <c r="A46" s="12"/>
      <c r="B46" s="12"/>
      <c r="C46" s="12"/>
      <c r="D46" s="12" t="s">
        <v>435</v>
      </c>
      <c r="E46" s="3" t="s">
        <v>1435</v>
      </c>
      <c r="F46" s="241"/>
      <c r="G46" s="241"/>
      <c r="H46" s="241"/>
      <c r="I46" s="244"/>
      <c r="J46" s="241"/>
    </row>
    <row r="47" spans="1:10" ht="240" x14ac:dyDescent="0.25">
      <c r="A47" s="148"/>
      <c r="B47" s="148"/>
      <c r="C47" s="148"/>
      <c r="D47" s="148" t="s">
        <v>433</v>
      </c>
      <c r="E47" s="3" t="s">
        <v>1466</v>
      </c>
      <c r="F47" s="239"/>
      <c r="G47" s="239"/>
      <c r="H47" s="239"/>
      <c r="I47" s="242"/>
      <c r="J47" s="239"/>
    </row>
    <row r="48" spans="1:10" ht="30" x14ac:dyDescent="0.25">
      <c r="A48" s="148"/>
      <c r="B48" s="148"/>
      <c r="C48" s="148"/>
      <c r="D48" s="148"/>
      <c r="E48" s="2" t="s">
        <v>7165</v>
      </c>
      <c r="F48" s="241"/>
      <c r="G48" s="241"/>
      <c r="H48" s="241"/>
      <c r="I48" s="244"/>
      <c r="J48" s="241"/>
    </row>
    <row r="49" spans="1:10" ht="30" x14ac:dyDescent="0.25">
      <c r="A49" s="12"/>
      <c r="B49" s="12"/>
      <c r="C49" s="12"/>
      <c r="D49" s="12" t="s">
        <v>431</v>
      </c>
      <c r="E49" s="3" t="s">
        <v>1425</v>
      </c>
      <c r="F49" s="10"/>
      <c r="G49" s="10"/>
      <c r="H49" s="10"/>
      <c r="I49" s="11"/>
      <c r="J49" s="10"/>
    </row>
    <row r="50" spans="1:10" ht="30" x14ac:dyDescent="0.25">
      <c r="A50" s="12"/>
      <c r="B50" s="12"/>
      <c r="C50" s="12"/>
      <c r="D50" s="12" t="s">
        <v>429</v>
      </c>
      <c r="E50" s="3" t="s">
        <v>1424</v>
      </c>
      <c r="F50" s="10"/>
      <c r="G50" s="10"/>
      <c r="H50" s="10"/>
      <c r="I50" s="11"/>
      <c r="J50" s="10"/>
    </row>
    <row r="51" spans="1:10" x14ac:dyDescent="0.25">
      <c r="A51" s="12"/>
      <c r="B51" s="12"/>
      <c r="C51" s="12" t="s">
        <v>210</v>
      </c>
      <c r="D51" s="12"/>
      <c r="E51" s="3" t="s">
        <v>1433</v>
      </c>
      <c r="F51" s="239"/>
      <c r="G51" s="239"/>
      <c r="H51" s="239"/>
      <c r="I51" s="242"/>
      <c r="J51" s="239"/>
    </row>
    <row r="52" spans="1:10" ht="195" x14ac:dyDescent="0.25">
      <c r="A52" s="12"/>
      <c r="B52" s="12"/>
      <c r="C52" s="12"/>
      <c r="D52" s="12" t="s">
        <v>435</v>
      </c>
      <c r="E52" s="3" t="s">
        <v>1432</v>
      </c>
      <c r="F52" s="241"/>
      <c r="G52" s="241"/>
      <c r="H52" s="241"/>
      <c r="I52" s="244"/>
      <c r="J52" s="241"/>
    </row>
    <row r="53" spans="1:10" ht="240" x14ac:dyDescent="0.25">
      <c r="A53" s="148"/>
      <c r="B53" s="148"/>
      <c r="C53" s="148"/>
      <c r="D53" s="148" t="s">
        <v>433</v>
      </c>
      <c r="E53" s="3" t="s">
        <v>1465</v>
      </c>
      <c r="F53" s="239"/>
      <c r="G53" s="239"/>
      <c r="H53" s="239"/>
      <c r="I53" s="242"/>
      <c r="J53" s="239"/>
    </row>
    <row r="54" spans="1:10" ht="30" x14ac:dyDescent="0.25">
      <c r="A54" s="148"/>
      <c r="B54" s="148"/>
      <c r="C54" s="148"/>
      <c r="D54" s="148"/>
      <c r="E54" s="2" t="s">
        <v>7165</v>
      </c>
      <c r="F54" s="241"/>
      <c r="G54" s="241"/>
      <c r="H54" s="241"/>
      <c r="I54" s="244"/>
      <c r="J54" s="241"/>
    </row>
    <row r="55" spans="1:10" ht="30" x14ac:dyDescent="0.25">
      <c r="A55" s="12"/>
      <c r="B55" s="12"/>
      <c r="C55" s="12"/>
      <c r="D55" s="12" t="s">
        <v>431</v>
      </c>
      <c r="E55" s="3" t="s">
        <v>1430</v>
      </c>
      <c r="F55" s="10"/>
      <c r="G55" s="10"/>
      <c r="H55" s="10"/>
      <c r="I55" s="11"/>
      <c r="J55" s="10"/>
    </row>
    <row r="56" spans="1:10" ht="30" x14ac:dyDescent="0.25">
      <c r="A56" s="12"/>
      <c r="B56" s="12"/>
      <c r="C56" s="12"/>
      <c r="D56" s="12" t="s">
        <v>429</v>
      </c>
      <c r="E56" s="3" t="s">
        <v>1429</v>
      </c>
      <c r="F56" s="10"/>
      <c r="G56" s="10"/>
      <c r="H56" s="10"/>
      <c r="I56" s="11"/>
      <c r="J56" s="10"/>
    </row>
    <row r="57" spans="1:10" ht="60" x14ac:dyDescent="0.25">
      <c r="A57" s="12"/>
      <c r="B57" s="12"/>
      <c r="C57" s="12" t="s">
        <v>208</v>
      </c>
      <c r="D57" s="12"/>
      <c r="E57" s="3" t="s">
        <v>1428</v>
      </c>
      <c r="F57" s="239"/>
      <c r="G57" s="239"/>
      <c r="H57" s="239"/>
      <c r="I57" s="242"/>
      <c r="J57" s="239"/>
    </row>
    <row r="58" spans="1:10" ht="270" x14ac:dyDescent="0.25">
      <c r="A58" s="12"/>
      <c r="B58" s="12"/>
      <c r="C58" s="12"/>
      <c r="D58" s="12" t="s">
        <v>435</v>
      </c>
      <c r="E58" s="3" t="s">
        <v>1427</v>
      </c>
      <c r="F58" s="241"/>
      <c r="G58" s="241"/>
      <c r="H58" s="241"/>
      <c r="I58" s="244"/>
      <c r="J58" s="241"/>
    </row>
    <row r="59" spans="1:10" ht="240" x14ac:dyDescent="0.25">
      <c r="A59" s="148"/>
      <c r="B59" s="148"/>
      <c r="C59" s="148"/>
      <c r="D59" s="148" t="s">
        <v>433</v>
      </c>
      <c r="E59" s="3" t="s">
        <v>1464</v>
      </c>
      <c r="F59" s="239"/>
      <c r="G59" s="239"/>
      <c r="H59" s="239"/>
      <c r="I59" s="242"/>
      <c r="J59" s="239"/>
    </row>
    <row r="60" spans="1:10" ht="30" x14ac:dyDescent="0.25">
      <c r="A60" s="148"/>
      <c r="B60" s="148"/>
      <c r="C60" s="148"/>
      <c r="D60" s="148"/>
      <c r="E60" s="2" t="s">
        <v>7165</v>
      </c>
      <c r="F60" s="241"/>
      <c r="G60" s="241"/>
      <c r="H60" s="241"/>
      <c r="I60" s="244"/>
      <c r="J60" s="241"/>
    </row>
    <row r="61" spans="1:10" ht="30" x14ac:dyDescent="0.25">
      <c r="A61" s="12"/>
      <c r="B61" s="12"/>
      <c r="C61" s="12"/>
      <c r="D61" s="12" t="s">
        <v>431</v>
      </c>
      <c r="E61" s="3" t="s">
        <v>1425</v>
      </c>
      <c r="F61" s="10"/>
      <c r="G61" s="10"/>
      <c r="H61" s="10"/>
      <c r="I61" s="11"/>
      <c r="J61" s="10"/>
    </row>
    <row r="62" spans="1:10" ht="30" x14ac:dyDescent="0.25">
      <c r="A62" s="12"/>
      <c r="B62" s="12"/>
      <c r="C62" s="12"/>
      <c r="D62" s="12" t="s">
        <v>429</v>
      </c>
      <c r="E62" s="3" t="s">
        <v>1424</v>
      </c>
      <c r="F62" s="10"/>
      <c r="G62" s="10"/>
      <c r="H62" s="10"/>
      <c r="I62" s="11"/>
      <c r="J62" s="10"/>
    </row>
    <row r="63" spans="1:10" ht="45" x14ac:dyDescent="0.25">
      <c r="A63" s="12"/>
      <c r="B63" s="12" t="s">
        <v>1463</v>
      </c>
      <c r="C63" s="12"/>
      <c r="D63" s="12"/>
      <c r="E63" s="3" t="s">
        <v>1423</v>
      </c>
      <c r="F63" s="239"/>
      <c r="G63" s="239"/>
      <c r="H63" s="239"/>
      <c r="I63" s="242"/>
      <c r="J63" s="239"/>
    </row>
    <row r="64" spans="1:10" ht="60" x14ac:dyDescent="0.25">
      <c r="A64" s="12"/>
      <c r="B64" s="12"/>
      <c r="C64" s="12" t="s">
        <v>214</v>
      </c>
      <c r="D64" s="12"/>
      <c r="E64" s="3" t="s">
        <v>1462</v>
      </c>
      <c r="F64" s="241"/>
      <c r="G64" s="241"/>
      <c r="H64" s="241"/>
      <c r="I64" s="244"/>
      <c r="J64" s="241"/>
    </row>
    <row r="65" spans="1:10" ht="45" x14ac:dyDescent="0.25">
      <c r="A65" s="12"/>
      <c r="B65" s="12"/>
      <c r="C65" s="12" t="s">
        <v>212</v>
      </c>
      <c r="D65" s="12"/>
      <c r="E65" s="3" t="s">
        <v>1421</v>
      </c>
      <c r="F65" s="10"/>
      <c r="G65" s="10"/>
      <c r="H65" s="10"/>
      <c r="I65" s="11"/>
      <c r="J65" s="10"/>
    </row>
    <row r="66" spans="1:10" ht="75" x14ac:dyDescent="0.25">
      <c r="A66" s="12"/>
      <c r="B66" s="12"/>
      <c r="C66" s="12" t="s">
        <v>210</v>
      </c>
      <c r="D66" s="12"/>
      <c r="E66" s="3" t="s">
        <v>1420</v>
      </c>
      <c r="F66" s="10"/>
      <c r="G66" s="10"/>
      <c r="H66" s="10"/>
      <c r="I66" s="11"/>
      <c r="J66" s="10"/>
    </row>
    <row r="67" spans="1:10" ht="45" x14ac:dyDescent="0.25">
      <c r="A67" s="12"/>
      <c r="B67" s="12"/>
      <c r="C67" s="12" t="s">
        <v>208</v>
      </c>
      <c r="D67" s="12"/>
      <c r="E67" s="3" t="s">
        <v>1461</v>
      </c>
      <c r="F67" s="10"/>
      <c r="G67" s="10"/>
      <c r="H67" s="10"/>
      <c r="I67" s="11"/>
      <c r="J67" s="10"/>
    </row>
    <row r="68" spans="1:10" ht="30" x14ac:dyDescent="0.25">
      <c r="A68" s="12"/>
      <c r="B68" s="12"/>
      <c r="C68" s="12" t="s">
        <v>206</v>
      </c>
      <c r="D68" s="12"/>
      <c r="E68" s="3" t="s">
        <v>1419</v>
      </c>
      <c r="F68" s="10"/>
      <c r="G68" s="10"/>
      <c r="H68" s="10"/>
      <c r="I68" s="11"/>
      <c r="J68" s="10"/>
    </row>
    <row r="69" spans="1:10" ht="120" x14ac:dyDescent="0.25">
      <c r="A69" s="12"/>
      <c r="B69" s="12"/>
      <c r="C69" s="12" t="s">
        <v>204</v>
      </c>
      <c r="D69" s="12"/>
      <c r="E69" s="3" t="s">
        <v>1418</v>
      </c>
      <c r="F69" s="10"/>
      <c r="G69" s="10"/>
      <c r="H69" s="10"/>
      <c r="I69" s="11"/>
      <c r="J69" s="10"/>
    </row>
    <row r="70" spans="1:10" ht="45" x14ac:dyDescent="0.25">
      <c r="A70" s="12"/>
      <c r="B70" s="12"/>
      <c r="C70" s="12" t="s">
        <v>202</v>
      </c>
      <c r="D70" s="12"/>
      <c r="E70" s="3" t="s">
        <v>1417</v>
      </c>
      <c r="F70" s="10"/>
      <c r="G70" s="10"/>
      <c r="H70" s="10"/>
      <c r="I70" s="11"/>
      <c r="J70" s="10"/>
    </row>
    <row r="71" spans="1:10" ht="60" x14ac:dyDescent="0.25">
      <c r="A71" s="12"/>
      <c r="B71" s="12"/>
      <c r="C71" s="12" t="s">
        <v>201</v>
      </c>
      <c r="D71" s="12"/>
      <c r="E71" s="3" t="s">
        <v>1416</v>
      </c>
      <c r="F71" s="10"/>
      <c r="G71" s="10"/>
      <c r="H71" s="10"/>
      <c r="I71" s="11"/>
      <c r="J71" s="10"/>
    </row>
    <row r="72" spans="1:10" ht="45" x14ac:dyDescent="0.25">
      <c r="A72" s="12"/>
      <c r="B72" s="12"/>
      <c r="C72" s="12" t="s">
        <v>199</v>
      </c>
      <c r="D72" s="12"/>
      <c r="E72" s="3" t="s">
        <v>1415</v>
      </c>
      <c r="F72" s="10"/>
      <c r="G72" s="10"/>
      <c r="H72" s="10"/>
      <c r="I72" s="11"/>
      <c r="J72" s="10"/>
    </row>
    <row r="73" spans="1:10" ht="75" x14ac:dyDescent="0.25">
      <c r="A73" s="148"/>
      <c r="B73" s="148" t="s">
        <v>1460</v>
      </c>
      <c r="C73" s="148"/>
      <c r="D73" s="148"/>
      <c r="E73" s="3" t="s">
        <v>1414</v>
      </c>
      <c r="F73" s="239"/>
      <c r="G73" s="239"/>
      <c r="H73" s="239"/>
      <c r="I73" s="242"/>
      <c r="J73" s="239"/>
    </row>
    <row r="74" spans="1:10" ht="30" x14ac:dyDescent="0.25">
      <c r="A74" s="148"/>
      <c r="B74" s="148"/>
      <c r="C74" s="148"/>
      <c r="D74" s="148"/>
      <c r="E74" s="2" t="s">
        <v>6655</v>
      </c>
      <c r="F74" s="241"/>
      <c r="G74" s="241"/>
      <c r="H74" s="241"/>
      <c r="I74" s="244"/>
      <c r="J74" s="241"/>
    </row>
    <row r="75" spans="1:10" ht="45" x14ac:dyDescent="0.25">
      <c r="A75" s="12" t="s">
        <v>1459</v>
      </c>
      <c r="B75" s="12"/>
      <c r="C75" s="12"/>
      <c r="D75" s="12"/>
      <c r="E75" s="3" t="s">
        <v>1458</v>
      </c>
      <c r="F75" s="239"/>
      <c r="G75" s="239"/>
      <c r="H75" s="239"/>
      <c r="I75" s="242"/>
      <c r="J75" s="239"/>
    </row>
    <row r="76" spans="1:10" ht="45" x14ac:dyDescent="0.25">
      <c r="A76" s="12"/>
      <c r="B76" s="12" t="s">
        <v>420</v>
      </c>
      <c r="C76" s="12"/>
      <c r="D76" s="12"/>
      <c r="E76" s="3" t="s">
        <v>1457</v>
      </c>
      <c r="F76" s="241"/>
      <c r="G76" s="241"/>
      <c r="H76" s="241"/>
      <c r="I76" s="244"/>
      <c r="J76" s="241"/>
    </row>
    <row r="77" spans="1:10" ht="30" x14ac:dyDescent="0.25">
      <c r="A77" s="148"/>
      <c r="B77" s="148" t="s">
        <v>179</v>
      </c>
      <c r="C77" s="148"/>
      <c r="D77" s="148"/>
      <c r="E77" s="3" t="s">
        <v>1456</v>
      </c>
      <c r="F77" s="239"/>
      <c r="G77" s="239"/>
      <c r="H77" s="239"/>
      <c r="I77" s="242"/>
      <c r="J77" s="239"/>
    </row>
    <row r="78" spans="1:10" ht="30" x14ac:dyDescent="0.25">
      <c r="A78" s="148"/>
      <c r="B78" s="148"/>
      <c r="C78" s="148"/>
      <c r="D78" s="148"/>
      <c r="E78" s="2" t="s">
        <v>7051</v>
      </c>
      <c r="F78" s="241"/>
      <c r="G78" s="241"/>
      <c r="H78" s="241"/>
      <c r="I78" s="244"/>
      <c r="J78" s="241"/>
    </row>
    <row r="79" spans="1:10" ht="150" x14ac:dyDescent="0.25">
      <c r="A79" s="12"/>
      <c r="B79" s="12" t="s">
        <v>177</v>
      </c>
      <c r="C79" s="12"/>
      <c r="D79" s="12"/>
      <c r="E79" s="3" t="s">
        <v>1455</v>
      </c>
      <c r="F79" s="10"/>
      <c r="G79" s="10"/>
      <c r="H79" s="10"/>
      <c r="I79" s="11"/>
      <c r="J79" s="10"/>
    </row>
    <row r="80" spans="1:10" ht="45" x14ac:dyDescent="0.25">
      <c r="A80" s="12"/>
      <c r="B80" s="12" t="s">
        <v>175</v>
      </c>
      <c r="C80" s="12"/>
      <c r="D80" s="12"/>
      <c r="E80" s="3" t="s">
        <v>1454</v>
      </c>
      <c r="F80" s="10"/>
      <c r="G80" s="10"/>
      <c r="H80" s="10"/>
      <c r="I80" s="11"/>
      <c r="J80" s="10"/>
    </row>
    <row r="81" spans="1:10" ht="45" x14ac:dyDescent="0.25">
      <c r="A81" s="148"/>
      <c r="B81" s="148" t="s">
        <v>173</v>
      </c>
      <c r="C81" s="148"/>
      <c r="D81" s="148"/>
      <c r="E81" s="3" t="s">
        <v>1453</v>
      </c>
      <c r="F81" s="239"/>
      <c r="G81" s="239"/>
      <c r="H81" s="239"/>
      <c r="I81" s="242"/>
      <c r="J81" s="239"/>
    </row>
    <row r="82" spans="1:10" ht="30" x14ac:dyDescent="0.25">
      <c r="A82" s="148"/>
      <c r="B82" s="148"/>
      <c r="C82" s="148"/>
      <c r="D82" s="148"/>
      <c r="E82" s="2" t="s">
        <v>6655</v>
      </c>
      <c r="F82" s="241"/>
      <c r="G82" s="241"/>
      <c r="H82" s="241"/>
      <c r="I82" s="244"/>
      <c r="J82" s="241"/>
    </row>
    <row r="83" spans="1:10" ht="90" x14ac:dyDescent="0.25">
      <c r="A83" s="12"/>
      <c r="B83" s="12" t="s">
        <v>171</v>
      </c>
      <c r="C83" s="12"/>
      <c r="D83" s="12"/>
      <c r="E83" s="3" t="s">
        <v>1452</v>
      </c>
      <c r="F83" s="10"/>
      <c r="G83" s="10"/>
      <c r="H83" s="10"/>
      <c r="I83" s="11"/>
      <c r="J83" s="10"/>
    </row>
    <row r="84" spans="1:10" ht="60" x14ac:dyDescent="0.25">
      <c r="A84" s="12"/>
      <c r="B84" s="12" t="s">
        <v>169</v>
      </c>
      <c r="C84" s="12"/>
      <c r="D84" s="12"/>
      <c r="E84" s="3" t="s">
        <v>1451</v>
      </c>
      <c r="F84" s="10"/>
      <c r="G84" s="10"/>
      <c r="H84" s="10"/>
      <c r="I84" s="11"/>
      <c r="J84" s="10"/>
    </row>
    <row r="85" spans="1:10" ht="60" x14ac:dyDescent="0.25">
      <c r="A85" s="12"/>
      <c r="B85" s="12" t="s">
        <v>167</v>
      </c>
      <c r="C85" s="12"/>
      <c r="D85" s="12"/>
      <c r="E85" s="3" t="s">
        <v>1450</v>
      </c>
      <c r="F85" s="10"/>
      <c r="G85" s="10"/>
      <c r="H85" s="10"/>
      <c r="I85" s="11"/>
      <c r="J85" s="10"/>
    </row>
    <row r="86" spans="1:10" ht="135" x14ac:dyDescent="0.25">
      <c r="A86" s="12"/>
      <c r="B86" s="12" t="s">
        <v>165</v>
      </c>
      <c r="C86" s="12"/>
      <c r="D86" s="12"/>
      <c r="E86" s="3" t="s">
        <v>1449</v>
      </c>
      <c r="F86" s="10"/>
      <c r="G86" s="10"/>
      <c r="H86" s="10"/>
      <c r="I86" s="11"/>
      <c r="J86" s="10"/>
    </row>
    <row r="87" spans="1:10" ht="165" x14ac:dyDescent="0.25">
      <c r="A87" s="148"/>
      <c r="B87" s="148" t="s">
        <v>426</v>
      </c>
      <c r="C87" s="148"/>
      <c r="D87" s="148"/>
      <c r="E87" s="3" t="s">
        <v>1448</v>
      </c>
      <c r="F87" s="239"/>
      <c r="G87" s="239"/>
      <c r="H87" s="239"/>
      <c r="I87" s="242"/>
      <c r="J87" s="239"/>
    </row>
    <row r="88" spans="1:10" ht="30" x14ac:dyDescent="0.25">
      <c r="A88" s="148"/>
      <c r="B88" s="148"/>
      <c r="C88" s="148"/>
      <c r="D88" s="148"/>
      <c r="E88" s="2" t="s">
        <v>6656</v>
      </c>
      <c r="F88" s="241"/>
      <c r="G88" s="241"/>
      <c r="H88" s="241"/>
      <c r="I88" s="244"/>
      <c r="J88" s="241"/>
    </row>
    <row r="89" spans="1:10" ht="105" x14ac:dyDescent="0.25">
      <c r="A89" s="12"/>
      <c r="B89" s="12" t="s">
        <v>537</v>
      </c>
      <c r="C89" s="12"/>
      <c r="D89" s="12"/>
      <c r="E89" s="3" t="s">
        <v>1447</v>
      </c>
      <c r="F89" s="10"/>
      <c r="G89" s="10"/>
      <c r="H89" s="10"/>
      <c r="I89" s="11"/>
      <c r="J89" s="10"/>
    </row>
    <row r="90" spans="1:10" ht="105" x14ac:dyDescent="0.25">
      <c r="A90" s="12"/>
      <c r="B90" s="12" t="s">
        <v>535</v>
      </c>
      <c r="C90" s="12"/>
      <c r="D90" s="12"/>
      <c r="E90" s="3" t="s">
        <v>1446</v>
      </c>
      <c r="F90" s="10"/>
      <c r="G90" s="10"/>
      <c r="H90" s="10"/>
      <c r="I90" s="11"/>
      <c r="J90" s="10"/>
    </row>
    <row r="91" spans="1:10" ht="60" x14ac:dyDescent="0.25">
      <c r="A91" s="12"/>
      <c r="B91" s="12" t="s">
        <v>620</v>
      </c>
      <c r="C91" s="12"/>
      <c r="D91" s="12"/>
      <c r="E91" s="3" t="s">
        <v>1445</v>
      </c>
      <c r="F91" s="10"/>
      <c r="G91" s="10"/>
      <c r="H91" s="10"/>
      <c r="I91" s="11"/>
      <c r="J91" s="10"/>
    </row>
    <row r="92" spans="1:10" ht="105" x14ac:dyDescent="0.25">
      <c r="A92" s="148"/>
      <c r="B92" s="148" t="s">
        <v>618</v>
      </c>
      <c r="C92" s="148"/>
      <c r="D92" s="148"/>
      <c r="E92" s="3" t="s">
        <v>1444</v>
      </c>
      <c r="F92" s="239"/>
      <c r="G92" s="239"/>
      <c r="H92" s="239"/>
      <c r="I92" s="242"/>
      <c r="J92" s="239"/>
    </row>
    <row r="93" spans="1:10" ht="30" x14ac:dyDescent="0.25">
      <c r="A93" s="148"/>
      <c r="B93" s="148"/>
      <c r="C93" s="148"/>
      <c r="D93" s="148"/>
      <c r="E93" s="2" t="s">
        <v>7165</v>
      </c>
      <c r="F93" s="241"/>
      <c r="G93" s="241"/>
      <c r="H93" s="241"/>
      <c r="I93" s="244"/>
      <c r="J93" s="241"/>
    </row>
    <row r="94" spans="1:10" ht="225" x14ac:dyDescent="0.25">
      <c r="A94" s="148"/>
      <c r="B94" s="148" t="s">
        <v>616</v>
      </c>
      <c r="C94" s="148"/>
      <c r="D94" s="148"/>
      <c r="E94" s="3" t="s">
        <v>1443</v>
      </c>
      <c r="F94" s="239"/>
      <c r="G94" s="239"/>
      <c r="H94" s="239"/>
      <c r="I94" s="242"/>
      <c r="J94" s="239"/>
    </row>
    <row r="95" spans="1:10" ht="30" x14ac:dyDescent="0.25">
      <c r="A95" s="148"/>
      <c r="B95" s="148"/>
      <c r="C95" s="148"/>
      <c r="D95" s="148"/>
      <c r="E95" s="2" t="s">
        <v>7165</v>
      </c>
      <c r="F95" s="241"/>
      <c r="G95" s="241"/>
      <c r="H95" s="241"/>
      <c r="I95" s="244"/>
      <c r="J95" s="241"/>
    </row>
    <row r="96" spans="1:10" ht="45" x14ac:dyDescent="0.25">
      <c r="A96" s="12"/>
      <c r="B96" s="12" t="s">
        <v>614</v>
      </c>
      <c r="C96" s="12"/>
      <c r="D96" s="12"/>
      <c r="E96" s="3" t="s">
        <v>1442</v>
      </c>
      <c r="F96" s="239"/>
      <c r="G96" s="239"/>
      <c r="H96" s="239"/>
      <c r="I96" s="242"/>
      <c r="J96" s="239"/>
    </row>
    <row r="97" spans="1:10" x14ac:dyDescent="0.25">
      <c r="A97" s="12"/>
      <c r="B97" s="12"/>
      <c r="C97" s="12" t="s">
        <v>214</v>
      </c>
      <c r="D97" s="12"/>
      <c r="E97" s="3" t="s">
        <v>1441</v>
      </c>
      <c r="F97" s="240"/>
      <c r="G97" s="240"/>
      <c r="H97" s="240"/>
      <c r="I97" s="243"/>
      <c r="J97" s="240"/>
    </row>
    <row r="98" spans="1:10" ht="255" x14ac:dyDescent="0.25">
      <c r="A98" s="12"/>
      <c r="B98" s="12"/>
      <c r="C98" s="12"/>
      <c r="D98" s="12" t="s">
        <v>435</v>
      </c>
      <c r="E98" s="3" t="s">
        <v>1440</v>
      </c>
      <c r="F98" s="241"/>
      <c r="G98" s="241"/>
      <c r="H98" s="241"/>
      <c r="I98" s="244"/>
      <c r="J98" s="241"/>
    </row>
    <row r="99" spans="1:10" ht="285" x14ac:dyDescent="0.25">
      <c r="A99" s="148"/>
      <c r="B99" s="148"/>
      <c r="C99" s="148"/>
      <c r="D99" s="148" t="s">
        <v>433</v>
      </c>
      <c r="E99" s="3" t="s">
        <v>1439</v>
      </c>
      <c r="F99" s="239"/>
      <c r="G99" s="239"/>
      <c r="H99" s="239"/>
      <c r="I99" s="242"/>
      <c r="J99" s="239"/>
    </row>
    <row r="100" spans="1:10" ht="30" x14ac:dyDescent="0.25">
      <c r="A100" s="148"/>
      <c r="B100" s="148"/>
      <c r="C100" s="148"/>
      <c r="D100" s="148"/>
      <c r="E100" s="2" t="s">
        <v>7165</v>
      </c>
      <c r="F100" s="241"/>
      <c r="G100" s="241"/>
      <c r="H100" s="241"/>
      <c r="I100" s="244"/>
      <c r="J100" s="241"/>
    </row>
    <row r="101" spans="1:10" ht="30" x14ac:dyDescent="0.25">
      <c r="A101" s="12"/>
      <c r="B101" s="12"/>
      <c r="C101" s="12"/>
      <c r="D101" s="12" t="s">
        <v>431</v>
      </c>
      <c r="E101" s="3" t="s">
        <v>1438</v>
      </c>
      <c r="F101" s="10"/>
      <c r="G101" s="10"/>
      <c r="H101" s="10"/>
      <c r="I101" s="11"/>
      <c r="J101" s="10"/>
    </row>
    <row r="102" spans="1:10" ht="30" x14ac:dyDescent="0.25">
      <c r="A102" s="12"/>
      <c r="B102" s="12"/>
      <c r="C102" s="12"/>
      <c r="D102" s="12" t="s">
        <v>429</v>
      </c>
      <c r="E102" s="3" t="s">
        <v>1437</v>
      </c>
      <c r="F102" s="10"/>
      <c r="G102" s="10"/>
      <c r="H102" s="10"/>
      <c r="I102" s="11"/>
      <c r="J102" s="10"/>
    </row>
    <row r="103" spans="1:10" x14ac:dyDescent="0.25">
      <c r="A103" s="12"/>
      <c r="B103" s="12"/>
      <c r="C103" s="12" t="s">
        <v>212</v>
      </c>
      <c r="D103" s="12"/>
      <c r="E103" s="3" t="s">
        <v>1436</v>
      </c>
      <c r="F103" s="239"/>
      <c r="G103" s="239"/>
      <c r="H103" s="239"/>
      <c r="I103" s="242"/>
      <c r="J103" s="239"/>
    </row>
    <row r="104" spans="1:10" ht="195" x14ac:dyDescent="0.25">
      <c r="A104" s="12"/>
      <c r="B104" s="12"/>
      <c r="C104" s="12"/>
      <c r="D104" s="12" t="s">
        <v>435</v>
      </c>
      <c r="E104" s="3" t="s">
        <v>1435</v>
      </c>
      <c r="F104" s="241"/>
      <c r="G104" s="241"/>
      <c r="H104" s="241"/>
      <c r="I104" s="244"/>
      <c r="J104" s="241"/>
    </row>
    <row r="105" spans="1:10" ht="255" x14ac:dyDescent="0.25">
      <c r="A105" s="148"/>
      <c r="B105" s="148"/>
      <c r="C105" s="148"/>
      <c r="D105" s="148" t="s">
        <v>433</v>
      </c>
      <c r="E105" s="3" t="s">
        <v>1434</v>
      </c>
      <c r="F105" s="239"/>
      <c r="G105" s="239"/>
      <c r="H105" s="239"/>
      <c r="I105" s="242"/>
      <c r="J105" s="239"/>
    </row>
    <row r="106" spans="1:10" ht="30" x14ac:dyDescent="0.25">
      <c r="A106" s="148"/>
      <c r="B106" s="148"/>
      <c r="C106" s="148"/>
      <c r="D106" s="148"/>
      <c r="E106" s="2" t="s">
        <v>7165</v>
      </c>
      <c r="F106" s="241"/>
      <c r="G106" s="241"/>
      <c r="H106" s="241"/>
      <c r="I106" s="244"/>
      <c r="J106" s="241"/>
    </row>
    <row r="107" spans="1:10" ht="30" x14ac:dyDescent="0.25">
      <c r="A107" s="12"/>
      <c r="B107" s="12"/>
      <c r="C107" s="12"/>
      <c r="D107" s="12" t="s">
        <v>431</v>
      </c>
      <c r="E107" s="3" t="s">
        <v>1425</v>
      </c>
      <c r="F107" s="10"/>
      <c r="G107" s="10"/>
      <c r="H107" s="10"/>
      <c r="I107" s="11"/>
      <c r="J107" s="10"/>
    </row>
    <row r="108" spans="1:10" ht="30" x14ac:dyDescent="0.25">
      <c r="A108" s="12"/>
      <c r="B108" s="12"/>
      <c r="C108" s="12"/>
      <c r="D108" s="12" t="s">
        <v>429</v>
      </c>
      <c r="E108" s="3" t="s">
        <v>1424</v>
      </c>
      <c r="F108" s="10"/>
      <c r="G108" s="10"/>
      <c r="H108" s="10"/>
      <c r="I108" s="11"/>
      <c r="J108" s="10"/>
    </row>
    <row r="109" spans="1:10" x14ac:dyDescent="0.25">
      <c r="A109" s="12"/>
      <c r="B109" s="12"/>
      <c r="C109" s="12" t="s">
        <v>210</v>
      </c>
      <c r="D109" s="12"/>
      <c r="E109" s="3" t="s">
        <v>1433</v>
      </c>
      <c r="F109" s="239"/>
      <c r="G109" s="239"/>
      <c r="H109" s="239"/>
      <c r="I109" s="242"/>
      <c r="J109" s="239"/>
    </row>
    <row r="110" spans="1:10" ht="195" x14ac:dyDescent="0.25">
      <c r="A110" s="12"/>
      <c r="B110" s="12"/>
      <c r="C110" s="12"/>
      <c r="D110" s="12" t="s">
        <v>435</v>
      </c>
      <c r="E110" s="3" t="s">
        <v>1432</v>
      </c>
      <c r="F110" s="241"/>
      <c r="G110" s="241"/>
      <c r="H110" s="241"/>
      <c r="I110" s="244"/>
      <c r="J110" s="241"/>
    </row>
    <row r="111" spans="1:10" ht="255" x14ac:dyDescent="0.25">
      <c r="A111" s="148"/>
      <c r="B111" s="148"/>
      <c r="C111" s="148"/>
      <c r="D111" s="148" t="s">
        <v>433</v>
      </c>
      <c r="E111" s="3" t="s">
        <v>1431</v>
      </c>
      <c r="F111" s="239"/>
      <c r="G111" s="239"/>
      <c r="H111" s="239"/>
      <c r="I111" s="242"/>
      <c r="J111" s="239"/>
    </row>
    <row r="112" spans="1:10" ht="30" x14ac:dyDescent="0.25">
      <c r="A112" s="148"/>
      <c r="B112" s="148"/>
      <c r="C112" s="148"/>
      <c r="D112" s="148"/>
      <c r="E112" s="2" t="s">
        <v>7165</v>
      </c>
      <c r="F112" s="241"/>
      <c r="G112" s="241"/>
      <c r="H112" s="241"/>
      <c r="I112" s="244"/>
      <c r="J112" s="241"/>
    </row>
    <row r="113" spans="1:10" ht="30" x14ac:dyDescent="0.25">
      <c r="A113" s="12"/>
      <c r="B113" s="12"/>
      <c r="C113" s="12"/>
      <c r="D113" s="12" t="s">
        <v>431</v>
      </c>
      <c r="E113" s="3" t="s">
        <v>1430</v>
      </c>
      <c r="F113" s="10"/>
      <c r="G113" s="10"/>
      <c r="H113" s="10"/>
      <c r="I113" s="11"/>
      <c r="J113" s="10"/>
    </row>
    <row r="114" spans="1:10" ht="30" x14ac:dyDescent="0.25">
      <c r="A114" s="12"/>
      <c r="B114" s="12"/>
      <c r="C114" s="12"/>
      <c r="D114" s="12" t="s">
        <v>429</v>
      </c>
      <c r="E114" s="3" t="s">
        <v>1429</v>
      </c>
      <c r="F114" s="10"/>
      <c r="G114" s="10"/>
      <c r="H114" s="10"/>
      <c r="I114" s="11"/>
      <c r="J114" s="10"/>
    </row>
    <row r="115" spans="1:10" ht="60" x14ac:dyDescent="0.25">
      <c r="A115" s="12"/>
      <c r="B115" s="12"/>
      <c r="C115" s="12" t="s">
        <v>208</v>
      </c>
      <c r="D115" s="12"/>
      <c r="E115" s="3" t="s">
        <v>1428</v>
      </c>
      <c r="F115" s="239"/>
      <c r="G115" s="239"/>
      <c r="H115" s="239"/>
      <c r="I115" s="242"/>
      <c r="J115" s="239"/>
    </row>
    <row r="116" spans="1:10" ht="270" x14ac:dyDescent="0.25">
      <c r="A116" s="12"/>
      <c r="B116" s="12"/>
      <c r="C116" s="12"/>
      <c r="D116" s="12" t="s">
        <v>435</v>
      </c>
      <c r="E116" s="3" t="s">
        <v>1427</v>
      </c>
      <c r="F116" s="241"/>
      <c r="G116" s="241"/>
      <c r="H116" s="241"/>
      <c r="I116" s="244"/>
      <c r="J116" s="241"/>
    </row>
    <row r="117" spans="1:10" ht="255" x14ac:dyDescent="0.25">
      <c r="A117" s="148"/>
      <c r="B117" s="148"/>
      <c r="C117" s="148"/>
      <c r="D117" s="148" t="s">
        <v>433</v>
      </c>
      <c r="E117" s="3" t="s">
        <v>1426</v>
      </c>
      <c r="F117" s="239"/>
      <c r="G117" s="239"/>
      <c r="H117" s="239"/>
      <c r="I117" s="242"/>
      <c r="J117" s="239"/>
    </row>
    <row r="118" spans="1:10" ht="30" x14ac:dyDescent="0.25">
      <c r="A118" s="148"/>
      <c r="B118" s="148"/>
      <c r="C118" s="148"/>
      <c r="D118" s="148"/>
      <c r="E118" s="2" t="s">
        <v>7165</v>
      </c>
      <c r="F118" s="241"/>
      <c r="G118" s="241"/>
      <c r="H118" s="241"/>
      <c r="I118" s="244"/>
      <c r="J118" s="241"/>
    </row>
    <row r="119" spans="1:10" ht="30" x14ac:dyDescent="0.25">
      <c r="A119" s="12"/>
      <c r="B119" s="12"/>
      <c r="C119" s="12"/>
      <c r="D119" s="12" t="s">
        <v>431</v>
      </c>
      <c r="E119" s="3" t="s">
        <v>1425</v>
      </c>
      <c r="F119" s="10"/>
      <c r="G119" s="10"/>
      <c r="H119" s="10"/>
      <c r="I119" s="11"/>
      <c r="J119" s="10"/>
    </row>
    <row r="120" spans="1:10" ht="30" x14ac:dyDescent="0.25">
      <c r="A120" s="12"/>
      <c r="B120" s="12"/>
      <c r="C120" s="12"/>
      <c r="D120" s="12" t="s">
        <v>429</v>
      </c>
      <c r="E120" s="3" t="s">
        <v>1424</v>
      </c>
      <c r="F120" s="10"/>
      <c r="G120" s="10"/>
      <c r="H120" s="10"/>
      <c r="I120" s="11"/>
      <c r="J120" s="10"/>
    </row>
    <row r="121" spans="1:10" ht="45" x14ac:dyDescent="0.25">
      <c r="A121" s="12"/>
      <c r="B121" s="12" t="s">
        <v>612</v>
      </c>
      <c r="C121" s="12"/>
      <c r="D121" s="12"/>
      <c r="E121" s="3" t="s">
        <v>1423</v>
      </c>
      <c r="F121" s="239"/>
      <c r="G121" s="239"/>
      <c r="H121" s="239"/>
      <c r="I121" s="242"/>
      <c r="J121" s="239"/>
    </row>
    <row r="122" spans="1:10" ht="60" x14ac:dyDescent="0.25">
      <c r="A122" s="12"/>
      <c r="B122" s="12"/>
      <c r="C122" s="12" t="s">
        <v>214</v>
      </c>
      <c r="D122" s="12"/>
      <c r="E122" s="3" t="s">
        <v>1422</v>
      </c>
      <c r="F122" s="241"/>
      <c r="G122" s="241"/>
      <c r="H122" s="241"/>
      <c r="I122" s="244"/>
      <c r="J122" s="241"/>
    </row>
    <row r="123" spans="1:10" ht="45" x14ac:dyDescent="0.25">
      <c r="A123" s="12"/>
      <c r="B123" s="12"/>
      <c r="C123" s="12" t="s">
        <v>212</v>
      </c>
      <c r="D123" s="12"/>
      <c r="E123" s="3" t="s">
        <v>1421</v>
      </c>
      <c r="F123" s="10"/>
      <c r="G123" s="10"/>
      <c r="H123" s="10"/>
      <c r="I123" s="11"/>
      <c r="J123" s="10"/>
    </row>
    <row r="124" spans="1:10" ht="75" x14ac:dyDescent="0.25">
      <c r="A124" s="12"/>
      <c r="B124" s="12"/>
      <c r="C124" s="12" t="s">
        <v>210</v>
      </c>
      <c r="D124" s="12"/>
      <c r="E124" s="3" t="s">
        <v>1420</v>
      </c>
      <c r="F124" s="10"/>
      <c r="G124" s="10"/>
      <c r="H124" s="10"/>
      <c r="I124" s="11"/>
      <c r="J124" s="10"/>
    </row>
    <row r="125" spans="1:10" ht="30" x14ac:dyDescent="0.25">
      <c r="A125" s="12"/>
      <c r="B125" s="12"/>
      <c r="C125" s="12" t="s">
        <v>208</v>
      </c>
      <c r="D125" s="12"/>
      <c r="E125" s="3" t="s">
        <v>1419</v>
      </c>
      <c r="F125" s="10"/>
      <c r="G125" s="10"/>
      <c r="H125" s="10"/>
      <c r="I125" s="11"/>
      <c r="J125" s="10"/>
    </row>
    <row r="126" spans="1:10" ht="120" x14ac:dyDescent="0.25">
      <c r="A126" s="12"/>
      <c r="B126" s="12"/>
      <c r="C126" s="12" t="s">
        <v>206</v>
      </c>
      <c r="D126" s="12"/>
      <c r="E126" s="3" t="s">
        <v>1418</v>
      </c>
      <c r="F126" s="10"/>
      <c r="G126" s="10"/>
      <c r="H126" s="10"/>
      <c r="I126" s="11"/>
      <c r="J126" s="10"/>
    </row>
    <row r="127" spans="1:10" ht="45" x14ac:dyDescent="0.25">
      <c r="A127" s="12"/>
      <c r="B127" s="12"/>
      <c r="C127" s="12" t="s">
        <v>204</v>
      </c>
      <c r="D127" s="12"/>
      <c r="E127" s="3" t="s">
        <v>1417</v>
      </c>
      <c r="F127" s="10"/>
      <c r="G127" s="10"/>
      <c r="H127" s="10"/>
      <c r="I127" s="11"/>
      <c r="J127" s="10"/>
    </row>
    <row r="128" spans="1:10" ht="60" x14ac:dyDescent="0.25">
      <c r="A128" s="12"/>
      <c r="B128" s="12"/>
      <c r="C128" s="12" t="s">
        <v>202</v>
      </c>
      <c r="D128" s="12"/>
      <c r="E128" s="3" t="s">
        <v>1416</v>
      </c>
      <c r="F128" s="10"/>
      <c r="G128" s="10"/>
      <c r="H128" s="10"/>
      <c r="I128" s="11"/>
      <c r="J128" s="10"/>
    </row>
    <row r="129" spans="1:10" ht="45" x14ac:dyDescent="0.25">
      <c r="A129" s="12"/>
      <c r="B129" s="12"/>
      <c r="C129" s="12" t="s">
        <v>201</v>
      </c>
      <c r="D129" s="12"/>
      <c r="E129" s="3" t="s">
        <v>1415</v>
      </c>
      <c r="F129" s="10"/>
      <c r="G129" s="10"/>
      <c r="H129" s="10"/>
      <c r="I129" s="11"/>
      <c r="J129" s="10"/>
    </row>
    <row r="130" spans="1:10" ht="75" x14ac:dyDescent="0.25">
      <c r="A130" s="148"/>
      <c r="B130" s="148" t="s">
        <v>610</v>
      </c>
      <c r="C130" s="148"/>
      <c r="D130" s="148"/>
      <c r="E130" s="3" t="s">
        <v>1414</v>
      </c>
      <c r="F130" s="239"/>
      <c r="G130" s="239"/>
      <c r="H130" s="239"/>
      <c r="I130" s="242"/>
      <c r="J130" s="239"/>
    </row>
    <row r="131" spans="1:10" ht="30" x14ac:dyDescent="0.25">
      <c r="A131" s="148"/>
      <c r="B131" s="148"/>
      <c r="C131" s="148"/>
      <c r="D131" s="148"/>
      <c r="E131" s="2" t="s">
        <v>6655</v>
      </c>
      <c r="F131" s="241"/>
      <c r="G131" s="241"/>
      <c r="H131" s="241"/>
      <c r="I131" s="244"/>
      <c r="J131" s="241"/>
    </row>
    <row r="132" spans="1:10" ht="105" x14ac:dyDescent="0.25">
      <c r="A132" s="12"/>
      <c r="B132" s="12" t="s">
        <v>723</v>
      </c>
      <c r="C132" s="12"/>
      <c r="D132" s="12"/>
      <c r="E132" s="3" t="s">
        <v>7705</v>
      </c>
      <c r="F132" s="10"/>
      <c r="G132" s="10"/>
      <c r="H132" s="10"/>
      <c r="I132" s="11"/>
      <c r="J132" s="10"/>
    </row>
    <row r="133" spans="1:10" ht="195" x14ac:dyDescent="0.25">
      <c r="A133" s="12" t="s">
        <v>1413</v>
      </c>
      <c r="B133" s="12"/>
      <c r="C133" s="12"/>
      <c r="D133" s="12"/>
      <c r="E133" s="3" t="s">
        <v>1412</v>
      </c>
      <c r="F133" s="239"/>
      <c r="G133" s="239"/>
      <c r="H133" s="239"/>
      <c r="I133" s="242"/>
      <c r="J133" s="239"/>
    </row>
    <row r="134" spans="1:10" ht="60" x14ac:dyDescent="0.25">
      <c r="A134" s="12"/>
      <c r="B134" s="12" t="s">
        <v>420</v>
      </c>
      <c r="C134" s="12"/>
      <c r="D134" s="12"/>
      <c r="E134" s="3" t="s">
        <v>1411</v>
      </c>
      <c r="F134" s="241"/>
      <c r="G134" s="241"/>
      <c r="H134" s="241"/>
      <c r="I134" s="244"/>
      <c r="J134" s="241"/>
    </row>
    <row r="135" spans="1:10" ht="150" x14ac:dyDescent="0.25">
      <c r="A135" s="12"/>
      <c r="B135" s="12" t="s">
        <v>179</v>
      </c>
      <c r="C135" s="12"/>
      <c r="D135" s="12"/>
      <c r="E135" s="3" t="s">
        <v>1410</v>
      </c>
      <c r="F135" s="10"/>
      <c r="G135" s="10"/>
      <c r="H135" s="10"/>
      <c r="I135" s="11"/>
      <c r="J135" s="10"/>
    </row>
    <row r="136" spans="1:10" ht="60" x14ac:dyDescent="0.25">
      <c r="A136" s="12"/>
      <c r="B136" s="12" t="s">
        <v>177</v>
      </c>
      <c r="C136" s="12"/>
      <c r="D136" s="12"/>
      <c r="E136" s="3" t="s">
        <v>516</v>
      </c>
      <c r="F136" s="10"/>
      <c r="G136" s="10"/>
      <c r="H136" s="10"/>
      <c r="I136" s="11"/>
      <c r="J136" s="10"/>
    </row>
    <row r="137" spans="1:10" ht="165" x14ac:dyDescent="0.25">
      <c r="A137" s="12"/>
      <c r="B137" s="12" t="s">
        <v>175</v>
      </c>
      <c r="C137" s="12"/>
      <c r="D137" s="12"/>
      <c r="E137" s="3" t="s">
        <v>1409</v>
      </c>
      <c r="F137" s="10"/>
      <c r="G137" s="10"/>
      <c r="H137" s="10"/>
      <c r="I137" s="11"/>
      <c r="J137" s="10"/>
    </row>
    <row r="138" spans="1:10" ht="45" x14ac:dyDescent="0.25">
      <c r="A138" s="12"/>
      <c r="B138" s="12" t="s">
        <v>173</v>
      </c>
      <c r="C138" s="12"/>
      <c r="D138" s="12"/>
      <c r="E138" s="3" t="s">
        <v>625</v>
      </c>
      <c r="F138" s="239"/>
      <c r="G138" s="239"/>
      <c r="H138" s="239"/>
      <c r="I138" s="242"/>
      <c r="J138" s="239"/>
    </row>
    <row r="139" spans="1:10" ht="180" x14ac:dyDescent="0.25">
      <c r="A139" s="12"/>
      <c r="B139" s="12"/>
      <c r="C139" s="12" t="s">
        <v>214</v>
      </c>
      <c r="D139" s="12"/>
      <c r="E139" s="3" t="s">
        <v>7706</v>
      </c>
      <c r="F139" s="241"/>
      <c r="G139" s="241"/>
      <c r="H139" s="241"/>
      <c r="I139" s="244"/>
      <c r="J139" s="241"/>
    </row>
    <row r="140" spans="1:10" ht="120" x14ac:dyDescent="0.25">
      <c r="A140" s="12"/>
      <c r="B140" s="12"/>
      <c r="C140" s="12" t="s">
        <v>212</v>
      </c>
      <c r="D140" s="12"/>
      <c r="E140" s="3" t="s">
        <v>7545</v>
      </c>
      <c r="F140" s="10"/>
      <c r="G140" s="10"/>
      <c r="H140" s="10"/>
      <c r="I140" s="11"/>
      <c r="J140" s="10"/>
    </row>
    <row r="141" spans="1:10" ht="105" x14ac:dyDescent="0.25">
      <c r="A141" s="12"/>
      <c r="B141" s="12"/>
      <c r="C141" s="12" t="s">
        <v>210</v>
      </c>
      <c r="D141" s="12"/>
      <c r="E141" s="3" t="s">
        <v>1408</v>
      </c>
      <c r="F141" s="10"/>
      <c r="G141" s="10"/>
      <c r="H141" s="10"/>
      <c r="I141" s="11"/>
      <c r="J141" s="10"/>
    </row>
    <row r="142" spans="1:10" ht="120" x14ac:dyDescent="0.25">
      <c r="A142" s="12"/>
      <c r="B142" s="12" t="s">
        <v>171</v>
      </c>
      <c r="C142" s="12"/>
      <c r="D142" s="12"/>
      <c r="E142" s="3" t="s">
        <v>1407</v>
      </c>
      <c r="F142" s="10"/>
      <c r="G142" s="10"/>
      <c r="H142" s="10"/>
      <c r="I142" s="11"/>
      <c r="J142" s="10"/>
    </row>
    <row r="143" spans="1:10" ht="135" x14ac:dyDescent="0.25">
      <c r="A143" s="148"/>
      <c r="B143" s="148" t="s">
        <v>169</v>
      </c>
      <c r="C143" s="148"/>
      <c r="D143" s="148"/>
      <c r="E143" s="3" t="s">
        <v>7150</v>
      </c>
      <c r="F143" s="239"/>
      <c r="G143" s="239"/>
      <c r="H143" s="239"/>
      <c r="I143" s="242"/>
      <c r="J143" s="239"/>
    </row>
    <row r="144" spans="1:10" ht="30" x14ac:dyDescent="0.25">
      <c r="A144" s="148"/>
      <c r="B144" s="148"/>
      <c r="C144" s="148"/>
      <c r="D144" s="148"/>
      <c r="E144" s="2" t="s">
        <v>6974</v>
      </c>
      <c r="F144" s="240"/>
      <c r="G144" s="240"/>
      <c r="H144" s="240"/>
      <c r="I144" s="243"/>
      <c r="J144" s="240"/>
    </row>
    <row r="145" spans="1:10" ht="30" x14ac:dyDescent="0.25">
      <c r="A145" s="148"/>
      <c r="B145" s="148"/>
      <c r="C145" s="148"/>
      <c r="D145" s="148"/>
      <c r="E145" s="2" t="s">
        <v>7151</v>
      </c>
      <c r="F145" s="240"/>
      <c r="G145" s="240"/>
      <c r="H145" s="240"/>
      <c r="I145" s="243"/>
      <c r="J145" s="240"/>
    </row>
    <row r="146" spans="1:10" ht="105" x14ac:dyDescent="0.25">
      <c r="A146" s="148"/>
      <c r="B146" s="148" t="s">
        <v>167</v>
      </c>
      <c r="C146" s="148"/>
      <c r="D146" s="148"/>
      <c r="E146" s="3" t="s">
        <v>7413</v>
      </c>
      <c r="F146" s="239"/>
      <c r="G146" s="239"/>
      <c r="H146" s="239"/>
      <c r="I146" s="242"/>
      <c r="J146" s="239"/>
    </row>
    <row r="147" spans="1:10" ht="30" x14ac:dyDescent="0.25">
      <c r="A147" s="148"/>
      <c r="B147" s="148"/>
      <c r="C147" s="148"/>
      <c r="D147" s="148"/>
      <c r="E147" s="2" t="s">
        <v>6976</v>
      </c>
      <c r="F147" s="240"/>
      <c r="G147" s="240"/>
      <c r="H147" s="240"/>
      <c r="I147" s="243"/>
      <c r="J147" s="240"/>
    </row>
    <row r="148" spans="1:10" ht="30" x14ac:dyDescent="0.25">
      <c r="A148" s="148"/>
      <c r="B148" s="148"/>
      <c r="C148" s="148"/>
      <c r="D148" s="148"/>
      <c r="E148" s="2" t="s">
        <v>6975</v>
      </c>
      <c r="F148" s="240"/>
      <c r="G148" s="240"/>
      <c r="H148" s="240"/>
      <c r="I148" s="243"/>
      <c r="J148" s="240"/>
    </row>
    <row r="149" spans="1:10" ht="105" x14ac:dyDescent="0.25">
      <c r="A149" s="12"/>
      <c r="B149" s="12" t="s">
        <v>165</v>
      </c>
      <c r="C149" s="12"/>
      <c r="D149" s="12"/>
      <c r="E149" s="3" t="s">
        <v>7708</v>
      </c>
      <c r="F149" s="10"/>
      <c r="G149" s="10"/>
      <c r="H149" s="10"/>
      <c r="I149" s="11"/>
      <c r="J149" s="10"/>
    </row>
    <row r="150" spans="1:10" ht="60" x14ac:dyDescent="0.25">
      <c r="A150" s="12"/>
      <c r="B150" s="12" t="s">
        <v>426</v>
      </c>
      <c r="C150" s="12"/>
      <c r="D150" s="12"/>
      <c r="E150" s="3" t="s">
        <v>7709</v>
      </c>
      <c r="F150" s="10"/>
      <c r="G150" s="10"/>
      <c r="H150" s="10"/>
      <c r="I150" s="11"/>
      <c r="J150" s="10"/>
    </row>
    <row r="151" spans="1:10" ht="150" x14ac:dyDescent="0.25">
      <c r="A151" s="148"/>
      <c r="B151" s="148" t="s">
        <v>537</v>
      </c>
      <c r="C151" s="148"/>
      <c r="D151" s="148"/>
      <c r="E151" s="3" t="s">
        <v>7710</v>
      </c>
      <c r="F151" s="239"/>
      <c r="G151" s="239"/>
      <c r="H151" s="239"/>
      <c r="I151" s="242"/>
      <c r="J151" s="239"/>
    </row>
    <row r="152" spans="1:10" ht="30" x14ac:dyDescent="0.25">
      <c r="A152" s="148"/>
      <c r="B152" s="148"/>
      <c r="C152" s="148"/>
      <c r="D152" s="148"/>
      <c r="E152" s="2" t="s">
        <v>6977</v>
      </c>
      <c r="F152" s="240"/>
      <c r="G152" s="240"/>
      <c r="H152" s="240"/>
      <c r="I152" s="243"/>
      <c r="J152" s="240"/>
    </row>
    <row r="153" spans="1:10" ht="30" x14ac:dyDescent="0.25">
      <c r="A153" s="148"/>
      <c r="B153" s="148"/>
      <c r="C153" s="148"/>
      <c r="D153" s="148"/>
      <c r="E153" s="2" t="s">
        <v>7152</v>
      </c>
      <c r="F153" s="240"/>
      <c r="G153" s="240"/>
      <c r="H153" s="240"/>
      <c r="I153" s="243"/>
      <c r="J153" s="240"/>
    </row>
    <row r="154" spans="1:10" ht="60" x14ac:dyDescent="0.25">
      <c r="A154" s="12"/>
      <c r="B154" s="12" t="s">
        <v>535</v>
      </c>
      <c r="C154" s="12"/>
      <c r="D154" s="12"/>
      <c r="E154" s="3" t="s">
        <v>7414</v>
      </c>
      <c r="F154" s="10"/>
      <c r="G154" s="10"/>
      <c r="H154" s="10"/>
      <c r="I154" s="11"/>
      <c r="J154" s="10"/>
    </row>
    <row r="155" spans="1:10" ht="75" x14ac:dyDescent="0.25">
      <c r="A155" s="12"/>
      <c r="B155" s="12" t="s">
        <v>620</v>
      </c>
      <c r="C155" s="12"/>
      <c r="D155" s="12"/>
      <c r="E155" s="3" t="s">
        <v>7415</v>
      </c>
      <c r="F155" s="10"/>
      <c r="G155" s="10"/>
      <c r="H155" s="10"/>
      <c r="I155" s="11"/>
      <c r="J155" s="10"/>
    </row>
    <row r="156" spans="1:10" ht="150" x14ac:dyDescent="0.25">
      <c r="A156" s="148"/>
      <c r="B156" s="148" t="s">
        <v>618</v>
      </c>
      <c r="C156" s="148"/>
      <c r="D156" s="148"/>
      <c r="E156" s="3" t="s">
        <v>7416</v>
      </c>
      <c r="F156" s="239"/>
      <c r="G156" s="239"/>
      <c r="H156" s="239"/>
      <c r="I156" s="242"/>
      <c r="J156" s="239"/>
    </row>
    <row r="157" spans="1:10" ht="30" x14ac:dyDescent="0.25">
      <c r="A157" s="148"/>
      <c r="B157" s="148"/>
      <c r="C157" s="148"/>
      <c r="D157" s="148"/>
      <c r="E157" s="2" t="s">
        <v>6978</v>
      </c>
      <c r="F157" s="240"/>
      <c r="G157" s="240"/>
      <c r="H157" s="240"/>
      <c r="I157" s="243"/>
      <c r="J157" s="240"/>
    </row>
    <row r="158" spans="1:10" ht="30" x14ac:dyDescent="0.25">
      <c r="A158" s="148"/>
      <c r="B158" s="148"/>
      <c r="C158" s="148"/>
      <c r="D158" s="148"/>
      <c r="E158" s="2" t="s">
        <v>7153</v>
      </c>
      <c r="F158" s="240"/>
      <c r="G158" s="240"/>
      <c r="H158" s="240"/>
      <c r="I158" s="243"/>
      <c r="J158" s="240"/>
    </row>
    <row r="159" spans="1:10" ht="285" x14ac:dyDescent="0.25">
      <c r="A159" s="12"/>
      <c r="B159" s="12" t="s">
        <v>616</v>
      </c>
      <c r="C159" s="12"/>
      <c r="D159" s="12"/>
      <c r="E159" s="3" t="s">
        <v>7711</v>
      </c>
      <c r="F159" s="10"/>
      <c r="G159" s="10"/>
      <c r="H159" s="10"/>
      <c r="I159" s="11"/>
      <c r="J159" s="10"/>
    </row>
    <row r="160" spans="1:10" ht="90" x14ac:dyDescent="0.25">
      <c r="A160" s="12"/>
      <c r="B160" s="12" t="s">
        <v>614</v>
      </c>
      <c r="C160" s="12"/>
      <c r="D160" s="12"/>
      <c r="E160" s="3" t="s">
        <v>1406</v>
      </c>
      <c r="F160" s="239"/>
      <c r="G160" s="239"/>
      <c r="H160" s="239"/>
      <c r="I160" s="242"/>
      <c r="J160" s="239"/>
    </row>
    <row r="161" spans="1:10" ht="30" x14ac:dyDescent="0.25">
      <c r="A161" s="12"/>
      <c r="B161" s="15" t="s">
        <v>437</v>
      </c>
      <c r="C161" s="12"/>
      <c r="D161" s="12"/>
      <c r="E161" s="3" t="s">
        <v>1355</v>
      </c>
      <c r="F161" s="241"/>
      <c r="G161" s="241"/>
      <c r="H161" s="241"/>
      <c r="I161" s="244"/>
      <c r="J161" s="241"/>
    </row>
    <row r="162" spans="1:10" ht="150" x14ac:dyDescent="0.25">
      <c r="A162" s="148" t="s">
        <v>1405</v>
      </c>
      <c r="B162" s="148"/>
      <c r="C162" s="148"/>
      <c r="D162" s="148"/>
      <c r="E162" s="3" t="s">
        <v>1404</v>
      </c>
      <c r="F162" s="165"/>
      <c r="G162" s="165"/>
      <c r="H162" s="165"/>
      <c r="I162" s="246"/>
      <c r="J162" s="165"/>
    </row>
    <row r="163" spans="1:10" ht="30" x14ac:dyDescent="0.25">
      <c r="A163" s="148"/>
      <c r="B163" s="148"/>
      <c r="C163" s="148"/>
      <c r="D163" s="148"/>
      <c r="E163" s="2" t="s">
        <v>7042</v>
      </c>
      <c r="F163" s="165"/>
      <c r="G163" s="165"/>
      <c r="H163" s="165"/>
      <c r="I163" s="246"/>
      <c r="J163" s="165"/>
    </row>
  </sheetData>
  <mergeCells count="306">
    <mergeCell ref="A77:A78"/>
    <mergeCell ref="B77:B78"/>
    <mergeCell ref="C77:C78"/>
    <mergeCell ref="D77:D78"/>
    <mergeCell ref="F77:F78"/>
    <mergeCell ref="G77:G78"/>
    <mergeCell ref="H77:H78"/>
    <mergeCell ref="I77:I78"/>
    <mergeCell ref="J77:J78"/>
    <mergeCell ref="A24:A25"/>
    <mergeCell ref="B24:B25"/>
    <mergeCell ref="C24:C25"/>
    <mergeCell ref="D24:D25"/>
    <mergeCell ref="F24:F25"/>
    <mergeCell ref="G24:G25"/>
    <mergeCell ref="H24:H25"/>
    <mergeCell ref="I24:I25"/>
    <mergeCell ref="J24:J25"/>
    <mergeCell ref="J160:J161"/>
    <mergeCell ref="I160:I161"/>
    <mergeCell ref="H160:H161"/>
    <mergeCell ref="G160:G161"/>
    <mergeCell ref="F160:F161"/>
    <mergeCell ref="I121:I122"/>
    <mergeCell ref="H121:H122"/>
    <mergeCell ref="G121:G122"/>
    <mergeCell ref="F96:F98"/>
    <mergeCell ref="F109:F110"/>
    <mergeCell ref="G96:G98"/>
    <mergeCell ref="H96:H98"/>
    <mergeCell ref="F138:F139"/>
    <mergeCell ref="J115:J116"/>
    <mergeCell ref="H133:H134"/>
    <mergeCell ref="H115:H116"/>
    <mergeCell ref="F133:F134"/>
    <mergeCell ref="F115:F116"/>
    <mergeCell ref="J133:J134"/>
    <mergeCell ref="J138:J139"/>
    <mergeCell ref="I138:I139"/>
    <mergeCell ref="H138:H139"/>
    <mergeCell ref="G138:G139"/>
    <mergeCell ref="G115:G116"/>
    <mergeCell ref="I133:I134"/>
    <mergeCell ref="J121:J122"/>
    <mergeCell ref="G133:G134"/>
    <mergeCell ref="G130:G131"/>
    <mergeCell ref="G51:G52"/>
    <mergeCell ref="G38:G40"/>
    <mergeCell ref="F38:F40"/>
    <mergeCell ref="J51:J52"/>
    <mergeCell ref="I57:I58"/>
    <mergeCell ref="H57:H58"/>
    <mergeCell ref="G75:G76"/>
    <mergeCell ref="H75:H76"/>
    <mergeCell ref="J96:J98"/>
    <mergeCell ref="F63:F64"/>
    <mergeCell ref="J75:J76"/>
    <mergeCell ref="I75:I76"/>
    <mergeCell ref="J63:J64"/>
    <mergeCell ref="F75:F76"/>
    <mergeCell ref="H63:H64"/>
    <mergeCell ref="G63:G64"/>
    <mergeCell ref="I63:I64"/>
    <mergeCell ref="G81:G82"/>
    <mergeCell ref="H81:H82"/>
    <mergeCell ref="I81:I82"/>
    <mergeCell ref="J81:J82"/>
    <mergeCell ref="I96:I98"/>
    <mergeCell ref="A3:J3"/>
    <mergeCell ref="J6:J7"/>
    <mergeCell ref="I6:I7"/>
    <mergeCell ref="H6:H7"/>
    <mergeCell ref="G6:G7"/>
    <mergeCell ref="H45:H46"/>
    <mergeCell ref="F12:F13"/>
    <mergeCell ref="G12:G13"/>
    <mergeCell ref="F6:F7"/>
    <mergeCell ref="I12:I13"/>
    <mergeCell ref="J12:J13"/>
    <mergeCell ref="H12:H13"/>
    <mergeCell ref="H38:H40"/>
    <mergeCell ref="A16:A17"/>
    <mergeCell ref="J38:J40"/>
    <mergeCell ref="I38:I40"/>
    <mergeCell ref="J45:J46"/>
    <mergeCell ref="G45:G46"/>
    <mergeCell ref="F45:F46"/>
    <mergeCell ref="H16:H17"/>
    <mergeCell ref="I16:I17"/>
    <mergeCell ref="J16:J17"/>
    <mergeCell ref="A73:A74"/>
    <mergeCell ref="B73:B74"/>
    <mergeCell ref="C73:C74"/>
    <mergeCell ref="D73:D74"/>
    <mergeCell ref="F73:F74"/>
    <mergeCell ref="G73:G74"/>
    <mergeCell ref="H73:H74"/>
    <mergeCell ref="I73:I74"/>
    <mergeCell ref="J73:J74"/>
    <mergeCell ref="B16:B17"/>
    <mergeCell ref="C16:C17"/>
    <mergeCell ref="D16:D17"/>
    <mergeCell ref="F16:F17"/>
    <mergeCell ref="G16:G17"/>
    <mergeCell ref="I45:I46"/>
    <mergeCell ref="H51:H52"/>
    <mergeCell ref="J57:J58"/>
    <mergeCell ref="F57:F58"/>
    <mergeCell ref="G57:G58"/>
    <mergeCell ref="F51:F52"/>
    <mergeCell ref="I51:I52"/>
    <mergeCell ref="H130:H131"/>
    <mergeCell ref="I130:I131"/>
    <mergeCell ref="J130:J131"/>
    <mergeCell ref="A130:A131"/>
    <mergeCell ref="B130:B131"/>
    <mergeCell ref="C130:C131"/>
    <mergeCell ref="D130:D131"/>
    <mergeCell ref="F130:F131"/>
    <mergeCell ref="A81:A82"/>
    <mergeCell ref="B81:B82"/>
    <mergeCell ref="C81:C82"/>
    <mergeCell ref="D81:D82"/>
    <mergeCell ref="F81:F82"/>
    <mergeCell ref="J103:J104"/>
    <mergeCell ref="J109:J110"/>
    <mergeCell ref="I109:I110"/>
    <mergeCell ref="H109:H110"/>
    <mergeCell ref="G109:G110"/>
    <mergeCell ref="G103:G104"/>
    <mergeCell ref="H103:H104"/>
    <mergeCell ref="F103:F104"/>
    <mergeCell ref="I115:I116"/>
    <mergeCell ref="I103:I104"/>
    <mergeCell ref="F121:F122"/>
    <mergeCell ref="A29:A30"/>
    <mergeCell ref="B29:B30"/>
    <mergeCell ref="C29:C30"/>
    <mergeCell ref="D29:D30"/>
    <mergeCell ref="F29:F30"/>
    <mergeCell ref="G29:G30"/>
    <mergeCell ref="H29:H30"/>
    <mergeCell ref="I29:I30"/>
    <mergeCell ref="J29:J30"/>
    <mergeCell ref="A87:A88"/>
    <mergeCell ref="B87:B88"/>
    <mergeCell ref="C87:C88"/>
    <mergeCell ref="D87:D88"/>
    <mergeCell ref="F87:F88"/>
    <mergeCell ref="G87:G88"/>
    <mergeCell ref="H87:H88"/>
    <mergeCell ref="I87:I88"/>
    <mergeCell ref="J87:J88"/>
    <mergeCell ref="A143:A145"/>
    <mergeCell ref="B143:B145"/>
    <mergeCell ref="C143:C145"/>
    <mergeCell ref="D143:D145"/>
    <mergeCell ref="F143:F145"/>
    <mergeCell ref="G143:G145"/>
    <mergeCell ref="H143:H145"/>
    <mergeCell ref="I143:I145"/>
    <mergeCell ref="J143:J145"/>
    <mergeCell ref="A146:A148"/>
    <mergeCell ref="B146:B148"/>
    <mergeCell ref="C146:C148"/>
    <mergeCell ref="D146:D148"/>
    <mergeCell ref="F146:F148"/>
    <mergeCell ref="G146:G148"/>
    <mergeCell ref="H146:H148"/>
    <mergeCell ref="I146:I148"/>
    <mergeCell ref="J146:J148"/>
    <mergeCell ref="A151:A153"/>
    <mergeCell ref="B151:B153"/>
    <mergeCell ref="C151:C153"/>
    <mergeCell ref="D151:D153"/>
    <mergeCell ref="F151:F153"/>
    <mergeCell ref="G151:G153"/>
    <mergeCell ref="H151:H153"/>
    <mergeCell ref="I151:I153"/>
    <mergeCell ref="J151:J153"/>
    <mergeCell ref="A156:A158"/>
    <mergeCell ref="B156:B158"/>
    <mergeCell ref="C156:C158"/>
    <mergeCell ref="D156:D158"/>
    <mergeCell ref="F156:F158"/>
    <mergeCell ref="G156:G158"/>
    <mergeCell ref="H156:H158"/>
    <mergeCell ref="I156:I158"/>
    <mergeCell ref="J156:J158"/>
    <mergeCell ref="A162:A163"/>
    <mergeCell ref="B162:B163"/>
    <mergeCell ref="C162:C163"/>
    <mergeCell ref="D162:D163"/>
    <mergeCell ref="F162:F163"/>
    <mergeCell ref="G162:G163"/>
    <mergeCell ref="H162:H163"/>
    <mergeCell ref="I162:I163"/>
    <mergeCell ref="J162:J163"/>
    <mergeCell ref="A34:A35"/>
    <mergeCell ref="B34:B35"/>
    <mergeCell ref="C34:C35"/>
    <mergeCell ref="D34:D35"/>
    <mergeCell ref="F34:F35"/>
    <mergeCell ref="G34:G35"/>
    <mergeCell ref="H34:H35"/>
    <mergeCell ref="I34:I35"/>
    <mergeCell ref="J34:J35"/>
    <mergeCell ref="A36:A37"/>
    <mergeCell ref="B36:B37"/>
    <mergeCell ref="C36:C37"/>
    <mergeCell ref="D36:D37"/>
    <mergeCell ref="F36:F37"/>
    <mergeCell ref="G36:G37"/>
    <mergeCell ref="H36:H37"/>
    <mergeCell ref="I36:I37"/>
    <mergeCell ref="J36:J37"/>
    <mergeCell ref="A41:A42"/>
    <mergeCell ref="B41:B42"/>
    <mergeCell ref="C41:C42"/>
    <mergeCell ref="D41:D42"/>
    <mergeCell ref="F41:F42"/>
    <mergeCell ref="G41:G42"/>
    <mergeCell ref="H41:H42"/>
    <mergeCell ref="I41:I42"/>
    <mergeCell ref="J41:J42"/>
    <mergeCell ref="A47:A48"/>
    <mergeCell ref="B47:B48"/>
    <mergeCell ref="C47:C48"/>
    <mergeCell ref="D47:D48"/>
    <mergeCell ref="F47:F48"/>
    <mergeCell ref="G47:G48"/>
    <mergeCell ref="H47:H48"/>
    <mergeCell ref="I47:I48"/>
    <mergeCell ref="J47:J48"/>
    <mergeCell ref="A53:A54"/>
    <mergeCell ref="B53:B54"/>
    <mergeCell ref="C53:C54"/>
    <mergeCell ref="D53:D54"/>
    <mergeCell ref="F53:F54"/>
    <mergeCell ref="G53:G54"/>
    <mergeCell ref="H53:H54"/>
    <mergeCell ref="I53:I54"/>
    <mergeCell ref="J53:J54"/>
    <mergeCell ref="A59:A60"/>
    <mergeCell ref="B59:B60"/>
    <mergeCell ref="C59:C60"/>
    <mergeCell ref="D59:D60"/>
    <mergeCell ref="F59:F60"/>
    <mergeCell ref="G59:G60"/>
    <mergeCell ref="H59:H60"/>
    <mergeCell ref="I59:I60"/>
    <mergeCell ref="J59:J60"/>
    <mergeCell ref="A92:A93"/>
    <mergeCell ref="B92:B93"/>
    <mergeCell ref="C92:C93"/>
    <mergeCell ref="D92:D93"/>
    <mergeCell ref="F92:F93"/>
    <mergeCell ref="G92:G93"/>
    <mergeCell ref="H92:H93"/>
    <mergeCell ref="I92:I93"/>
    <mergeCell ref="J92:J93"/>
    <mergeCell ref="A94:A95"/>
    <mergeCell ref="B94:B95"/>
    <mergeCell ref="C94:C95"/>
    <mergeCell ref="D94:D95"/>
    <mergeCell ref="F94:F95"/>
    <mergeCell ref="G94:G95"/>
    <mergeCell ref="H94:H95"/>
    <mergeCell ref="I94:I95"/>
    <mergeCell ref="J94:J95"/>
    <mergeCell ref="A99:A100"/>
    <mergeCell ref="B99:B100"/>
    <mergeCell ref="C99:C100"/>
    <mergeCell ref="D99:D100"/>
    <mergeCell ref="F99:F100"/>
    <mergeCell ref="G99:G100"/>
    <mergeCell ref="H99:H100"/>
    <mergeCell ref="I99:I100"/>
    <mergeCell ref="J99:J100"/>
    <mergeCell ref="A105:A106"/>
    <mergeCell ref="B105:B106"/>
    <mergeCell ref="C105:C106"/>
    <mergeCell ref="D105:D106"/>
    <mergeCell ref="F105:F106"/>
    <mergeCell ref="G105:G106"/>
    <mergeCell ref="H105:H106"/>
    <mergeCell ref="I105:I106"/>
    <mergeCell ref="J105:J106"/>
    <mergeCell ref="A111:A112"/>
    <mergeCell ref="B111:B112"/>
    <mergeCell ref="C111:C112"/>
    <mergeCell ref="D111:D112"/>
    <mergeCell ref="F111:F112"/>
    <mergeCell ref="G111:G112"/>
    <mergeCell ref="H111:H112"/>
    <mergeCell ref="I111:I112"/>
    <mergeCell ref="J111:J112"/>
    <mergeCell ref="A117:A118"/>
    <mergeCell ref="B117:B118"/>
    <mergeCell ref="C117:C118"/>
    <mergeCell ref="D117:D118"/>
    <mergeCell ref="F117:F118"/>
    <mergeCell ref="G117:G118"/>
    <mergeCell ref="H117:H118"/>
    <mergeCell ref="I117:I118"/>
    <mergeCell ref="J117:J118"/>
  </mergeCells>
  <hyperlinks>
    <hyperlink ref="E17" location="worksheet05" display="Click here to go to Worksheet 5." xr:uid="{00000000-0004-0000-4F00-000000000000}"/>
    <hyperlink ref="E74" location="worksheet05" display="Click here to go to Worksheet 5." xr:uid="{00000000-0004-0000-4F00-000001000000}"/>
    <hyperlink ref="E82" location="worksheet05" display="Click here to go to Worksheet 5." xr:uid="{00000000-0004-0000-4F00-000002000000}"/>
    <hyperlink ref="E131" location="worksheet05" display="Click here to go to Worksheet 5." xr:uid="{00000000-0004-0000-4F00-000003000000}"/>
    <hyperlink ref="E30" location="mil26.22" display="Click here to go to MIL Item 26.22." xr:uid="{00000000-0004-0000-4F00-000004000000}"/>
    <hyperlink ref="E88" location="mil26.21" display="Click here to go to MIL Item 26.21." xr:uid="{00000000-0004-0000-4F00-000005000000}"/>
    <hyperlink ref="E145" location="sdl_64b" display="Click here to go to SDL Item 64b." xr:uid="{00000000-0004-0000-4F00-000006000000}"/>
    <hyperlink ref="E148" location="sdl_64c" display="Click here to go to SDL Item 64c." xr:uid="{00000000-0004-0000-4F00-000007000000}"/>
    <hyperlink ref="E153" location="sdl_64d" display="Click here to go to SDL Item 64d." xr:uid="{00000000-0004-0000-4F00-000008000000}"/>
    <hyperlink ref="E158" location="sdl_64g" display="Click here to go to SDL Item 64g." xr:uid="{00000000-0004-0000-4F00-000009000000}"/>
    <hyperlink ref="E163" location="mil08.00" display="Click here to go to MIL Section 8.0." xr:uid="{00000000-0004-0000-4F00-00000A000000}"/>
    <hyperlink ref="E25" location="mil09.00" display="Click here to go to MIL Section 9.0." xr:uid="{00000000-0004-0000-4F00-00000B000000}"/>
    <hyperlink ref="E78" location="mil10.00" display="Click here to go to MIL Section 10.0." xr:uid="{00000000-0004-0000-4F00-00000C000000}"/>
    <hyperlink ref="E144" location="mil06.91" display="Click here to go to MIL Item 6.91." xr:uid="{00000000-0004-0000-4F00-00000D000000}"/>
    <hyperlink ref="E147" location="mil06.92" display="Click here to go to MIL Item 6.92." xr:uid="{00000000-0004-0000-4F00-00000E000000}"/>
    <hyperlink ref="E152" location="mil06.98" display="Click here to go to MIL Item 6.98." xr:uid="{00000000-0004-0000-4F00-00000F000000}"/>
    <hyperlink ref="E157" location="mil06.99" display="Click here to go to MIL Item 6.99." xr:uid="{00000000-0004-0000-4F00-000010000000}"/>
    <hyperlink ref="E35" r:id="rId1" xr:uid="{00000000-0004-0000-4F00-000011000000}"/>
    <hyperlink ref="E37" r:id="rId2" xr:uid="{00000000-0004-0000-4F00-000012000000}"/>
    <hyperlink ref="E42" r:id="rId3" xr:uid="{00000000-0004-0000-4F00-000013000000}"/>
    <hyperlink ref="E48" r:id="rId4" xr:uid="{00000000-0004-0000-4F00-000014000000}"/>
    <hyperlink ref="E54" r:id="rId5" xr:uid="{00000000-0004-0000-4F00-000015000000}"/>
    <hyperlink ref="E60" r:id="rId6" xr:uid="{00000000-0004-0000-4F00-000016000000}"/>
    <hyperlink ref="E93" r:id="rId7" xr:uid="{00000000-0004-0000-4F00-000017000000}"/>
    <hyperlink ref="E95" r:id="rId8" xr:uid="{00000000-0004-0000-4F00-000018000000}"/>
    <hyperlink ref="E100" r:id="rId9" xr:uid="{00000000-0004-0000-4F00-000019000000}"/>
    <hyperlink ref="E106" r:id="rId10" xr:uid="{00000000-0004-0000-4F00-00001A000000}"/>
    <hyperlink ref="E112" r:id="rId11" xr:uid="{00000000-0004-0000-4F00-00001B000000}"/>
    <hyperlink ref="E118" r:id="rId12" xr:uid="{00000000-0004-0000-4F00-00001C000000}"/>
  </hyperlinks>
  <pageMargins left="0.7" right="0.7" top="0.75" bottom="0.75" header="0.3" footer="0.3"/>
  <pageSetup orientation="portrait" r:id="rId13"/>
  <drawing r:id="rId1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80"/>
  <dimension ref="A3:H17"/>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40.7109375" customWidth="1"/>
    <col min="4" max="4" width="4.7109375" customWidth="1"/>
    <col min="5" max="6" width="6.7109375" customWidth="1"/>
    <col min="7" max="7" width="10.7109375" customWidth="1"/>
    <col min="8" max="8" width="8.7109375" customWidth="1"/>
  </cols>
  <sheetData>
    <row r="3" spans="1:8" ht="15.75" thickBot="1" x14ac:dyDescent="0.3">
      <c r="A3" s="147" t="s">
        <v>1499</v>
      </c>
      <c r="B3" s="147"/>
      <c r="C3" s="147"/>
      <c r="D3" s="147"/>
      <c r="E3" s="147"/>
      <c r="F3" s="147"/>
      <c r="G3" s="147"/>
      <c r="H3" s="147"/>
    </row>
    <row r="4" spans="1:8" x14ac:dyDescent="0.25">
      <c r="A4" s="3"/>
      <c r="B4" s="3"/>
      <c r="C4" s="3"/>
      <c r="D4" s="3"/>
      <c r="E4" s="3"/>
      <c r="F4" s="3"/>
      <c r="G4" s="3"/>
      <c r="H4" s="3"/>
    </row>
    <row r="5" spans="1:8" x14ac:dyDescent="0.25">
      <c r="A5" s="3"/>
      <c r="B5" s="3"/>
      <c r="C5" s="3"/>
      <c r="D5" s="7" t="s">
        <v>223</v>
      </c>
      <c r="E5" s="7" t="s">
        <v>222</v>
      </c>
      <c r="F5" s="7" t="s">
        <v>221</v>
      </c>
      <c r="G5" s="7" t="s">
        <v>220</v>
      </c>
      <c r="H5" s="7" t="s">
        <v>219</v>
      </c>
    </row>
    <row r="6" spans="1:8" ht="75" x14ac:dyDescent="0.25">
      <c r="A6" s="12" t="s">
        <v>1498</v>
      </c>
      <c r="B6" s="12"/>
      <c r="C6" s="3" t="s">
        <v>1497</v>
      </c>
      <c r="D6" s="239"/>
      <c r="E6" s="239"/>
      <c r="F6" s="239"/>
      <c r="G6" s="242"/>
      <c r="H6" s="239"/>
    </row>
    <row r="7" spans="1:8" ht="30" x14ac:dyDescent="0.25">
      <c r="A7" s="12"/>
      <c r="B7" s="12" t="s">
        <v>420</v>
      </c>
      <c r="C7" s="3" t="s">
        <v>1496</v>
      </c>
      <c r="D7" s="241"/>
      <c r="E7" s="241"/>
      <c r="F7" s="241"/>
      <c r="G7" s="244"/>
      <c r="H7" s="241"/>
    </row>
    <row r="8" spans="1:8" ht="60" x14ac:dyDescent="0.25">
      <c r="A8" s="12"/>
      <c r="B8" s="12" t="s">
        <v>179</v>
      </c>
      <c r="C8" s="3" t="s">
        <v>1495</v>
      </c>
      <c r="D8" s="10"/>
      <c r="E8" s="10"/>
      <c r="F8" s="10"/>
      <c r="G8" s="11"/>
      <c r="H8" s="10"/>
    </row>
    <row r="9" spans="1:8" ht="60" x14ac:dyDescent="0.25">
      <c r="A9" s="148"/>
      <c r="B9" s="148" t="s">
        <v>177</v>
      </c>
      <c r="C9" s="3" t="s">
        <v>1494</v>
      </c>
      <c r="D9" s="239"/>
      <c r="E9" s="239"/>
      <c r="F9" s="239"/>
      <c r="G9" s="242"/>
      <c r="H9" s="239"/>
    </row>
    <row r="10" spans="1:8" x14ac:dyDescent="0.25">
      <c r="A10" s="148"/>
      <c r="B10" s="148"/>
      <c r="C10" s="2" t="s">
        <v>6979</v>
      </c>
      <c r="D10" s="241"/>
      <c r="E10" s="241"/>
      <c r="F10" s="241"/>
      <c r="G10" s="244"/>
      <c r="H10" s="241"/>
    </row>
    <row r="11" spans="1:8" ht="60" x14ac:dyDescent="0.25">
      <c r="A11" s="148"/>
      <c r="B11" s="148" t="s">
        <v>175</v>
      </c>
      <c r="C11" s="3" t="s">
        <v>1493</v>
      </c>
      <c r="D11" s="239"/>
      <c r="E11" s="239"/>
      <c r="F11" s="239"/>
      <c r="G11" s="242"/>
      <c r="H11" s="239"/>
    </row>
    <row r="12" spans="1:8" x14ac:dyDescent="0.25">
      <c r="A12" s="148"/>
      <c r="B12" s="148"/>
      <c r="C12" s="2" t="s">
        <v>7164</v>
      </c>
      <c r="D12" s="240"/>
      <c r="E12" s="240"/>
      <c r="F12" s="240"/>
      <c r="G12" s="243"/>
      <c r="H12" s="240"/>
    </row>
    <row r="13" spans="1:8" x14ac:dyDescent="0.25">
      <c r="A13" s="148"/>
      <c r="B13" s="148"/>
      <c r="C13" s="2" t="s">
        <v>7052</v>
      </c>
      <c r="D13" s="241"/>
      <c r="E13" s="241"/>
      <c r="F13" s="241"/>
      <c r="G13" s="244"/>
      <c r="H13" s="241"/>
    </row>
    <row r="14" spans="1:8" ht="30" x14ac:dyDescent="0.25">
      <c r="A14" s="12"/>
      <c r="B14" s="12" t="s">
        <v>173</v>
      </c>
      <c r="C14" s="3" t="s">
        <v>1492</v>
      </c>
      <c r="D14" s="10"/>
      <c r="E14" s="10"/>
      <c r="F14" s="10"/>
      <c r="G14" s="11"/>
      <c r="H14" s="10"/>
    </row>
    <row r="15" spans="1:8" ht="45" x14ac:dyDescent="0.25">
      <c r="A15" s="12"/>
      <c r="B15" s="12" t="s">
        <v>171</v>
      </c>
      <c r="C15" s="3" t="s">
        <v>1491</v>
      </c>
      <c r="D15" s="10"/>
      <c r="E15" s="10"/>
      <c r="F15" s="10"/>
      <c r="G15" s="11"/>
      <c r="H15" s="10"/>
    </row>
    <row r="16" spans="1:8" ht="30" x14ac:dyDescent="0.25">
      <c r="A16" s="12"/>
      <c r="B16" s="12" t="s">
        <v>169</v>
      </c>
      <c r="C16" s="3" t="s">
        <v>1490</v>
      </c>
      <c r="D16" s="10"/>
      <c r="E16" s="10"/>
      <c r="F16" s="10"/>
      <c r="G16" s="11"/>
      <c r="H16" s="10"/>
    </row>
    <row r="17" spans="1:8" x14ac:dyDescent="0.25">
      <c r="A17" s="12"/>
      <c r="B17" s="12" t="s">
        <v>167</v>
      </c>
      <c r="C17" s="3" t="s">
        <v>1489</v>
      </c>
      <c r="D17" s="10"/>
      <c r="E17" s="10"/>
      <c r="F17" s="10"/>
      <c r="G17" s="11"/>
      <c r="H17" s="10"/>
    </row>
  </sheetData>
  <mergeCells count="20">
    <mergeCell ref="G11:G13"/>
    <mergeCell ref="H11:H13"/>
    <mergeCell ref="A11:A13"/>
    <mergeCell ref="B11:B13"/>
    <mergeCell ref="D11:D13"/>
    <mergeCell ref="E11:E13"/>
    <mergeCell ref="F11:F13"/>
    <mergeCell ref="A3:H3"/>
    <mergeCell ref="H6:H7"/>
    <mergeCell ref="G6:G7"/>
    <mergeCell ref="F6:F7"/>
    <mergeCell ref="E6:E7"/>
    <mergeCell ref="D6:D7"/>
    <mergeCell ref="G9:G10"/>
    <mergeCell ref="H9:H10"/>
    <mergeCell ref="A9:A10"/>
    <mergeCell ref="B9:B10"/>
    <mergeCell ref="D9:D10"/>
    <mergeCell ref="E9:E10"/>
    <mergeCell ref="F9:F10"/>
  </mergeCells>
  <hyperlinks>
    <hyperlink ref="C10" location="mil14.07" display="Click here to go to MIL Item 14.07." xr:uid="{00000000-0004-0000-5000-000000000000}"/>
    <hyperlink ref="C13" location="mil14.00" display="Click here to go to MIL Section 14.0." xr:uid="{00000000-0004-0000-5000-000001000000}"/>
    <hyperlink ref="C12" r:id="rId1" xr:uid="{00000000-0004-0000-5000-000002000000}"/>
  </hyperlinks>
  <pageMargins left="0.7" right="0.7" top="0.75" bottom="0.75" header="0.3" footer="0.3"/>
  <pageSetup orientation="portrait" r:id="rId2"/>
  <drawing r:id="rId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81"/>
  <dimension ref="A3:I20"/>
  <sheetViews>
    <sheetView workbookViewId="0">
      <pane ySplit="5" topLeftCell="A6" activePane="bottomLeft" state="frozen"/>
      <selection activeCell="A6" sqref="A6"/>
      <selection pane="bottomLeft" activeCell="A6" sqref="A6"/>
    </sheetView>
  </sheetViews>
  <sheetFormatPr defaultRowHeight="15" x14ac:dyDescent="0.25"/>
  <cols>
    <col min="1" max="2" width="4.7109375" customWidth="1"/>
    <col min="3" max="3" width="5.7109375" customWidth="1"/>
    <col min="4" max="4" width="35.7109375" customWidth="1"/>
    <col min="5" max="5" width="4.7109375" customWidth="1"/>
    <col min="6" max="7" width="6.7109375" customWidth="1"/>
    <col min="8" max="8" width="10.7109375" customWidth="1"/>
    <col min="9" max="9" width="8.7109375" customWidth="1"/>
  </cols>
  <sheetData>
    <row r="3" spans="1:9" ht="32.1" customHeight="1" thickBot="1" x14ac:dyDescent="0.3">
      <c r="A3" s="147" t="s">
        <v>1513</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45" x14ac:dyDescent="0.25">
      <c r="A6" s="12" t="s">
        <v>1512</v>
      </c>
      <c r="B6" s="12"/>
      <c r="C6" s="12"/>
      <c r="D6" s="3" t="s">
        <v>1511</v>
      </c>
      <c r="E6" s="239"/>
      <c r="F6" s="239"/>
      <c r="G6" s="239"/>
      <c r="H6" s="242"/>
      <c r="I6" s="239"/>
    </row>
    <row r="7" spans="1:9" ht="30" x14ac:dyDescent="0.25">
      <c r="A7" s="12"/>
      <c r="B7" s="12" t="s">
        <v>420</v>
      </c>
      <c r="C7" s="12"/>
      <c r="D7" s="3" t="s">
        <v>1510</v>
      </c>
      <c r="E7" s="241"/>
      <c r="F7" s="241"/>
      <c r="G7" s="241"/>
      <c r="H7" s="244"/>
      <c r="I7" s="241"/>
    </row>
    <row r="8" spans="1:9" ht="90" x14ac:dyDescent="0.25">
      <c r="A8" s="148"/>
      <c r="B8" s="148" t="s">
        <v>179</v>
      </c>
      <c r="C8" s="148"/>
      <c r="D8" s="3" t="s">
        <v>1509</v>
      </c>
      <c r="E8" s="239"/>
      <c r="F8" s="239"/>
      <c r="G8" s="239"/>
      <c r="H8" s="242"/>
      <c r="I8" s="239"/>
    </row>
    <row r="9" spans="1:9" x14ac:dyDescent="0.25">
      <c r="A9" s="148"/>
      <c r="B9" s="148"/>
      <c r="C9" s="148"/>
      <c r="D9" s="2" t="s">
        <v>7048</v>
      </c>
      <c r="E9" s="241"/>
      <c r="F9" s="241"/>
      <c r="G9" s="241"/>
      <c r="H9" s="244"/>
      <c r="I9" s="241"/>
    </row>
    <row r="10" spans="1:9" ht="60" x14ac:dyDescent="0.25">
      <c r="A10" s="12"/>
      <c r="B10" s="12" t="s">
        <v>177</v>
      </c>
      <c r="C10" s="12"/>
      <c r="D10" s="3" t="s">
        <v>1508</v>
      </c>
      <c r="E10" s="10"/>
      <c r="F10" s="10"/>
      <c r="G10" s="10"/>
      <c r="H10" s="11"/>
      <c r="I10" s="10"/>
    </row>
    <row r="11" spans="1:9" ht="45" x14ac:dyDescent="0.25">
      <c r="A11" s="12"/>
      <c r="B11" s="12" t="s">
        <v>175</v>
      </c>
      <c r="C11" s="12"/>
      <c r="D11" s="3" t="s">
        <v>1507</v>
      </c>
      <c r="E11" s="10"/>
      <c r="F11" s="10"/>
      <c r="G11" s="10"/>
      <c r="H11" s="11"/>
      <c r="I11" s="10"/>
    </row>
    <row r="12" spans="1:9" ht="45" x14ac:dyDescent="0.25">
      <c r="A12" s="12"/>
      <c r="B12" s="12" t="s">
        <v>173</v>
      </c>
      <c r="C12" s="12"/>
      <c r="D12" s="3" t="s">
        <v>1506</v>
      </c>
      <c r="E12" s="10"/>
      <c r="F12" s="10"/>
      <c r="G12" s="10"/>
      <c r="H12" s="11"/>
      <c r="I12" s="10"/>
    </row>
    <row r="13" spans="1:9" ht="45" x14ac:dyDescent="0.25">
      <c r="A13" s="12"/>
      <c r="B13" s="12"/>
      <c r="C13" s="12" t="s">
        <v>214</v>
      </c>
      <c r="D13" s="3" t="s">
        <v>1505</v>
      </c>
      <c r="E13" s="10"/>
      <c r="F13" s="10"/>
      <c r="G13" s="10"/>
      <c r="H13" s="11"/>
      <c r="I13" s="10"/>
    </row>
    <row r="14" spans="1:9" ht="30" x14ac:dyDescent="0.25">
      <c r="A14" s="12"/>
      <c r="B14" s="12"/>
      <c r="C14" s="12" t="s">
        <v>212</v>
      </c>
      <c r="D14" s="3" t="s">
        <v>1504</v>
      </c>
      <c r="E14" s="10"/>
      <c r="F14" s="10"/>
      <c r="G14" s="10"/>
      <c r="H14" s="11"/>
      <c r="I14" s="10"/>
    </row>
    <row r="15" spans="1:9" ht="30" x14ac:dyDescent="0.25">
      <c r="A15" s="12"/>
      <c r="B15" s="12"/>
      <c r="C15" s="12" t="s">
        <v>210</v>
      </c>
      <c r="D15" s="3" t="s">
        <v>1503</v>
      </c>
      <c r="E15" s="10"/>
      <c r="F15" s="10"/>
      <c r="G15" s="10"/>
      <c r="H15" s="11"/>
      <c r="I15" s="10"/>
    </row>
    <row r="16" spans="1:9" ht="45" x14ac:dyDescent="0.25">
      <c r="A16" s="12"/>
      <c r="B16" s="12"/>
      <c r="C16" s="12" t="s">
        <v>208</v>
      </c>
      <c r="D16" s="3" t="s">
        <v>1502</v>
      </c>
      <c r="E16" s="10"/>
      <c r="F16" s="10"/>
      <c r="G16" s="10"/>
      <c r="H16" s="11"/>
      <c r="I16" s="10"/>
    </row>
    <row r="17" spans="1:9" ht="150" x14ac:dyDescent="0.25">
      <c r="A17" s="148"/>
      <c r="B17" s="148" t="s">
        <v>171</v>
      </c>
      <c r="C17" s="148"/>
      <c r="D17" s="3" t="s">
        <v>1501</v>
      </c>
      <c r="E17" s="239"/>
      <c r="F17" s="239"/>
      <c r="G17" s="239"/>
      <c r="H17" s="242"/>
      <c r="I17" s="239"/>
    </row>
    <row r="18" spans="1:9" x14ac:dyDescent="0.25">
      <c r="A18" s="148"/>
      <c r="B18" s="148"/>
      <c r="C18" s="148"/>
      <c r="D18" s="2" t="s">
        <v>6980</v>
      </c>
      <c r="E18" s="240"/>
      <c r="F18" s="240"/>
      <c r="G18" s="240"/>
      <c r="H18" s="243"/>
      <c r="I18" s="240"/>
    </row>
    <row r="19" spans="1:9" x14ac:dyDescent="0.25">
      <c r="A19" s="148"/>
      <c r="B19" s="148"/>
      <c r="C19" s="148"/>
      <c r="D19" s="2" t="s">
        <v>6981</v>
      </c>
      <c r="E19" s="241"/>
      <c r="F19" s="241"/>
      <c r="G19" s="241"/>
      <c r="H19" s="244"/>
      <c r="I19" s="241"/>
    </row>
    <row r="20" spans="1:9" ht="45" x14ac:dyDescent="0.25">
      <c r="A20" s="12"/>
      <c r="B20" s="12" t="s">
        <v>169</v>
      </c>
      <c r="C20" s="12"/>
      <c r="D20" s="3" t="s">
        <v>1500</v>
      </c>
      <c r="E20" s="10"/>
      <c r="F20" s="10"/>
      <c r="G20" s="10"/>
      <c r="H20" s="11"/>
      <c r="I20" s="10"/>
    </row>
  </sheetData>
  <mergeCells count="22">
    <mergeCell ref="G8:G9"/>
    <mergeCell ref="H8:H9"/>
    <mergeCell ref="I8:I9"/>
    <mergeCell ref="A8:A9"/>
    <mergeCell ref="B8:B9"/>
    <mergeCell ref="C8:C9"/>
    <mergeCell ref="E8:E9"/>
    <mergeCell ref="F8:F9"/>
    <mergeCell ref="A3:I3"/>
    <mergeCell ref="I6:I7"/>
    <mergeCell ref="H6:H7"/>
    <mergeCell ref="G6:G7"/>
    <mergeCell ref="F6:F7"/>
    <mergeCell ref="E6:E7"/>
    <mergeCell ref="G17:G19"/>
    <mergeCell ref="H17:H19"/>
    <mergeCell ref="I17:I19"/>
    <mergeCell ref="A17:A19"/>
    <mergeCell ref="B17:B19"/>
    <mergeCell ref="C17:C19"/>
    <mergeCell ref="E17:E19"/>
    <mergeCell ref="F17:F19"/>
  </mergeCells>
  <hyperlinks>
    <hyperlink ref="D18" location="mil12.30" display="Click here to go to MIL Item 12.30." xr:uid="{00000000-0004-0000-5100-000000000000}"/>
    <hyperlink ref="D19" location="mil12.22" display="Click here to go to MIL Item 12.22." xr:uid="{00000000-0004-0000-5100-000001000000}"/>
    <hyperlink ref="D9" location="mil12.00" display="Click here to go to MIL Section 12.0." xr:uid="{00000000-0004-0000-5100-000002000000}"/>
  </hyperlinks>
  <pageMargins left="0.7" right="0.7" top="0.75" bottom="0.75" header="0.3" footer="0.3"/>
  <pageSetup orientation="portrait" r:id="rId1"/>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heet82"/>
  <dimension ref="A3:I17"/>
  <sheetViews>
    <sheetView workbookViewId="0">
      <pane ySplit="5" topLeftCell="A6" activePane="bottomLeft" state="frozen"/>
      <selection pane="bottomLeft" activeCell="A6" sqref="A6"/>
    </sheetView>
  </sheetViews>
  <sheetFormatPr defaultRowHeight="15" x14ac:dyDescent="0.25"/>
  <cols>
    <col min="1" max="2" width="4.7109375" customWidth="1"/>
    <col min="3" max="3" width="5.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1526</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45" x14ac:dyDescent="0.25">
      <c r="A6" s="12" t="s">
        <v>1525</v>
      </c>
      <c r="B6" s="12"/>
      <c r="C6" s="12"/>
      <c r="D6" s="3" t="s">
        <v>1524</v>
      </c>
      <c r="E6" s="239"/>
      <c r="F6" s="239"/>
      <c r="G6" s="239"/>
      <c r="H6" s="242"/>
      <c r="I6" s="239"/>
    </row>
    <row r="7" spans="1:9" ht="30" x14ac:dyDescent="0.25">
      <c r="A7" s="12"/>
      <c r="B7" s="12" t="s">
        <v>420</v>
      </c>
      <c r="C7" s="12"/>
      <c r="D7" s="3" t="s">
        <v>1523</v>
      </c>
      <c r="E7" s="241"/>
      <c r="F7" s="241"/>
      <c r="G7" s="241"/>
      <c r="H7" s="244"/>
      <c r="I7" s="241"/>
    </row>
    <row r="8" spans="1:9" ht="60" x14ac:dyDescent="0.25">
      <c r="A8" s="148"/>
      <c r="B8" s="148" t="s">
        <v>179</v>
      </c>
      <c r="C8" s="148"/>
      <c r="D8" s="3" t="s">
        <v>1522</v>
      </c>
      <c r="E8" s="239"/>
      <c r="F8" s="239"/>
      <c r="G8" s="239"/>
      <c r="H8" s="242"/>
      <c r="I8" s="239"/>
    </row>
    <row r="9" spans="1:9" x14ac:dyDescent="0.25">
      <c r="A9" s="148"/>
      <c r="B9" s="148"/>
      <c r="C9" s="148"/>
      <c r="D9" s="2" t="s">
        <v>7053</v>
      </c>
      <c r="E9" s="241"/>
      <c r="F9" s="241"/>
      <c r="G9" s="241"/>
      <c r="H9" s="244"/>
      <c r="I9" s="241"/>
    </row>
    <row r="10" spans="1:9" ht="45" x14ac:dyDescent="0.25">
      <c r="A10" s="12"/>
      <c r="B10" s="12" t="s">
        <v>177</v>
      </c>
      <c r="C10" s="12"/>
      <c r="D10" s="3" t="s">
        <v>1521</v>
      </c>
      <c r="E10" s="10"/>
      <c r="F10" s="10"/>
      <c r="G10" s="10"/>
      <c r="H10" s="11"/>
      <c r="I10" s="10"/>
    </row>
    <row r="11" spans="1:9" ht="90" x14ac:dyDescent="0.25">
      <c r="A11" s="12"/>
      <c r="B11" s="12" t="s">
        <v>175</v>
      </c>
      <c r="C11" s="12"/>
      <c r="D11" s="3" t="s">
        <v>1520</v>
      </c>
      <c r="E11" s="10"/>
      <c r="F11" s="10"/>
      <c r="G11" s="10"/>
      <c r="H11" s="11"/>
      <c r="I11" s="10"/>
    </row>
    <row r="12" spans="1:9" ht="45" x14ac:dyDescent="0.25">
      <c r="A12" s="12"/>
      <c r="B12" s="12" t="s">
        <v>173</v>
      </c>
      <c r="C12" s="12"/>
      <c r="D12" s="3" t="s">
        <v>1519</v>
      </c>
      <c r="E12" s="10"/>
      <c r="F12" s="10"/>
      <c r="G12" s="10"/>
      <c r="H12" s="11"/>
      <c r="I12" s="10"/>
    </row>
    <row r="13" spans="1:9" x14ac:dyDescent="0.25">
      <c r="A13" s="12"/>
      <c r="B13" s="12" t="s">
        <v>171</v>
      </c>
      <c r="C13" s="12"/>
      <c r="D13" s="3" t="s">
        <v>1518</v>
      </c>
      <c r="E13" s="239"/>
      <c r="F13" s="239"/>
      <c r="G13" s="239"/>
      <c r="H13" s="242"/>
      <c r="I13" s="239"/>
    </row>
    <row r="14" spans="1:9" ht="45" x14ac:dyDescent="0.25">
      <c r="A14" s="12"/>
      <c r="B14" s="12"/>
      <c r="C14" s="12" t="s">
        <v>214</v>
      </c>
      <c r="D14" s="3" t="s">
        <v>1517</v>
      </c>
      <c r="E14" s="241"/>
      <c r="F14" s="241"/>
      <c r="G14" s="241"/>
      <c r="H14" s="244"/>
      <c r="I14" s="241"/>
    </row>
    <row r="15" spans="1:9" ht="60" x14ac:dyDescent="0.25">
      <c r="A15" s="12"/>
      <c r="B15" s="12"/>
      <c r="C15" s="12" t="s">
        <v>212</v>
      </c>
      <c r="D15" s="3" t="s">
        <v>1516</v>
      </c>
      <c r="E15" s="10"/>
      <c r="F15" s="10"/>
      <c r="G15" s="10"/>
      <c r="H15" s="11"/>
      <c r="I15" s="10"/>
    </row>
    <row r="16" spans="1:9" ht="135" x14ac:dyDescent="0.25">
      <c r="A16" s="12"/>
      <c r="B16" s="12"/>
      <c r="C16" s="12" t="s">
        <v>210</v>
      </c>
      <c r="D16" s="3" t="s">
        <v>1515</v>
      </c>
      <c r="E16" s="10"/>
      <c r="F16" s="10"/>
      <c r="G16" s="10"/>
      <c r="H16" s="11"/>
      <c r="I16" s="10"/>
    </row>
    <row r="17" spans="1:9" x14ac:dyDescent="0.25">
      <c r="A17" s="12"/>
      <c r="B17" s="12"/>
      <c r="C17" s="12" t="s">
        <v>208</v>
      </c>
      <c r="D17" s="3" t="s">
        <v>1514</v>
      </c>
      <c r="E17" s="10"/>
      <c r="F17" s="10"/>
      <c r="G17" s="10"/>
      <c r="H17" s="11"/>
      <c r="I17" s="10"/>
    </row>
  </sheetData>
  <mergeCells count="19">
    <mergeCell ref="G8:G9"/>
    <mergeCell ref="H8:H9"/>
    <mergeCell ref="I8:I9"/>
    <mergeCell ref="A8:A9"/>
    <mergeCell ref="B8:B9"/>
    <mergeCell ref="C8:C9"/>
    <mergeCell ref="E8:E9"/>
    <mergeCell ref="F8:F9"/>
    <mergeCell ref="I13:I14"/>
    <mergeCell ref="H13:H14"/>
    <mergeCell ref="G13:G14"/>
    <mergeCell ref="F13:F14"/>
    <mergeCell ref="E13:E14"/>
    <mergeCell ref="A3:I3"/>
    <mergeCell ref="I6:I7"/>
    <mergeCell ref="H6:H7"/>
    <mergeCell ref="G6:G7"/>
    <mergeCell ref="F6:F7"/>
    <mergeCell ref="E6:E7"/>
  </mergeCells>
  <hyperlinks>
    <hyperlink ref="D9" location="mil17.00" display="Click here to go to MIL Section 17.0." xr:uid="{00000000-0004-0000-5200-000000000000}"/>
  </hyperlinks>
  <pageMargins left="0.7" right="0.7" top="0.75" bottom="0.75" header="0.3" footer="0.3"/>
  <pageSetup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heet83"/>
  <dimension ref="A3:I64"/>
  <sheetViews>
    <sheetView workbookViewId="0">
      <pane ySplit="5" topLeftCell="A6" activePane="bottomLeft" state="frozen"/>
      <selection pane="bottomLeft" activeCell="A6" sqref="A6"/>
    </sheetView>
  </sheetViews>
  <sheetFormatPr defaultRowHeight="15" x14ac:dyDescent="0.25"/>
  <cols>
    <col min="1" max="1" width="4.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1545</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80" x14ac:dyDescent="0.25">
      <c r="A6" s="12" t="s">
        <v>1544</v>
      </c>
      <c r="B6" s="12"/>
      <c r="C6" s="12"/>
      <c r="D6" s="3" t="s">
        <v>1543</v>
      </c>
      <c r="E6" s="239"/>
      <c r="F6" s="239"/>
      <c r="G6" s="239"/>
      <c r="H6" s="242"/>
      <c r="I6" s="239"/>
    </row>
    <row r="7" spans="1:9" ht="45" x14ac:dyDescent="0.25">
      <c r="A7" s="12"/>
      <c r="B7" s="12" t="s">
        <v>420</v>
      </c>
      <c r="C7" s="12"/>
      <c r="D7" s="3" t="s">
        <v>1411</v>
      </c>
      <c r="E7" s="241"/>
      <c r="F7" s="241"/>
      <c r="G7" s="241"/>
      <c r="H7" s="244"/>
      <c r="I7" s="241"/>
    </row>
    <row r="8" spans="1:9" ht="135" x14ac:dyDescent="0.25">
      <c r="A8" s="12"/>
      <c r="B8" s="12" t="s">
        <v>179</v>
      </c>
      <c r="C8" s="12"/>
      <c r="D8" s="3" t="s">
        <v>1542</v>
      </c>
      <c r="E8" s="10"/>
      <c r="F8" s="10"/>
      <c r="G8" s="10"/>
      <c r="H8" s="11"/>
      <c r="I8" s="10"/>
    </row>
    <row r="9" spans="1:9" ht="45" x14ac:dyDescent="0.25">
      <c r="A9" s="12"/>
      <c r="B9" s="12" t="s">
        <v>177</v>
      </c>
      <c r="C9" s="12"/>
      <c r="D9" s="3" t="s">
        <v>516</v>
      </c>
      <c r="E9" s="10"/>
      <c r="F9" s="10"/>
      <c r="G9" s="10"/>
      <c r="H9" s="11"/>
      <c r="I9" s="10"/>
    </row>
    <row r="10" spans="1:9" ht="135" x14ac:dyDescent="0.25">
      <c r="A10" s="12"/>
      <c r="B10" s="12" t="s">
        <v>175</v>
      </c>
      <c r="C10" s="12"/>
      <c r="D10" s="3" t="s">
        <v>1409</v>
      </c>
      <c r="E10" s="10"/>
      <c r="F10" s="10"/>
      <c r="G10" s="10"/>
      <c r="H10" s="11"/>
      <c r="I10" s="10"/>
    </row>
    <row r="11" spans="1:9" ht="45" x14ac:dyDescent="0.25">
      <c r="A11" s="12"/>
      <c r="B11" s="12" t="s">
        <v>173</v>
      </c>
      <c r="C11" s="12"/>
      <c r="D11" s="3" t="s">
        <v>625</v>
      </c>
      <c r="E11" s="239"/>
      <c r="F11" s="239"/>
      <c r="G11" s="239"/>
      <c r="H11" s="242"/>
      <c r="I11" s="239"/>
    </row>
    <row r="12" spans="1:9" ht="135" x14ac:dyDescent="0.25">
      <c r="A12" s="12"/>
      <c r="B12" s="12"/>
      <c r="C12" s="12" t="s">
        <v>214</v>
      </c>
      <c r="D12" s="3" t="s">
        <v>7706</v>
      </c>
      <c r="E12" s="241"/>
      <c r="F12" s="241"/>
      <c r="G12" s="241"/>
      <c r="H12" s="244"/>
      <c r="I12" s="241"/>
    </row>
    <row r="13" spans="1:9" ht="90" x14ac:dyDescent="0.25">
      <c r="A13" s="12"/>
      <c r="B13" s="12"/>
      <c r="C13" s="12" t="s">
        <v>212</v>
      </c>
      <c r="D13" s="3" t="s">
        <v>7545</v>
      </c>
      <c r="E13" s="10"/>
      <c r="F13" s="10"/>
      <c r="G13" s="10"/>
      <c r="H13" s="11"/>
      <c r="I13" s="10"/>
    </row>
    <row r="14" spans="1:9" ht="90" x14ac:dyDescent="0.25">
      <c r="A14" s="12"/>
      <c r="B14" s="12"/>
      <c r="C14" s="12" t="s">
        <v>210</v>
      </c>
      <c r="D14" s="3" t="s">
        <v>1408</v>
      </c>
      <c r="E14" s="10"/>
      <c r="F14" s="10"/>
      <c r="G14" s="10"/>
      <c r="H14" s="11"/>
      <c r="I14" s="10"/>
    </row>
    <row r="15" spans="1:9" ht="105" x14ac:dyDescent="0.25">
      <c r="A15" s="12"/>
      <c r="B15" s="12" t="s">
        <v>171</v>
      </c>
      <c r="C15" s="12"/>
      <c r="D15" s="3" t="s">
        <v>1407</v>
      </c>
      <c r="E15" s="10"/>
      <c r="F15" s="10"/>
      <c r="G15" s="10"/>
      <c r="H15" s="11"/>
      <c r="I15" s="10"/>
    </row>
    <row r="16" spans="1:9" ht="120" x14ac:dyDescent="0.25">
      <c r="A16" s="148"/>
      <c r="B16" s="148" t="s">
        <v>169</v>
      </c>
      <c r="C16" s="148"/>
      <c r="D16" s="3" t="s">
        <v>7150</v>
      </c>
      <c r="E16" s="239"/>
      <c r="F16" s="239"/>
      <c r="G16" s="239"/>
      <c r="H16" s="242"/>
      <c r="I16" s="239"/>
    </row>
    <row r="17" spans="1:9" x14ac:dyDescent="0.25">
      <c r="A17" s="148"/>
      <c r="B17" s="148"/>
      <c r="C17" s="148"/>
      <c r="D17" s="2" t="s">
        <v>6974</v>
      </c>
      <c r="E17" s="240"/>
      <c r="F17" s="240"/>
      <c r="G17" s="240"/>
      <c r="H17" s="243"/>
      <c r="I17" s="240"/>
    </row>
    <row r="18" spans="1:9" x14ac:dyDescent="0.25">
      <c r="A18" s="148"/>
      <c r="B18" s="148"/>
      <c r="C18" s="148"/>
      <c r="D18" s="2" t="s">
        <v>7151</v>
      </c>
      <c r="E18" s="240"/>
      <c r="F18" s="240"/>
      <c r="G18" s="240"/>
      <c r="H18" s="243"/>
      <c r="I18" s="240"/>
    </row>
    <row r="19" spans="1:9" ht="90" x14ac:dyDescent="0.25">
      <c r="A19" s="148"/>
      <c r="B19" s="148" t="s">
        <v>167</v>
      </c>
      <c r="C19" s="148"/>
      <c r="D19" s="3" t="s">
        <v>7413</v>
      </c>
      <c r="E19" s="239"/>
      <c r="F19" s="239"/>
      <c r="G19" s="239"/>
      <c r="H19" s="242"/>
      <c r="I19" s="239"/>
    </row>
    <row r="20" spans="1:9" x14ac:dyDescent="0.25">
      <c r="A20" s="148"/>
      <c r="B20" s="148"/>
      <c r="C20" s="148"/>
      <c r="D20" s="2" t="s">
        <v>6976</v>
      </c>
      <c r="E20" s="240"/>
      <c r="F20" s="240"/>
      <c r="G20" s="240"/>
      <c r="H20" s="243"/>
      <c r="I20" s="240"/>
    </row>
    <row r="21" spans="1:9" x14ac:dyDescent="0.25">
      <c r="A21" s="148"/>
      <c r="B21" s="148"/>
      <c r="C21" s="148"/>
      <c r="D21" s="2" t="s">
        <v>6975</v>
      </c>
      <c r="E21" s="240"/>
      <c r="F21" s="240"/>
      <c r="G21" s="240"/>
      <c r="H21" s="243"/>
      <c r="I21" s="240"/>
    </row>
    <row r="22" spans="1:9" ht="180" x14ac:dyDescent="0.25">
      <c r="A22" s="12"/>
      <c r="B22" s="12" t="s">
        <v>165</v>
      </c>
      <c r="C22" s="12"/>
      <c r="D22" s="3" t="s">
        <v>7712</v>
      </c>
      <c r="E22" s="10"/>
      <c r="F22" s="10"/>
      <c r="G22" s="10"/>
      <c r="H22" s="11"/>
      <c r="I22" s="10"/>
    </row>
    <row r="23" spans="1:9" ht="60" x14ac:dyDescent="0.25">
      <c r="A23" s="12"/>
      <c r="B23" s="12" t="s">
        <v>426</v>
      </c>
      <c r="C23" s="12"/>
      <c r="D23" s="3" t="s">
        <v>7709</v>
      </c>
      <c r="E23" s="10"/>
      <c r="F23" s="10"/>
      <c r="G23" s="10"/>
      <c r="H23" s="11"/>
      <c r="I23" s="10"/>
    </row>
    <row r="24" spans="1:9" ht="120" x14ac:dyDescent="0.25">
      <c r="A24" s="148"/>
      <c r="B24" s="148" t="s">
        <v>537</v>
      </c>
      <c r="C24" s="148"/>
      <c r="D24" s="3" t="s">
        <v>7710</v>
      </c>
      <c r="E24" s="239"/>
      <c r="F24" s="239"/>
      <c r="G24" s="239"/>
      <c r="H24" s="242"/>
      <c r="I24" s="239"/>
    </row>
    <row r="25" spans="1:9" x14ac:dyDescent="0.25">
      <c r="A25" s="148"/>
      <c r="B25" s="148"/>
      <c r="C25" s="148"/>
      <c r="D25" s="2" t="s">
        <v>6977</v>
      </c>
      <c r="E25" s="240"/>
      <c r="F25" s="240"/>
      <c r="G25" s="240"/>
      <c r="H25" s="243"/>
      <c r="I25" s="240"/>
    </row>
    <row r="26" spans="1:9" x14ac:dyDescent="0.25">
      <c r="A26" s="148"/>
      <c r="B26" s="148"/>
      <c r="C26" s="148"/>
      <c r="D26" s="2" t="s">
        <v>7152</v>
      </c>
      <c r="E26" s="240"/>
      <c r="F26" s="240"/>
      <c r="G26" s="240"/>
      <c r="H26" s="243"/>
      <c r="I26" s="240"/>
    </row>
    <row r="27" spans="1:9" ht="45" x14ac:dyDescent="0.25">
      <c r="A27" s="12"/>
      <c r="B27" s="12" t="s">
        <v>535</v>
      </c>
      <c r="C27" s="12"/>
      <c r="D27" s="3" t="s">
        <v>7414</v>
      </c>
      <c r="E27" s="10"/>
      <c r="F27" s="10"/>
      <c r="G27" s="10"/>
      <c r="H27" s="11"/>
      <c r="I27" s="10"/>
    </row>
    <row r="28" spans="1:9" ht="60" x14ac:dyDescent="0.25">
      <c r="A28" s="12"/>
      <c r="B28" s="12" t="s">
        <v>620</v>
      </c>
      <c r="C28" s="12"/>
      <c r="D28" s="3" t="s">
        <v>7415</v>
      </c>
      <c r="E28" s="10"/>
      <c r="F28" s="10"/>
      <c r="G28" s="10"/>
      <c r="H28" s="11"/>
      <c r="I28" s="10"/>
    </row>
    <row r="29" spans="1:9" ht="105" x14ac:dyDescent="0.25">
      <c r="A29" s="148"/>
      <c r="B29" s="148" t="s">
        <v>618</v>
      </c>
      <c r="C29" s="148"/>
      <c r="D29" s="3" t="s">
        <v>7416</v>
      </c>
      <c r="E29" s="239"/>
      <c r="F29" s="239"/>
      <c r="G29" s="239"/>
      <c r="H29" s="242"/>
      <c r="I29" s="239"/>
    </row>
    <row r="30" spans="1:9" x14ac:dyDescent="0.25">
      <c r="A30" s="148"/>
      <c r="B30" s="148"/>
      <c r="C30" s="148"/>
      <c r="D30" s="2" t="s">
        <v>6978</v>
      </c>
      <c r="E30" s="240"/>
      <c r="F30" s="240"/>
      <c r="G30" s="240"/>
      <c r="H30" s="243"/>
      <c r="I30" s="240"/>
    </row>
    <row r="31" spans="1:9" x14ac:dyDescent="0.25">
      <c r="A31" s="148"/>
      <c r="B31" s="148"/>
      <c r="C31" s="148"/>
      <c r="D31" s="2" t="s">
        <v>7153</v>
      </c>
      <c r="E31" s="240"/>
      <c r="F31" s="240"/>
      <c r="G31" s="240"/>
      <c r="H31" s="243"/>
      <c r="I31" s="240"/>
    </row>
    <row r="32" spans="1:9" ht="240" x14ac:dyDescent="0.25">
      <c r="A32" s="12"/>
      <c r="B32" s="12" t="s">
        <v>616</v>
      </c>
      <c r="C32" s="12"/>
      <c r="D32" s="3" t="s">
        <v>7711</v>
      </c>
      <c r="E32" s="10"/>
      <c r="F32" s="10"/>
      <c r="G32" s="10"/>
      <c r="H32" s="11"/>
      <c r="I32" s="10"/>
    </row>
    <row r="33" spans="1:9" ht="45" x14ac:dyDescent="0.25">
      <c r="A33" s="12"/>
      <c r="B33" s="12" t="s">
        <v>614</v>
      </c>
      <c r="C33" s="12"/>
      <c r="D33" s="3" t="s">
        <v>1541</v>
      </c>
      <c r="E33" s="239"/>
      <c r="F33" s="239"/>
      <c r="G33" s="239"/>
      <c r="H33" s="242"/>
      <c r="I33" s="239"/>
    </row>
    <row r="34" spans="1:9" ht="105" x14ac:dyDescent="0.25">
      <c r="A34" s="12"/>
      <c r="B34" s="12"/>
      <c r="C34" s="15" t="s">
        <v>437</v>
      </c>
      <c r="D34" s="3" t="s">
        <v>1540</v>
      </c>
      <c r="E34" s="240"/>
      <c r="F34" s="240"/>
      <c r="G34" s="240"/>
      <c r="H34" s="243"/>
      <c r="I34" s="240"/>
    </row>
    <row r="35" spans="1:9" ht="30" x14ac:dyDescent="0.25">
      <c r="A35" s="12"/>
      <c r="B35" s="15" t="s">
        <v>437</v>
      </c>
      <c r="C35" s="12"/>
      <c r="D35" s="3" t="s">
        <v>1355</v>
      </c>
      <c r="E35" s="241"/>
      <c r="F35" s="241"/>
      <c r="G35" s="241"/>
      <c r="H35" s="244"/>
      <c r="I35" s="241"/>
    </row>
    <row r="36" spans="1:9" ht="195" x14ac:dyDescent="0.25">
      <c r="A36" s="12" t="s">
        <v>1539</v>
      </c>
      <c r="B36" s="12"/>
      <c r="C36" s="12"/>
      <c r="D36" s="3" t="s">
        <v>1538</v>
      </c>
      <c r="E36" s="239"/>
      <c r="F36" s="239"/>
      <c r="G36" s="239"/>
      <c r="H36" s="242"/>
      <c r="I36" s="239"/>
    </row>
    <row r="37" spans="1:9" ht="90" x14ac:dyDescent="0.25">
      <c r="A37" s="12"/>
      <c r="B37" s="12" t="s">
        <v>420</v>
      </c>
      <c r="C37" s="12"/>
      <c r="D37" s="3" t="s">
        <v>1537</v>
      </c>
      <c r="E37" s="241"/>
      <c r="F37" s="241"/>
      <c r="G37" s="241"/>
      <c r="H37" s="244"/>
      <c r="I37" s="241"/>
    </row>
    <row r="38" spans="1:9" ht="45" x14ac:dyDescent="0.25">
      <c r="A38" s="12"/>
      <c r="B38" s="12" t="s">
        <v>179</v>
      </c>
      <c r="C38" s="12"/>
      <c r="D38" s="3" t="s">
        <v>516</v>
      </c>
      <c r="E38" s="10"/>
      <c r="F38" s="10"/>
      <c r="G38" s="10"/>
      <c r="H38" s="11"/>
      <c r="I38" s="10"/>
    </row>
    <row r="39" spans="1:9" ht="60" x14ac:dyDescent="0.25">
      <c r="A39" s="12"/>
      <c r="B39" s="12" t="s">
        <v>177</v>
      </c>
      <c r="C39" s="12"/>
      <c r="D39" s="3" t="s">
        <v>1536</v>
      </c>
      <c r="E39" s="10"/>
      <c r="F39" s="10"/>
      <c r="G39" s="10"/>
      <c r="H39" s="11"/>
      <c r="I39" s="10"/>
    </row>
    <row r="40" spans="1:9" ht="45" x14ac:dyDescent="0.25">
      <c r="A40" s="12"/>
      <c r="B40" s="12" t="s">
        <v>175</v>
      </c>
      <c r="C40" s="12"/>
      <c r="D40" s="3" t="s">
        <v>656</v>
      </c>
      <c r="E40" s="239"/>
      <c r="F40" s="239"/>
      <c r="G40" s="239"/>
      <c r="H40" s="242"/>
      <c r="I40" s="239"/>
    </row>
    <row r="41" spans="1:9" ht="135" x14ac:dyDescent="0.25">
      <c r="A41" s="12"/>
      <c r="B41" s="12"/>
      <c r="C41" s="12" t="s">
        <v>214</v>
      </c>
      <c r="D41" s="3" t="s">
        <v>7706</v>
      </c>
      <c r="E41" s="241"/>
      <c r="F41" s="241"/>
      <c r="G41" s="241"/>
      <c r="H41" s="244"/>
      <c r="I41" s="241"/>
    </row>
    <row r="42" spans="1:9" ht="90" x14ac:dyDescent="0.25">
      <c r="A42" s="12"/>
      <c r="B42" s="12"/>
      <c r="C42" s="12" t="s">
        <v>212</v>
      </c>
      <c r="D42" s="3" t="s">
        <v>7545</v>
      </c>
      <c r="E42" s="10"/>
      <c r="F42" s="10"/>
      <c r="G42" s="10"/>
      <c r="H42" s="11"/>
      <c r="I42" s="10"/>
    </row>
    <row r="43" spans="1:9" ht="150" x14ac:dyDescent="0.25">
      <c r="A43" s="245"/>
      <c r="B43" s="245"/>
      <c r="C43" s="245" t="s">
        <v>210</v>
      </c>
      <c r="D43" s="3" t="s">
        <v>7163</v>
      </c>
      <c r="E43" s="239"/>
      <c r="F43" s="239"/>
      <c r="G43" s="239"/>
      <c r="H43" s="242"/>
      <c r="I43" s="239"/>
    </row>
    <row r="44" spans="1:9" x14ac:dyDescent="0.25">
      <c r="A44" s="245"/>
      <c r="B44" s="245"/>
      <c r="C44" s="245"/>
      <c r="D44" s="2" t="s">
        <v>6974</v>
      </c>
      <c r="E44" s="240"/>
      <c r="F44" s="240"/>
      <c r="G44" s="240"/>
      <c r="H44" s="243"/>
      <c r="I44" s="240"/>
    </row>
    <row r="45" spans="1:9" x14ac:dyDescent="0.25">
      <c r="A45" s="245"/>
      <c r="B45" s="245"/>
      <c r="C45" s="245"/>
      <c r="D45" s="2" t="s">
        <v>7155</v>
      </c>
      <c r="E45" s="240"/>
      <c r="F45" s="240"/>
      <c r="G45" s="240"/>
      <c r="H45" s="243"/>
      <c r="I45" s="240"/>
    </row>
    <row r="46" spans="1:9" ht="135" x14ac:dyDescent="0.25">
      <c r="A46" s="148"/>
      <c r="B46" s="148" t="s">
        <v>173</v>
      </c>
      <c r="C46" s="148"/>
      <c r="D46" s="3" t="s">
        <v>7154</v>
      </c>
      <c r="E46" s="239"/>
      <c r="F46" s="239"/>
      <c r="G46" s="239"/>
      <c r="H46" s="242"/>
      <c r="I46" s="239"/>
    </row>
    <row r="47" spans="1:9" x14ac:dyDescent="0.25">
      <c r="A47" s="148"/>
      <c r="B47" s="148"/>
      <c r="C47" s="148"/>
      <c r="D47" s="2" t="s">
        <v>6974</v>
      </c>
      <c r="E47" s="240"/>
      <c r="F47" s="240"/>
      <c r="G47" s="240"/>
      <c r="H47" s="243"/>
      <c r="I47" s="240"/>
    </row>
    <row r="48" spans="1:9" x14ac:dyDescent="0.25">
      <c r="A48" s="148"/>
      <c r="B48" s="148"/>
      <c r="C48" s="148"/>
      <c r="D48" s="2" t="s">
        <v>7155</v>
      </c>
      <c r="E48" s="241"/>
      <c r="F48" s="241"/>
      <c r="G48" s="241"/>
      <c r="H48" s="244"/>
      <c r="I48" s="241"/>
    </row>
    <row r="49" spans="1:9" ht="105" x14ac:dyDescent="0.25">
      <c r="A49" s="12"/>
      <c r="B49" s="12" t="s">
        <v>171</v>
      </c>
      <c r="C49" s="12"/>
      <c r="D49" s="3" t="s">
        <v>1535</v>
      </c>
      <c r="E49" s="239"/>
      <c r="F49" s="239"/>
      <c r="G49" s="239"/>
      <c r="H49" s="242"/>
      <c r="I49" s="239"/>
    </row>
    <row r="50" spans="1:9" ht="30" x14ac:dyDescent="0.25">
      <c r="A50" s="12"/>
      <c r="B50" s="15" t="s">
        <v>437</v>
      </c>
      <c r="C50" s="12"/>
      <c r="D50" s="3" t="s">
        <v>1355</v>
      </c>
      <c r="E50" s="241"/>
      <c r="F50" s="241"/>
      <c r="G50" s="241"/>
      <c r="H50" s="244"/>
      <c r="I50" s="241"/>
    </row>
    <row r="51" spans="1:9" ht="210" x14ac:dyDescent="0.25">
      <c r="A51" s="12" t="s">
        <v>1534</v>
      </c>
      <c r="B51" s="12"/>
      <c r="C51" s="12"/>
      <c r="D51" s="3" t="s">
        <v>1533</v>
      </c>
      <c r="E51" s="239"/>
      <c r="F51" s="239"/>
      <c r="G51" s="239"/>
      <c r="H51" s="242"/>
      <c r="I51" s="239"/>
    </row>
    <row r="52" spans="1:9" ht="45" x14ac:dyDescent="0.25">
      <c r="A52" s="12"/>
      <c r="B52" s="12" t="s">
        <v>420</v>
      </c>
      <c r="C52" s="12"/>
      <c r="D52" s="3" t="s">
        <v>1532</v>
      </c>
      <c r="E52" s="241"/>
      <c r="F52" s="241"/>
      <c r="G52" s="241"/>
      <c r="H52" s="244"/>
      <c r="I52" s="241"/>
    </row>
    <row r="53" spans="1:9" ht="60" x14ac:dyDescent="0.25">
      <c r="A53" s="12"/>
      <c r="B53" s="12" t="s">
        <v>179</v>
      </c>
      <c r="C53" s="12"/>
      <c r="D53" s="3" t="s">
        <v>1531</v>
      </c>
      <c r="E53" s="10"/>
      <c r="F53" s="10"/>
      <c r="G53" s="10"/>
      <c r="H53" s="11"/>
      <c r="I53" s="10"/>
    </row>
    <row r="54" spans="1:9" ht="45" x14ac:dyDescent="0.25">
      <c r="A54" s="12"/>
      <c r="B54" s="12" t="s">
        <v>177</v>
      </c>
      <c r="C54" s="12"/>
      <c r="D54" s="3" t="s">
        <v>516</v>
      </c>
      <c r="E54" s="10"/>
      <c r="F54" s="10"/>
      <c r="G54" s="10"/>
      <c r="H54" s="11"/>
      <c r="I54" s="10"/>
    </row>
    <row r="55" spans="1:9" ht="75" x14ac:dyDescent="0.25">
      <c r="A55" s="12"/>
      <c r="B55" s="12" t="s">
        <v>175</v>
      </c>
      <c r="C55" s="12"/>
      <c r="D55" s="3" t="s">
        <v>1530</v>
      </c>
      <c r="E55" s="10"/>
      <c r="F55" s="10"/>
      <c r="G55" s="10"/>
      <c r="H55" s="11"/>
      <c r="I55" s="10"/>
    </row>
    <row r="56" spans="1:9" ht="45" x14ac:dyDescent="0.25">
      <c r="A56" s="12"/>
      <c r="B56" s="12" t="s">
        <v>173</v>
      </c>
      <c r="C56" s="12"/>
      <c r="D56" s="3" t="s">
        <v>625</v>
      </c>
      <c r="E56" s="239"/>
      <c r="F56" s="239"/>
      <c r="G56" s="239"/>
      <c r="H56" s="242"/>
      <c r="I56" s="239"/>
    </row>
    <row r="57" spans="1:9" ht="135" x14ac:dyDescent="0.25">
      <c r="A57" s="12"/>
      <c r="B57" s="12"/>
      <c r="C57" s="12" t="s">
        <v>214</v>
      </c>
      <c r="D57" s="3" t="s">
        <v>7706</v>
      </c>
      <c r="E57" s="241"/>
      <c r="F57" s="241"/>
      <c r="G57" s="241"/>
      <c r="H57" s="244"/>
      <c r="I57" s="241"/>
    </row>
    <row r="58" spans="1:9" ht="90" x14ac:dyDescent="0.25">
      <c r="A58" s="12"/>
      <c r="B58" s="12"/>
      <c r="C58" s="12" t="s">
        <v>212</v>
      </c>
      <c r="D58" s="3" t="s">
        <v>7545</v>
      </c>
      <c r="E58" s="10"/>
      <c r="F58" s="10"/>
      <c r="G58" s="10"/>
      <c r="H58" s="11"/>
      <c r="I58" s="10"/>
    </row>
    <row r="59" spans="1:9" ht="120" x14ac:dyDescent="0.25">
      <c r="A59" s="148"/>
      <c r="B59" s="148"/>
      <c r="C59" s="148" t="s">
        <v>210</v>
      </c>
      <c r="D59" s="3" t="s">
        <v>1529</v>
      </c>
      <c r="E59" s="239"/>
      <c r="F59" s="239"/>
      <c r="G59" s="239"/>
      <c r="H59" s="242"/>
      <c r="I59" s="239"/>
    </row>
    <row r="60" spans="1:9" x14ac:dyDescent="0.25">
      <c r="A60" s="148"/>
      <c r="B60" s="148"/>
      <c r="C60" s="148"/>
      <c r="D60" s="2" t="s">
        <v>6982</v>
      </c>
      <c r="E60" s="241"/>
      <c r="F60" s="241"/>
      <c r="G60" s="241"/>
      <c r="H60" s="244"/>
      <c r="I60" s="241"/>
    </row>
    <row r="61" spans="1:9" ht="105" x14ac:dyDescent="0.25">
      <c r="A61" s="148"/>
      <c r="B61" s="148" t="s">
        <v>171</v>
      </c>
      <c r="C61" s="148"/>
      <c r="D61" s="3" t="s">
        <v>1528</v>
      </c>
      <c r="E61" s="239"/>
      <c r="F61" s="239"/>
      <c r="G61" s="239"/>
      <c r="H61" s="242"/>
      <c r="I61" s="239"/>
    </row>
    <row r="62" spans="1:9" x14ac:dyDescent="0.25">
      <c r="A62" s="148"/>
      <c r="B62" s="148"/>
      <c r="C62" s="148"/>
      <c r="D62" s="2" t="s">
        <v>6982</v>
      </c>
      <c r="E62" s="241"/>
      <c r="F62" s="241"/>
      <c r="G62" s="241"/>
      <c r="H62" s="244"/>
      <c r="I62" s="241"/>
    </row>
    <row r="63" spans="1:9" ht="135" x14ac:dyDescent="0.25">
      <c r="A63" s="12"/>
      <c r="B63" s="12" t="s">
        <v>169</v>
      </c>
      <c r="C63" s="12"/>
      <c r="D63" s="3" t="s">
        <v>1527</v>
      </c>
      <c r="E63" s="239"/>
      <c r="F63" s="239"/>
      <c r="G63" s="239"/>
      <c r="H63" s="242"/>
      <c r="I63" s="239"/>
    </row>
    <row r="64" spans="1:9" ht="30" x14ac:dyDescent="0.25">
      <c r="A64" s="12"/>
      <c r="B64" s="15" t="s">
        <v>437</v>
      </c>
      <c r="C64" s="12"/>
      <c r="D64" s="3" t="s">
        <v>1355</v>
      </c>
      <c r="E64" s="241"/>
      <c r="F64" s="241"/>
      <c r="G64" s="241"/>
      <c r="H64" s="244"/>
      <c r="I64" s="241"/>
    </row>
  </sheetData>
  <mergeCells count="110">
    <mergeCell ref="A3:I3"/>
    <mergeCell ref="I6:I7"/>
    <mergeCell ref="H6:H7"/>
    <mergeCell ref="G6:G7"/>
    <mergeCell ref="F6:F7"/>
    <mergeCell ref="E6:E7"/>
    <mergeCell ref="I33:I35"/>
    <mergeCell ref="H33:H35"/>
    <mergeCell ref="G33:G35"/>
    <mergeCell ref="F33:F35"/>
    <mergeCell ref="E33:E35"/>
    <mergeCell ref="I11:I12"/>
    <mergeCell ref="H11:H12"/>
    <mergeCell ref="G11:G12"/>
    <mergeCell ref="F11:F12"/>
    <mergeCell ref="E11:E12"/>
    <mergeCell ref="G16:G18"/>
    <mergeCell ref="H16:H18"/>
    <mergeCell ref="I16:I18"/>
    <mergeCell ref="A19:A21"/>
    <mergeCell ref="B19:B21"/>
    <mergeCell ref="C19:C21"/>
    <mergeCell ref="E19:E21"/>
    <mergeCell ref="F19:F21"/>
    <mergeCell ref="I40:I41"/>
    <mergeCell ref="H40:H41"/>
    <mergeCell ref="G40:G41"/>
    <mergeCell ref="F40:F41"/>
    <mergeCell ref="E40:E41"/>
    <mergeCell ref="I36:I37"/>
    <mergeCell ref="H36:H37"/>
    <mergeCell ref="G36:G37"/>
    <mergeCell ref="F36:F37"/>
    <mergeCell ref="E36:E37"/>
    <mergeCell ref="I51:I52"/>
    <mergeCell ref="H51:H52"/>
    <mergeCell ref="G51:G52"/>
    <mergeCell ref="F51:F52"/>
    <mergeCell ref="E51:E52"/>
    <mergeCell ref="I49:I50"/>
    <mergeCell ref="H49:H50"/>
    <mergeCell ref="G49:G50"/>
    <mergeCell ref="F49:F50"/>
    <mergeCell ref="E49:E50"/>
    <mergeCell ref="I63:I64"/>
    <mergeCell ref="H63:H64"/>
    <mergeCell ref="G63:G64"/>
    <mergeCell ref="F63:F64"/>
    <mergeCell ref="E63:E64"/>
    <mergeCell ref="I56:I57"/>
    <mergeCell ref="H56:H57"/>
    <mergeCell ref="G56:G57"/>
    <mergeCell ref="F56:F57"/>
    <mergeCell ref="E56:E57"/>
    <mergeCell ref="G59:G60"/>
    <mergeCell ref="H59:H60"/>
    <mergeCell ref="I59:I60"/>
    <mergeCell ref="G19:G21"/>
    <mergeCell ref="H19:H21"/>
    <mergeCell ref="I19:I21"/>
    <mergeCell ref="A16:A18"/>
    <mergeCell ref="B16:B18"/>
    <mergeCell ref="C16:C18"/>
    <mergeCell ref="E16:E18"/>
    <mergeCell ref="F16:F18"/>
    <mergeCell ref="G24:G26"/>
    <mergeCell ref="H24:H26"/>
    <mergeCell ref="I24:I26"/>
    <mergeCell ref="A29:A31"/>
    <mergeCell ref="B29:B31"/>
    <mergeCell ref="C29:C31"/>
    <mergeCell ref="E29:E31"/>
    <mergeCell ref="F29:F31"/>
    <mergeCell ref="G29:G31"/>
    <mergeCell ref="H29:H31"/>
    <mergeCell ref="I29:I31"/>
    <mergeCell ref="A24:A26"/>
    <mergeCell ref="B24:B26"/>
    <mergeCell ref="C24:C26"/>
    <mergeCell ref="E24:E26"/>
    <mergeCell ref="F24:F26"/>
    <mergeCell ref="G43:G45"/>
    <mergeCell ref="H43:H45"/>
    <mergeCell ref="I43:I45"/>
    <mergeCell ref="A46:A48"/>
    <mergeCell ref="B46:B48"/>
    <mergeCell ref="C46:C48"/>
    <mergeCell ref="E46:E48"/>
    <mergeCell ref="F46:F48"/>
    <mergeCell ref="G46:G48"/>
    <mergeCell ref="H46:H48"/>
    <mergeCell ref="I46:I48"/>
    <mergeCell ref="A43:A45"/>
    <mergeCell ref="B43:B45"/>
    <mergeCell ref="C43:C45"/>
    <mergeCell ref="E43:E45"/>
    <mergeCell ref="F43:F45"/>
    <mergeCell ref="A61:A62"/>
    <mergeCell ref="B61:B62"/>
    <mergeCell ref="C61:C62"/>
    <mergeCell ref="E61:E62"/>
    <mergeCell ref="F61:F62"/>
    <mergeCell ref="G61:G62"/>
    <mergeCell ref="H61:H62"/>
    <mergeCell ref="I61:I62"/>
    <mergeCell ref="A59:A60"/>
    <mergeCell ref="B59:B60"/>
    <mergeCell ref="C59:C60"/>
    <mergeCell ref="E59:E60"/>
    <mergeCell ref="F59:F60"/>
  </mergeCells>
  <hyperlinks>
    <hyperlink ref="D18" location="sdl_64b" display="Click here to go to SDL Item 64b." xr:uid="{00000000-0004-0000-5300-000000000000}"/>
    <hyperlink ref="D26" location="sdl_64d" display="Click here to go to SDL Item 64d." xr:uid="{00000000-0004-0000-5300-000001000000}"/>
    <hyperlink ref="D31" location="sdl_64g" display="Click here to go to SDL Item 64g." xr:uid="{00000000-0004-0000-5300-000002000000}"/>
    <hyperlink ref="D45" location="sdl_62" display="Click here to go to SDL Item 62." xr:uid="{00000000-0004-0000-5300-000003000000}"/>
    <hyperlink ref="D60" location="sdl_63" display="Click here to go to SDL Item 63." xr:uid="{00000000-0004-0000-5300-000004000000}"/>
    <hyperlink ref="D62" location="sdl_63" display="Click here to go to SDL Item 63." xr:uid="{00000000-0004-0000-5300-000005000000}"/>
    <hyperlink ref="D17" location="mil06.91" display="Click here to go to MIL Item 6.91." xr:uid="{00000000-0004-0000-5300-000006000000}"/>
    <hyperlink ref="D25" location="mil06.98" display="Click here to go to MIL Item 6.98." xr:uid="{00000000-0004-0000-5300-000007000000}"/>
    <hyperlink ref="D30" location="mil06.99" display="Click here to go to MIL Item 6.99." xr:uid="{00000000-0004-0000-5300-000008000000}"/>
    <hyperlink ref="D44" location="mil06.91" display="Click here to go to MIL Item 6.91." xr:uid="{00000000-0004-0000-5300-000009000000}"/>
    <hyperlink ref="D48" location="sdl_62" display="Click here to go to SDL Item 62." xr:uid="{00000000-0004-0000-5300-00000A000000}"/>
    <hyperlink ref="D47" location="mil06.91" display="Click here to go to MIL Item 6.91." xr:uid="{00000000-0004-0000-5300-00000B000000}"/>
    <hyperlink ref="D21" location="sdl_64c" display="Click here to go to SDL Item 64c." xr:uid="{00000000-0004-0000-5300-00000C000000}"/>
    <hyperlink ref="D20" location="mil06.92" display="Click here to go to MIL Item 6.92." xr:uid="{00000000-0004-0000-5300-00000D000000}"/>
  </hyperlinks>
  <pageMargins left="0.7" right="0.7" top="0.75" bottom="0.75" header="0.3" footer="0.3"/>
  <pageSetup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Sheet84"/>
  <dimension ref="A3:K67"/>
  <sheetViews>
    <sheetView workbookViewId="0">
      <pane ySplit="5" topLeftCell="A6" activePane="bottomLeft" state="frozen"/>
      <selection pane="bottomLeft" activeCell="A6" sqref="A6"/>
    </sheetView>
  </sheetViews>
  <sheetFormatPr defaultRowHeight="15" x14ac:dyDescent="0.25"/>
  <cols>
    <col min="1" max="2" width="4.7109375" customWidth="1"/>
    <col min="3" max="4" width="6.7109375" customWidth="1"/>
    <col min="5" max="5" width="5.7109375" customWidth="1"/>
    <col min="6" max="6" width="22.7109375" customWidth="1"/>
    <col min="7" max="7" width="4.7109375" customWidth="1"/>
    <col min="8" max="9" width="6.7109375" customWidth="1"/>
    <col min="10" max="10" width="10.7109375" customWidth="1"/>
    <col min="11" max="11" width="8.7109375" customWidth="1"/>
  </cols>
  <sheetData>
    <row r="3" spans="1:11" ht="15.75" customHeight="1" thickBot="1" x14ac:dyDescent="0.3">
      <c r="A3" s="147" t="s">
        <v>1605</v>
      </c>
      <c r="B3" s="147"/>
      <c r="C3" s="147"/>
      <c r="D3" s="147"/>
      <c r="E3" s="147"/>
      <c r="F3" s="147"/>
      <c r="G3" s="147"/>
      <c r="H3" s="147"/>
      <c r="I3" s="147"/>
      <c r="J3" s="147"/>
      <c r="K3" s="147"/>
    </row>
    <row r="4" spans="1:11" x14ac:dyDescent="0.25">
      <c r="A4" s="3"/>
      <c r="B4" s="3"/>
      <c r="C4" s="3"/>
      <c r="D4" s="3"/>
      <c r="E4" s="3"/>
      <c r="F4" s="3"/>
      <c r="G4" s="3"/>
      <c r="H4" s="3"/>
      <c r="I4" s="3"/>
      <c r="J4" s="3"/>
      <c r="K4" s="3"/>
    </row>
    <row r="5" spans="1:11" x14ac:dyDescent="0.25">
      <c r="A5" s="3"/>
      <c r="B5" s="3"/>
      <c r="C5" s="3"/>
      <c r="D5" s="3"/>
      <c r="E5" s="17"/>
      <c r="F5" s="17"/>
      <c r="G5" s="7" t="s">
        <v>223</v>
      </c>
      <c r="H5" s="7" t="s">
        <v>222</v>
      </c>
      <c r="I5" s="7" t="s">
        <v>221</v>
      </c>
      <c r="J5" s="7" t="s">
        <v>220</v>
      </c>
      <c r="K5" s="7" t="s">
        <v>219</v>
      </c>
    </row>
    <row r="6" spans="1:11" ht="30" x14ac:dyDescent="0.25">
      <c r="A6" s="12" t="s">
        <v>1604</v>
      </c>
      <c r="B6" s="12"/>
      <c r="C6" s="12"/>
      <c r="D6" s="12"/>
      <c r="E6" s="12"/>
      <c r="F6" s="3" t="s">
        <v>1603</v>
      </c>
      <c r="G6" s="239"/>
      <c r="H6" s="239"/>
      <c r="I6" s="239"/>
      <c r="J6" s="242"/>
      <c r="K6" s="239"/>
    </row>
    <row r="7" spans="1:11" ht="75" x14ac:dyDescent="0.25">
      <c r="A7" s="12"/>
      <c r="B7" s="12" t="s">
        <v>420</v>
      </c>
      <c r="C7" s="12"/>
      <c r="D7" s="12"/>
      <c r="E7" s="12"/>
      <c r="F7" s="3" t="s">
        <v>1602</v>
      </c>
      <c r="G7" s="241"/>
      <c r="H7" s="241"/>
      <c r="I7" s="241"/>
      <c r="J7" s="244"/>
      <c r="K7" s="241"/>
    </row>
    <row r="8" spans="1:11" ht="60" x14ac:dyDescent="0.25">
      <c r="A8" s="12"/>
      <c r="B8" s="12" t="s">
        <v>179</v>
      </c>
      <c r="C8" s="12"/>
      <c r="D8" s="12"/>
      <c r="E8" s="12"/>
      <c r="F8" s="3" t="s">
        <v>1601</v>
      </c>
      <c r="G8" s="239"/>
      <c r="H8" s="239"/>
      <c r="I8" s="239"/>
      <c r="J8" s="242"/>
      <c r="K8" s="239"/>
    </row>
    <row r="9" spans="1:11" ht="195" x14ac:dyDescent="0.25">
      <c r="A9" s="12"/>
      <c r="B9" s="12"/>
      <c r="C9" s="15" t="s">
        <v>437</v>
      </c>
      <c r="D9" s="12"/>
      <c r="E9" s="12"/>
      <c r="F9" s="3" t="s">
        <v>1600</v>
      </c>
      <c r="G9" s="241"/>
      <c r="H9" s="241"/>
      <c r="I9" s="241"/>
      <c r="J9" s="244"/>
      <c r="K9" s="241"/>
    </row>
    <row r="10" spans="1:11" ht="45" x14ac:dyDescent="0.25">
      <c r="A10" s="12"/>
      <c r="B10" s="12"/>
      <c r="C10" s="12" t="s">
        <v>214</v>
      </c>
      <c r="D10" s="12"/>
      <c r="E10" s="12"/>
      <c r="F10" s="3" t="s">
        <v>1599</v>
      </c>
      <c r="G10" s="10"/>
      <c r="H10" s="10"/>
      <c r="I10" s="10"/>
      <c r="J10" s="11"/>
      <c r="K10" s="10"/>
    </row>
    <row r="11" spans="1:11" ht="105" x14ac:dyDescent="0.25">
      <c r="A11" s="148"/>
      <c r="B11" s="148"/>
      <c r="C11" s="148" t="s">
        <v>212</v>
      </c>
      <c r="D11" s="148"/>
      <c r="E11" s="148"/>
      <c r="F11" s="3" t="s">
        <v>1598</v>
      </c>
      <c r="G11" s="239"/>
      <c r="H11" s="239"/>
      <c r="I11" s="239"/>
      <c r="J11" s="242"/>
      <c r="K11" s="239"/>
    </row>
    <row r="12" spans="1:11" ht="30" x14ac:dyDescent="0.25">
      <c r="A12" s="148"/>
      <c r="B12" s="148"/>
      <c r="C12" s="148"/>
      <c r="D12" s="148"/>
      <c r="E12" s="148"/>
      <c r="F12" s="2" t="s">
        <v>7181</v>
      </c>
      <c r="G12" s="241"/>
      <c r="H12" s="241"/>
      <c r="I12" s="241"/>
      <c r="J12" s="244"/>
      <c r="K12" s="241"/>
    </row>
    <row r="13" spans="1:11" ht="240" x14ac:dyDescent="0.25">
      <c r="A13" s="148"/>
      <c r="B13" s="148" t="s">
        <v>177</v>
      </c>
      <c r="C13" s="148"/>
      <c r="D13" s="148"/>
      <c r="E13" s="148"/>
      <c r="F13" s="3" t="s">
        <v>1597</v>
      </c>
      <c r="G13" s="239"/>
      <c r="H13" s="239"/>
      <c r="I13" s="239"/>
      <c r="J13" s="242"/>
      <c r="K13" s="239"/>
    </row>
    <row r="14" spans="1:11" ht="30" x14ac:dyDescent="0.25">
      <c r="A14" s="148"/>
      <c r="B14" s="148"/>
      <c r="C14" s="148"/>
      <c r="D14" s="148"/>
      <c r="E14" s="148"/>
      <c r="F14" s="2" t="s">
        <v>7054</v>
      </c>
      <c r="G14" s="240"/>
      <c r="H14" s="240"/>
      <c r="I14" s="240"/>
      <c r="J14" s="243"/>
      <c r="K14" s="240"/>
    </row>
    <row r="15" spans="1:11" ht="30" x14ac:dyDescent="0.25">
      <c r="A15" s="148"/>
      <c r="B15" s="148"/>
      <c r="C15" s="148"/>
      <c r="D15" s="148"/>
      <c r="E15" s="148"/>
      <c r="F15" s="2" t="s">
        <v>7055</v>
      </c>
      <c r="G15" s="241"/>
      <c r="H15" s="241"/>
      <c r="I15" s="241"/>
      <c r="J15" s="244"/>
      <c r="K15" s="241"/>
    </row>
    <row r="16" spans="1:11" ht="135" x14ac:dyDescent="0.25">
      <c r="A16" s="12"/>
      <c r="B16" s="12"/>
      <c r="C16" s="12" t="s">
        <v>214</v>
      </c>
      <c r="D16" s="12"/>
      <c r="E16" s="12"/>
      <c r="F16" s="3" t="s">
        <v>1596</v>
      </c>
      <c r="G16" s="10"/>
      <c r="H16" s="10"/>
      <c r="I16" s="10"/>
      <c r="J16" s="11"/>
      <c r="K16" s="10"/>
    </row>
    <row r="17" spans="1:11" ht="120" x14ac:dyDescent="0.25">
      <c r="A17" s="12"/>
      <c r="B17" s="12"/>
      <c r="C17" s="12" t="s">
        <v>212</v>
      </c>
      <c r="D17" s="12"/>
      <c r="E17" s="12"/>
      <c r="F17" s="3" t="s">
        <v>1595</v>
      </c>
      <c r="G17" s="10"/>
      <c r="H17" s="10"/>
      <c r="I17" s="10"/>
      <c r="J17" s="11"/>
      <c r="K17" s="10"/>
    </row>
    <row r="18" spans="1:11" ht="45" x14ac:dyDescent="0.25">
      <c r="A18" s="12"/>
      <c r="B18" s="12" t="s">
        <v>175</v>
      </c>
      <c r="C18" s="12"/>
      <c r="D18" s="12"/>
      <c r="E18" s="12"/>
      <c r="F18" s="3" t="s">
        <v>1594</v>
      </c>
      <c r="G18" s="10"/>
      <c r="H18" s="10"/>
      <c r="I18" s="10"/>
      <c r="J18" s="11"/>
      <c r="K18" s="10"/>
    </row>
    <row r="19" spans="1:11" ht="45" x14ac:dyDescent="0.25">
      <c r="A19" s="12"/>
      <c r="B19" s="12"/>
      <c r="C19" s="12" t="s">
        <v>214</v>
      </c>
      <c r="D19" s="12"/>
      <c r="E19" s="12"/>
      <c r="F19" s="3" t="s">
        <v>1593</v>
      </c>
      <c r="G19" s="239"/>
      <c r="H19" s="239"/>
      <c r="I19" s="239"/>
      <c r="J19" s="242"/>
      <c r="K19" s="239"/>
    </row>
    <row r="20" spans="1:11" ht="105" x14ac:dyDescent="0.25">
      <c r="A20" s="12"/>
      <c r="B20" s="12"/>
      <c r="C20" s="12"/>
      <c r="D20" s="15" t="s">
        <v>437</v>
      </c>
      <c r="E20" s="12"/>
      <c r="F20" s="3" t="s">
        <v>1592</v>
      </c>
      <c r="G20" s="241"/>
      <c r="H20" s="241"/>
      <c r="I20" s="241"/>
      <c r="J20" s="244"/>
      <c r="K20" s="241"/>
    </row>
    <row r="21" spans="1:11" ht="105" x14ac:dyDescent="0.25">
      <c r="A21" s="12"/>
      <c r="B21" s="12"/>
      <c r="C21" s="12" t="s">
        <v>212</v>
      </c>
      <c r="D21" s="12"/>
      <c r="E21" s="12"/>
      <c r="F21" s="3" t="s">
        <v>1591</v>
      </c>
      <c r="G21" s="10"/>
      <c r="H21" s="10"/>
      <c r="I21" s="10"/>
      <c r="J21" s="11"/>
      <c r="K21" s="10"/>
    </row>
    <row r="22" spans="1:11" ht="105" x14ac:dyDescent="0.25">
      <c r="A22" s="12"/>
      <c r="B22" s="12"/>
      <c r="C22" s="12" t="s">
        <v>210</v>
      </c>
      <c r="D22" s="12"/>
      <c r="E22" s="12"/>
      <c r="F22" s="3" t="s">
        <v>1590</v>
      </c>
      <c r="G22" s="10"/>
      <c r="H22" s="10"/>
      <c r="I22" s="10"/>
      <c r="J22" s="11"/>
      <c r="K22" s="10"/>
    </row>
    <row r="23" spans="1:11" ht="90" x14ac:dyDescent="0.25">
      <c r="A23" s="12"/>
      <c r="B23" s="12" t="s">
        <v>173</v>
      </c>
      <c r="C23" s="12"/>
      <c r="D23" s="12"/>
      <c r="E23" s="12"/>
      <c r="F23" s="3" t="s">
        <v>1589</v>
      </c>
      <c r="G23" s="10"/>
      <c r="H23" s="10"/>
      <c r="I23" s="10"/>
      <c r="J23" s="11"/>
      <c r="K23" s="10"/>
    </row>
    <row r="24" spans="1:11" ht="150" x14ac:dyDescent="0.25">
      <c r="A24" s="12"/>
      <c r="B24" s="12" t="s">
        <v>171</v>
      </c>
      <c r="C24" s="12"/>
      <c r="D24" s="12"/>
      <c r="E24" s="12"/>
      <c r="F24" s="3" t="s">
        <v>1588</v>
      </c>
      <c r="G24" s="10"/>
      <c r="H24" s="10"/>
      <c r="I24" s="10"/>
      <c r="J24" s="11"/>
      <c r="K24" s="10"/>
    </row>
    <row r="25" spans="1:11" ht="60" x14ac:dyDescent="0.25">
      <c r="A25" s="12"/>
      <c r="B25" s="12"/>
      <c r="C25" s="12" t="s">
        <v>214</v>
      </c>
      <c r="D25" s="12"/>
      <c r="E25" s="12"/>
      <c r="F25" s="3" t="s">
        <v>1587</v>
      </c>
      <c r="G25" s="10"/>
      <c r="H25" s="10"/>
      <c r="I25" s="10"/>
      <c r="J25" s="11"/>
      <c r="K25" s="10"/>
    </row>
    <row r="26" spans="1:11" ht="75" x14ac:dyDescent="0.25">
      <c r="A26" s="12"/>
      <c r="B26" s="12"/>
      <c r="C26" s="12" t="s">
        <v>212</v>
      </c>
      <c r="D26" s="12"/>
      <c r="E26" s="12"/>
      <c r="F26" s="3" t="s">
        <v>1586</v>
      </c>
      <c r="G26" s="10"/>
      <c r="H26" s="10"/>
      <c r="I26" s="10"/>
      <c r="J26" s="11"/>
      <c r="K26" s="10"/>
    </row>
    <row r="27" spans="1:11" ht="45" x14ac:dyDescent="0.25">
      <c r="A27" s="12"/>
      <c r="B27" s="12"/>
      <c r="C27" s="12" t="s">
        <v>210</v>
      </c>
      <c r="D27" s="12"/>
      <c r="E27" s="12"/>
      <c r="F27" s="3" t="s">
        <v>1585</v>
      </c>
      <c r="G27" s="10"/>
      <c r="H27" s="10"/>
      <c r="I27" s="10"/>
      <c r="J27" s="11"/>
      <c r="K27" s="10"/>
    </row>
    <row r="28" spans="1:11" ht="30" x14ac:dyDescent="0.25">
      <c r="A28" s="12"/>
      <c r="B28" s="12"/>
      <c r="C28" s="12" t="s">
        <v>208</v>
      </c>
      <c r="D28" s="12"/>
      <c r="E28" s="12"/>
      <c r="F28" s="3" t="s">
        <v>1584</v>
      </c>
      <c r="G28" s="10"/>
      <c r="H28" s="10"/>
      <c r="I28" s="10"/>
      <c r="J28" s="11"/>
      <c r="K28" s="10"/>
    </row>
    <row r="29" spans="1:11" ht="45" x14ac:dyDescent="0.25">
      <c r="A29" s="12"/>
      <c r="B29" s="12"/>
      <c r="C29" s="12" t="s">
        <v>206</v>
      </c>
      <c r="D29" s="12"/>
      <c r="E29" s="12"/>
      <c r="F29" s="3" t="s">
        <v>1583</v>
      </c>
      <c r="G29" s="10"/>
      <c r="H29" s="10"/>
      <c r="I29" s="10"/>
      <c r="J29" s="11"/>
      <c r="K29" s="10"/>
    </row>
    <row r="30" spans="1:11" ht="105" x14ac:dyDescent="0.25">
      <c r="A30" s="12"/>
      <c r="B30" s="12"/>
      <c r="C30" s="12" t="s">
        <v>204</v>
      </c>
      <c r="D30" s="12"/>
      <c r="E30" s="12"/>
      <c r="F30" s="3" t="s">
        <v>1582</v>
      </c>
      <c r="G30" s="10"/>
      <c r="H30" s="10"/>
      <c r="I30" s="10"/>
      <c r="J30" s="11"/>
      <c r="K30" s="10"/>
    </row>
    <row r="31" spans="1:11" ht="120" x14ac:dyDescent="0.25">
      <c r="A31" s="12"/>
      <c r="B31" s="12"/>
      <c r="C31" s="12" t="s">
        <v>202</v>
      </c>
      <c r="D31" s="12"/>
      <c r="E31" s="12"/>
      <c r="F31" s="3" t="s">
        <v>1581</v>
      </c>
      <c r="G31" s="10"/>
      <c r="H31" s="10"/>
      <c r="I31" s="10"/>
      <c r="J31" s="11"/>
      <c r="K31" s="10"/>
    </row>
    <row r="32" spans="1:11" ht="105" x14ac:dyDescent="0.25">
      <c r="A32" s="12"/>
      <c r="B32" s="12"/>
      <c r="C32" s="12" t="s">
        <v>201</v>
      </c>
      <c r="D32" s="12"/>
      <c r="E32" s="12"/>
      <c r="F32" s="3" t="s">
        <v>1580</v>
      </c>
      <c r="G32" s="10"/>
      <c r="H32" s="10"/>
      <c r="I32" s="10"/>
      <c r="J32" s="11"/>
      <c r="K32" s="10"/>
    </row>
    <row r="33" spans="1:11" ht="60" x14ac:dyDescent="0.25">
      <c r="A33" s="12"/>
      <c r="B33" s="12"/>
      <c r="C33" s="12" t="s">
        <v>199</v>
      </c>
      <c r="D33" s="12"/>
      <c r="E33" s="12"/>
      <c r="F33" s="3" t="s">
        <v>1579</v>
      </c>
      <c r="G33" s="10"/>
      <c r="H33" s="10"/>
      <c r="I33" s="10"/>
      <c r="J33" s="11"/>
      <c r="K33" s="10"/>
    </row>
    <row r="34" spans="1:11" ht="30" x14ac:dyDescent="0.25">
      <c r="A34" s="12"/>
      <c r="B34" s="12"/>
      <c r="C34" s="12" t="s">
        <v>197</v>
      </c>
      <c r="D34" s="12"/>
      <c r="E34" s="12"/>
      <c r="F34" s="3" t="s">
        <v>1578</v>
      </c>
      <c r="G34" s="10"/>
      <c r="H34" s="10"/>
      <c r="I34" s="10"/>
      <c r="J34" s="11"/>
      <c r="K34" s="10"/>
    </row>
    <row r="35" spans="1:11" ht="90" x14ac:dyDescent="0.25">
      <c r="A35" s="12"/>
      <c r="B35" s="12"/>
      <c r="C35" s="12" t="s">
        <v>195</v>
      </c>
      <c r="D35" s="12"/>
      <c r="E35" s="12"/>
      <c r="F35" s="3" t="s">
        <v>1577</v>
      </c>
      <c r="G35" s="10"/>
      <c r="H35" s="10"/>
      <c r="I35" s="10"/>
      <c r="J35" s="11"/>
      <c r="K35" s="10"/>
    </row>
    <row r="36" spans="1:11" ht="30" x14ac:dyDescent="0.25">
      <c r="A36" s="12"/>
      <c r="B36" s="12"/>
      <c r="C36" s="12" t="s">
        <v>193</v>
      </c>
      <c r="D36" s="12"/>
      <c r="E36" s="12"/>
      <c r="F36" s="3" t="s">
        <v>1576</v>
      </c>
      <c r="G36" s="10"/>
      <c r="H36" s="10"/>
      <c r="I36" s="10"/>
      <c r="J36" s="11"/>
      <c r="K36" s="10"/>
    </row>
    <row r="37" spans="1:11" ht="45" x14ac:dyDescent="0.25">
      <c r="A37" s="12"/>
      <c r="B37" s="12"/>
      <c r="C37" s="12"/>
      <c r="D37" s="12" t="s">
        <v>435</v>
      </c>
      <c r="E37" s="12"/>
      <c r="F37" s="3" t="s">
        <v>1575</v>
      </c>
      <c r="G37" s="10"/>
      <c r="H37" s="10"/>
      <c r="I37" s="10"/>
      <c r="J37" s="11"/>
      <c r="K37" s="10"/>
    </row>
    <row r="38" spans="1:11" ht="45" x14ac:dyDescent="0.25">
      <c r="A38" s="12"/>
      <c r="B38" s="12"/>
      <c r="C38" s="12"/>
      <c r="D38" s="12" t="s">
        <v>433</v>
      </c>
      <c r="E38" s="12"/>
      <c r="F38" s="3" t="s">
        <v>1574</v>
      </c>
      <c r="G38" s="10"/>
      <c r="H38" s="10"/>
      <c r="I38" s="10"/>
      <c r="J38" s="11"/>
      <c r="K38" s="10"/>
    </row>
    <row r="39" spans="1:11" ht="60" x14ac:dyDescent="0.25">
      <c r="A39" s="12"/>
      <c r="B39" s="12"/>
      <c r="C39" s="12"/>
      <c r="D39" s="12"/>
      <c r="E39" s="12" t="s">
        <v>1573</v>
      </c>
      <c r="F39" s="3" t="s">
        <v>1572</v>
      </c>
      <c r="G39" s="10"/>
      <c r="H39" s="10"/>
      <c r="I39" s="10"/>
      <c r="J39" s="11"/>
      <c r="K39" s="10"/>
    </row>
    <row r="40" spans="1:11" ht="45" x14ac:dyDescent="0.25">
      <c r="A40" s="12"/>
      <c r="B40" s="12"/>
      <c r="C40" s="12"/>
      <c r="D40" s="12"/>
      <c r="E40" s="12" t="s">
        <v>1571</v>
      </c>
      <c r="F40" s="3" t="s">
        <v>1570</v>
      </c>
      <c r="G40" s="10"/>
      <c r="H40" s="10"/>
      <c r="I40" s="10"/>
      <c r="J40" s="11"/>
      <c r="K40" s="10"/>
    </row>
    <row r="41" spans="1:11" ht="75" x14ac:dyDescent="0.25">
      <c r="A41" s="12"/>
      <c r="B41" s="12"/>
      <c r="C41" s="12"/>
      <c r="D41" s="12"/>
      <c r="E41" s="12" t="s">
        <v>1569</v>
      </c>
      <c r="F41" s="3" t="s">
        <v>1568</v>
      </c>
      <c r="G41" s="10"/>
      <c r="H41" s="10"/>
      <c r="I41" s="10"/>
      <c r="J41" s="11"/>
      <c r="K41" s="10"/>
    </row>
    <row r="42" spans="1:11" ht="30" x14ac:dyDescent="0.25">
      <c r="A42" s="12"/>
      <c r="B42" s="12"/>
      <c r="C42" s="12"/>
      <c r="D42" s="12"/>
      <c r="E42" s="12" t="s">
        <v>1567</v>
      </c>
      <c r="F42" s="3" t="s">
        <v>1566</v>
      </c>
      <c r="G42" s="10"/>
      <c r="H42" s="10"/>
      <c r="I42" s="10"/>
      <c r="J42" s="11"/>
      <c r="K42" s="10"/>
    </row>
    <row r="43" spans="1:11" ht="150" x14ac:dyDescent="0.25">
      <c r="A43" s="12"/>
      <c r="B43" s="12"/>
      <c r="C43" s="12" t="s">
        <v>191</v>
      </c>
      <c r="D43" s="12"/>
      <c r="E43" s="12"/>
      <c r="F43" s="3" t="s">
        <v>1565</v>
      </c>
      <c r="G43" s="10"/>
      <c r="H43" s="10"/>
      <c r="I43" s="10"/>
      <c r="J43" s="11"/>
      <c r="K43" s="10"/>
    </row>
    <row r="44" spans="1:11" ht="225" x14ac:dyDescent="0.25">
      <c r="A44" s="12"/>
      <c r="B44" s="12"/>
      <c r="C44" s="12" t="s">
        <v>189</v>
      </c>
      <c r="D44" s="12"/>
      <c r="E44" s="12"/>
      <c r="F44" s="3" t="s">
        <v>1564</v>
      </c>
      <c r="G44" s="10"/>
      <c r="H44" s="10"/>
      <c r="I44" s="10"/>
      <c r="J44" s="11"/>
      <c r="K44" s="10"/>
    </row>
    <row r="45" spans="1:11" ht="90" x14ac:dyDescent="0.25">
      <c r="A45" s="12"/>
      <c r="B45" s="12" t="s">
        <v>169</v>
      </c>
      <c r="C45" s="12"/>
      <c r="D45" s="12"/>
      <c r="E45" s="12"/>
      <c r="F45" s="3" t="s">
        <v>1563</v>
      </c>
      <c r="G45" s="10"/>
      <c r="H45" s="10"/>
      <c r="I45" s="10"/>
      <c r="J45" s="11"/>
      <c r="K45" s="10"/>
    </row>
    <row r="46" spans="1:11" ht="60" x14ac:dyDescent="0.25">
      <c r="A46" s="12"/>
      <c r="B46" s="12" t="s">
        <v>167</v>
      </c>
      <c r="C46" s="12"/>
      <c r="D46" s="12"/>
      <c r="E46" s="12"/>
      <c r="F46" s="3" t="s">
        <v>1562</v>
      </c>
      <c r="G46" s="10"/>
      <c r="H46" s="10"/>
      <c r="I46" s="10"/>
      <c r="J46" s="11"/>
      <c r="K46" s="10"/>
    </row>
    <row r="47" spans="1:11" ht="45" x14ac:dyDescent="0.25">
      <c r="A47" s="12"/>
      <c r="B47" s="12" t="s">
        <v>165</v>
      </c>
      <c r="C47" s="12"/>
      <c r="D47" s="12"/>
      <c r="E47" s="12"/>
      <c r="F47" s="3" t="s">
        <v>1561</v>
      </c>
      <c r="G47" s="10"/>
      <c r="H47" s="10"/>
      <c r="I47" s="10"/>
      <c r="J47" s="11"/>
      <c r="K47" s="10"/>
    </row>
    <row r="48" spans="1:11" ht="120" x14ac:dyDescent="0.25">
      <c r="A48" s="12"/>
      <c r="B48" s="12"/>
      <c r="C48" s="12" t="s">
        <v>214</v>
      </c>
      <c r="D48" s="12"/>
      <c r="E48" s="12"/>
      <c r="F48" s="3" t="s">
        <v>7778</v>
      </c>
      <c r="G48" s="10"/>
      <c r="H48" s="10"/>
      <c r="I48" s="10"/>
      <c r="J48" s="11"/>
      <c r="K48" s="10"/>
    </row>
    <row r="49" spans="1:11" ht="60" x14ac:dyDescent="0.25">
      <c r="A49" s="12"/>
      <c r="B49" s="12"/>
      <c r="C49" s="12" t="s">
        <v>212</v>
      </c>
      <c r="D49" s="12"/>
      <c r="E49" s="12"/>
      <c r="F49" s="3" t="s">
        <v>1560</v>
      </c>
      <c r="G49" s="239"/>
      <c r="H49" s="239"/>
      <c r="I49" s="239"/>
      <c r="J49" s="242"/>
      <c r="K49" s="239"/>
    </row>
    <row r="50" spans="1:11" ht="195" x14ac:dyDescent="0.25">
      <c r="A50" s="12"/>
      <c r="B50" s="12"/>
      <c r="C50" s="12"/>
      <c r="D50" s="15" t="s">
        <v>437</v>
      </c>
      <c r="E50" s="12"/>
      <c r="F50" s="3" t="s">
        <v>1559</v>
      </c>
      <c r="G50" s="241"/>
      <c r="H50" s="241"/>
      <c r="I50" s="241"/>
      <c r="J50" s="244"/>
      <c r="K50" s="241"/>
    </row>
    <row r="51" spans="1:11" ht="45" x14ac:dyDescent="0.25">
      <c r="A51" s="12"/>
      <c r="B51" s="12" t="s">
        <v>426</v>
      </c>
      <c r="C51" s="12"/>
      <c r="D51" s="12"/>
      <c r="E51" s="12"/>
      <c r="F51" s="3" t="s">
        <v>1558</v>
      </c>
      <c r="G51" s="239"/>
      <c r="H51" s="239"/>
      <c r="I51" s="239"/>
      <c r="J51" s="242"/>
      <c r="K51" s="239"/>
    </row>
    <row r="52" spans="1:11" ht="30" x14ac:dyDescent="0.25">
      <c r="A52" s="12"/>
      <c r="B52" s="12"/>
      <c r="C52" s="12" t="s">
        <v>214</v>
      </c>
      <c r="D52" s="12"/>
      <c r="E52" s="12"/>
      <c r="F52" s="3" t="s">
        <v>1557</v>
      </c>
      <c r="G52" s="241"/>
      <c r="H52" s="241"/>
      <c r="I52" s="241"/>
      <c r="J52" s="244"/>
      <c r="K52" s="241"/>
    </row>
    <row r="53" spans="1:11" ht="105" x14ac:dyDescent="0.25">
      <c r="A53" s="12"/>
      <c r="B53" s="12"/>
      <c r="C53" s="12" t="s">
        <v>212</v>
      </c>
      <c r="D53" s="12"/>
      <c r="E53" s="12"/>
      <c r="F53" s="3" t="s">
        <v>1556</v>
      </c>
      <c r="G53" s="10"/>
      <c r="H53" s="10"/>
      <c r="I53" s="10"/>
      <c r="J53" s="11"/>
      <c r="K53" s="10"/>
    </row>
    <row r="54" spans="1:11" ht="165" x14ac:dyDescent="0.25">
      <c r="A54" s="12"/>
      <c r="B54" s="12" t="s">
        <v>537</v>
      </c>
      <c r="C54" s="12"/>
      <c r="D54" s="12"/>
      <c r="E54" s="12"/>
      <c r="F54" s="3" t="s">
        <v>1555</v>
      </c>
      <c r="G54" s="10"/>
      <c r="H54" s="10"/>
      <c r="I54" s="10"/>
      <c r="J54" s="11"/>
      <c r="K54" s="10"/>
    </row>
    <row r="55" spans="1:11" ht="45" x14ac:dyDescent="0.25">
      <c r="A55" s="12"/>
      <c r="B55" s="12" t="s">
        <v>535</v>
      </c>
      <c r="C55" s="12"/>
      <c r="D55" s="12"/>
      <c r="E55" s="12"/>
      <c r="F55" s="3" t="s">
        <v>1554</v>
      </c>
      <c r="G55" s="239"/>
      <c r="H55" s="239"/>
      <c r="I55" s="239"/>
      <c r="J55" s="242"/>
      <c r="K55" s="239"/>
    </row>
    <row r="56" spans="1:11" ht="30" x14ac:dyDescent="0.25">
      <c r="A56" s="12"/>
      <c r="B56" s="12"/>
      <c r="C56" s="12" t="s">
        <v>214</v>
      </c>
      <c r="D56" s="12"/>
      <c r="E56" s="12"/>
      <c r="F56" s="3" t="s">
        <v>1553</v>
      </c>
      <c r="G56" s="241"/>
      <c r="H56" s="241"/>
      <c r="I56" s="241"/>
      <c r="J56" s="244"/>
      <c r="K56" s="241"/>
    </row>
    <row r="57" spans="1:11" ht="60" x14ac:dyDescent="0.25">
      <c r="A57" s="148"/>
      <c r="B57" s="148"/>
      <c r="C57" s="148" t="s">
        <v>212</v>
      </c>
      <c r="D57" s="148"/>
      <c r="E57" s="148"/>
      <c r="F57" s="3" t="s">
        <v>1552</v>
      </c>
      <c r="G57" s="239"/>
      <c r="H57" s="239"/>
      <c r="I57" s="239"/>
      <c r="J57" s="242"/>
      <c r="K57" s="239"/>
    </row>
    <row r="58" spans="1:11" ht="30" x14ac:dyDescent="0.25">
      <c r="A58" s="148"/>
      <c r="B58" s="148"/>
      <c r="C58" s="148"/>
      <c r="D58" s="148"/>
      <c r="E58" s="148"/>
      <c r="F58" s="2" t="s">
        <v>6983</v>
      </c>
      <c r="G58" s="241"/>
      <c r="H58" s="241"/>
      <c r="I58" s="241"/>
      <c r="J58" s="244"/>
      <c r="K58" s="241"/>
    </row>
    <row r="59" spans="1:11" ht="60" x14ac:dyDescent="0.25">
      <c r="A59" s="12"/>
      <c r="B59" s="12" t="s">
        <v>620</v>
      </c>
      <c r="C59" s="12"/>
      <c r="D59" s="12"/>
      <c r="E59" s="12"/>
      <c r="F59" s="3" t="s">
        <v>1551</v>
      </c>
      <c r="G59" s="239"/>
      <c r="H59" s="239"/>
      <c r="I59" s="239"/>
      <c r="J59" s="242"/>
      <c r="K59" s="239"/>
    </row>
    <row r="60" spans="1:11" ht="60" x14ac:dyDescent="0.25">
      <c r="A60" s="12"/>
      <c r="B60" s="12"/>
      <c r="C60" s="15" t="s">
        <v>437</v>
      </c>
      <c r="D60" s="12"/>
      <c r="E60" s="12"/>
      <c r="F60" s="3" t="s">
        <v>1550</v>
      </c>
      <c r="G60" s="241"/>
      <c r="H60" s="241"/>
      <c r="I60" s="241"/>
      <c r="J60" s="244"/>
      <c r="K60" s="241"/>
    </row>
    <row r="61" spans="1:11" ht="75" x14ac:dyDescent="0.25">
      <c r="A61" s="148"/>
      <c r="B61" s="148" t="s">
        <v>618</v>
      </c>
      <c r="C61" s="148"/>
      <c r="D61" s="148"/>
      <c r="E61" s="148"/>
      <c r="F61" s="3" t="s">
        <v>1549</v>
      </c>
      <c r="G61" s="239"/>
      <c r="H61" s="239"/>
      <c r="I61" s="239"/>
      <c r="J61" s="242"/>
      <c r="K61" s="239"/>
    </row>
    <row r="62" spans="1:11" ht="30" x14ac:dyDescent="0.25">
      <c r="A62" s="148"/>
      <c r="B62" s="148"/>
      <c r="C62" s="148"/>
      <c r="D62" s="148"/>
      <c r="E62" s="148"/>
      <c r="F62" s="2" t="s">
        <v>6984</v>
      </c>
      <c r="G62" s="241"/>
      <c r="H62" s="241"/>
      <c r="I62" s="241"/>
      <c r="J62" s="244"/>
      <c r="K62" s="241"/>
    </row>
    <row r="63" spans="1:11" ht="120" x14ac:dyDescent="0.25">
      <c r="A63" s="12"/>
      <c r="B63" s="12" t="s">
        <v>616</v>
      </c>
      <c r="C63" s="12"/>
      <c r="D63" s="12"/>
      <c r="E63" s="12"/>
      <c r="F63" s="3" t="s">
        <v>7417</v>
      </c>
      <c r="G63" s="10"/>
      <c r="H63" s="10"/>
      <c r="I63" s="10"/>
      <c r="J63" s="11"/>
      <c r="K63" s="10"/>
    </row>
    <row r="64" spans="1:11" ht="75" x14ac:dyDescent="0.25">
      <c r="A64" s="12"/>
      <c r="B64" s="12" t="s">
        <v>614</v>
      </c>
      <c r="C64" s="12"/>
      <c r="D64" s="12"/>
      <c r="E64" s="12"/>
      <c r="F64" s="3" t="s">
        <v>1548</v>
      </c>
      <c r="G64" s="239"/>
      <c r="H64" s="239"/>
      <c r="I64" s="239"/>
      <c r="J64" s="242"/>
      <c r="K64" s="239"/>
    </row>
    <row r="65" spans="1:11" ht="45" x14ac:dyDescent="0.25">
      <c r="A65" s="148"/>
      <c r="B65" s="148"/>
      <c r="C65" s="148" t="s">
        <v>214</v>
      </c>
      <c r="D65" s="148"/>
      <c r="E65" s="148"/>
      <c r="F65" s="3" t="s">
        <v>1547</v>
      </c>
      <c r="G65" s="240"/>
      <c r="H65" s="240"/>
      <c r="I65" s="240"/>
      <c r="J65" s="243"/>
      <c r="K65" s="240"/>
    </row>
    <row r="66" spans="1:11" ht="30" x14ac:dyDescent="0.25">
      <c r="A66" s="148"/>
      <c r="B66" s="148"/>
      <c r="C66" s="148"/>
      <c r="D66" s="148"/>
      <c r="E66" s="148"/>
      <c r="F66" s="2" t="s">
        <v>6985</v>
      </c>
      <c r="G66" s="241"/>
      <c r="H66" s="241"/>
      <c r="I66" s="241"/>
      <c r="J66" s="244"/>
      <c r="K66" s="241"/>
    </row>
    <row r="67" spans="1:11" ht="90" x14ac:dyDescent="0.25">
      <c r="A67" s="12"/>
      <c r="B67" s="12"/>
      <c r="C67" s="12" t="s">
        <v>212</v>
      </c>
      <c r="D67" s="12"/>
      <c r="E67" s="12"/>
      <c r="F67" s="3" t="s">
        <v>1546</v>
      </c>
      <c r="G67" s="10"/>
      <c r="H67" s="10"/>
      <c r="I67" s="10"/>
      <c r="J67" s="11"/>
      <c r="K67" s="10"/>
    </row>
  </sheetData>
  <mergeCells count="86">
    <mergeCell ref="G11:G12"/>
    <mergeCell ref="H11:H12"/>
    <mergeCell ref="I11:I12"/>
    <mergeCell ref="J11:J12"/>
    <mergeCell ref="K11:K12"/>
    <mergeCell ref="A11:A12"/>
    <mergeCell ref="B11:B12"/>
    <mergeCell ref="C11:C12"/>
    <mergeCell ref="D11:D12"/>
    <mergeCell ref="E11:E12"/>
    <mergeCell ref="G13:G15"/>
    <mergeCell ref="H13:H15"/>
    <mergeCell ref="I13:I15"/>
    <mergeCell ref="J13:J15"/>
    <mergeCell ref="K13:K15"/>
    <mergeCell ref="A13:A15"/>
    <mergeCell ref="B13:B15"/>
    <mergeCell ref="C13:C15"/>
    <mergeCell ref="D13:D15"/>
    <mergeCell ref="E13:E15"/>
    <mergeCell ref="K8:K9"/>
    <mergeCell ref="I8:I9"/>
    <mergeCell ref="G8:G9"/>
    <mergeCell ref="H8:H9"/>
    <mergeCell ref="J8:J9"/>
    <mergeCell ref="A3:K3"/>
    <mergeCell ref="K6:K7"/>
    <mergeCell ref="J6:J7"/>
    <mergeCell ref="I6:I7"/>
    <mergeCell ref="H6:H7"/>
    <mergeCell ref="G6:G7"/>
    <mergeCell ref="G55:G56"/>
    <mergeCell ref="H59:H60"/>
    <mergeCell ref="G59:G60"/>
    <mergeCell ref="G57:G58"/>
    <mergeCell ref="H57:H58"/>
    <mergeCell ref="H55:H56"/>
    <mergeCell ref="H19:H20"/>
    <mergeCell ref="G49:G50"/>
    <mergeCell ref="K49:K50"/>
    <mergeCell ref="I51:I52"/>
    <mergeCell ref="I49:I50"/>
    <mergeCell ref="J49:J50"/>
    <mergeCell ref="J19:J20"/>
    <mergeCell ref="H51:H52"/>
    <mergeCell ref="H49:H50"/>
    <mergeCell ref="K51:K52"/>
    <mergeCell ref="K19:K20"/>
    <mergeCell ref="J51:J52"/>
    <mergeCell ref="G19:G20"/>
    <mergeCell ref="I19:I20"/>
    <mergeCell ref="G51:G52"/>
    <mergeCell ref="G64:G66"/>
    <mergeCell ref="H64:H66"/>
    <mergeCell ref="G61:G62"/>
    <mergeCell ref="H61:H62"/>
    <mergeCell ref="I61:I62"/>
    <mergeCell ref="J55:J56"/>
    <mergeCell ref="I55:I56"/>
    <mergeCell ref="J61:J62"/>
    <mergeCell ref="K61:K62"/>
    <mergeCell ref="I64:I66"/>
    <mergeCell ref="J64:J66"/>
    <mergeCell ref="K64:K66"/>
    <mergeCell ref="K59:K60"/>
    <mergeCell ref="I57:I58"/>
    <mergeCell ref="J57:J58"/>
    <mergeCell ref="K57:K58"/>
    <mergeCell ref="I59:I60"/>
    <mergeCell ref="J59:J60"/>
    <mergeCell ref="K55:K56"/>
    <mergeCell ref="A57:A58"/>
    <mergeCell ref="B57:B58"/>
    <mergeCell ref="C57:C58"/>
    <mergeCell ref="D57:D58"/>
    <mergeCell ref="E57:E58"/>
    <mergeCell ref="A61:A62"/>
    <mergeCell ref="B61:B62"/>
    <mergeCell ref="C61:C62"/>
    <mergeCell ref="D61:D62"/>
    <mergeCell ref="E61:E62"/>
    <mergeCell ref="A65:A66"/>
    <mergeCell ref="B65:B66"/>
    <mergeCell ref="C65:C66"/>
    <mergeCell ref="D65:D66"/>
    <mergeCell ref="E65:E66"/>
  </mergeCells>
  <hyperlinks>
    <hyperlink ref="F58" location="cp_057" display="Click here to go to Item 57." xr:uid="{00000000-0004-0000-5400-000000000000}"/>
    <hyperlink ref="F62" location="mil20.00" display="Click here to go to MIL Section 20.0." xr:uid="{00000000-0004-0000-5400-000001000000}"/>
    <hyperlink ref="F66" location="sdl_07a" display="Click here to go to SDL Item 7A." xr:uid="{00000000-0004-0000-5400-000002000000}"/>
    <hyperlink ref="F14" location="mil16.00" display="Click here to go to MIL Section 16.0." xr:uid="{00000000-0004-0000-5400-000003000000}"/>
    <hyperlink ref="F15" location="mil18.00" display="Click here to go to MIL Section 18.0." xr:uid="{00000000-0004-0000-5400-000004000000}"/>
    <hyperlink ref="F12" r:id="rId1" xr:uid="{00000000-0004-0000-5400-000005000000}"/>
  </hyperlinks>
  <pageMargins left="0.7" right="0.7" top="0.75" bottom="0.75" header="0.3" footer="0.3"/>
  <pageSetup orientation="portrait" r:id="rId2"/>
  <drawing r:id="rId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heet85"/>
  <dimension ref="A3:I37"/>
  <sheetViews>
    <sheetView workbookViewId="0">
      <pane ySplit="5" topLeftCell="A6" activePane="bottomLeft" state="frozen"/>
      <selection pane="bottomLeft" activeCell="A6" sqref="A6"/>
    </sheetView>
  </sheetViews>
  <sheetFormatPr defaultRowHeight="15" x14ac:dyDescent="0.25"/>
  <cols>
    <col min="1"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1624</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30" x14ac:dyDescent="0.25">
      <c r="A6" s="4" t="s">
        <v>437</v>
      </c>
      <c r="B6" s="3"/>
      <c r="C6" s="3"/>
      <c r="D6" s="3" t="s">
        <v>7486</v>
      </c>
      <c r="E6" s="239"/>
      <c r="F6" s="239"/>
      <c r="G6" s="239"/>
      <c r="H6" s="242"/>
      <c r="I6" s="239"/>
    </row>
    <row r="7" spans="1:9" ht="135" x14ac:dyDescent="0.25">
      <c r="A7" s="12" t="s">
        <v>1623</v>
      </c>
      <c r="B7" s="12"/>
      <c r="C7" s="12"/>
      <c r="D7" s="3" t="s">
        <v>1622</v>
      </c>
      <c r="E7" s="240"/>
      <c r="F7" s="240"/>
      <c r="G7" s="240"/>
      <c r="H7" s="243"/>
      <c r="I7" s="240"/>
    </row>
    <row r="8" spans="1:9" ht="90" x14ac:dyDescent="0.25">
      <c r="A8" s="12"/>
      <c r="B8" s="15" t="s">
        <v>437</v>
      </c>
      <c r="C8" s="12"/>
      <c r="D8" s="3" t="s">
        <v>1621</v>
      </c>
      <c r="E8" s="241"/>
      <c r="F8" s="241"/>
      <c r="G8" s="241"/>
      <c r="H8" s="244"/>
      <c r="I8" s="241"/>
    </row>
    <row r="9" spans="1:9" ht="60" x14ac:dyDescent="0.25">
      <c r="A9" s="4" t="s">
        <v>437</v>
      </c>
      <c r="B9" s="3"/>
      <c r="C9" s="3"/>
      <c r="D9" s="3" t="s">
        <v>7487</v>
      </c>
      <c r="E9" s="239"/>
      <c r="F9" s="239"/>
      <c r="G9" s="239"/>
      <c r="H9" s="242"/>
      <c r="I9" s="239"/>
    </row>
    <row r="10" spans="1:9" ht="150" x14ac:dyDescent="0.25">
      <c r="A10" s="148" t="s">
        <v>1620</v>
      </c>
      <c r="B10" s="148"/>
      <c r="C10" s="148"/>
      <c r="D10" s="3" t="s">
        <v>1619</v>
      </c>
      <c r="E10" s="240"/>
      <c r="F10" s="240"/>
      <c r="G10" s="240"/>
      <c r="H10" s="243"/>
      <c r="I10" s="240"/>
    </row>
    <row r="11" spans="1:9" x14ac:dyDescent="0.25">
      <c r="A11" s="148"/>
      <c r="B11" s="148"/>
      <c r="C11" s="148"/>
      <c r="D11" s="2" t="s">
        <v>6986</v>
      </c>
      <c r="E11" s="240"/>
      <c r="F11" s="240"/>
      <c r="G11" s="240"/>
      <c r="H11" s="243"/>
      <c r="I11" s="240"/>
    </row>
    <row r="12" spans="1:9" x14ac:dyDescent="0.25">
      <c r="A12" s="148"/>
      <c r="B12" s="148"/>
      <c r="C12" s="148"/>
      <c r="D12" s="2" t="s">
        <v>6987</v>
      </c>
      <c r="E12" s="240"/>
      <c r="F12" s="240"/>
      <c r="G12" s="240"/>
      <c r="H12" s="243"/>
      <c r="I12" s="240"/>
    </row>
    <row r="13" spans="1:9" x14ac:dyDescent="0.25">
      <c r="A13" s="148"/>
      <c r="B13" s="148"/>
      <c r="C13" s="148"/>
      <c r="D13" s="2" t="s">
        <v>6892</v>
      </c>
      <c r="E13" s="240"/>
      <c r="F13" s="240"/>
      <c r="G13" s="240"/>
      <c r="H13" s="243"/>
      <c r="I13" s="240"/>
    </row>
    <row r="14" spans="1:9" x14ac:dyDescent="0.25">
      <c r="A14" s="148"/>
      <c r="B14" s="148"/>
      <c r="C14" s="148"/>
      <c r="D14" s="2" t="s">
        <v>7111</v>
      </c>
      <c r="E14" s="240"/>
      <c r="F14" s="240"/>
      <c r="G14" s="240"/>
      <c r="H14" s="243"/>
      <c r="I14" s="240"/>
    </row>
    <row r="15" spans="1:9" ht="75" x14ac:dyDescent="0.25">
      <c r="A15" s="12"/>
      <c r="B15" s="12" t="s">
        <v>420</v>
      </c>
      <c r="C15" s="12"/>
      <c r="D15" s="3" t="s">
        <v>1618</v>
      </c>
      <c r="E15" s="240"/>
      <c r="F15" s="240"/>
      <c r="G15" s="240"/>
      <c r="H15" s="243"/>
      <c r="I15" s="240"/>
    </row>
    <row r="16" spans="1:9" ht="180" x14ac:dyDescent="0.25">
      <c r="A16" s="12"/>
      <c r="B16" s="12"/>
      <c r="C16" s="15" t="s">
        <v>437</v>
      </c>
      <c r="D16" s="3" t="s">
        <v>1617</v>
      </c>
      <c r="E16" s="241"/>
      <c r="F16" s="241"/>
      <c r="G16" s="241"/>
      <c r="H16" s="244"/>
      <c r="I16" s="241"/>
    </row>
    <row r="17" spans="1:9" ht="75" x14ac:dyDescent="0.25">
      <c r="A17" s="12"/>
      <c r="B17" s="12" t="s">
        <v>179</v>
      </c>
      <c r="C17" s="12"/>
      <c r="D17" s="3" t="s">
        <v>1616</v>
      </c>
      <c r="E17" s="10"/>
      <c r="F17" s="10"/>
      <c r="G17" s="10"/>
      <c r="H17" s="11"/>
      <c r="I17" s="10"/>
    </row>
    <row r="18" spans="1:9" ht="45" x14ac:dyDescent="0.25">
      <c r="A18" s="148"/>
      <c r="B18" s="148" t="s">
        <v>177</v>
      </c>
      <c r="C18" s="148"/>
      <c r="D18" s="3" t="s">
        <v>1615</v>
      </c>
      <c r="E18" s="239"/>
      <c r="F18" s="239"/>
      <c r="G18" s="239"/>
      <c r="H18" s="242"/>
      <c r="I18" s="239"/>
    </row>
    <row r="19" spans="1:9" x14ac:dyDescent="0.25">
      <c r="A19" s="148"/>
      <c r="B19" s="148"/>
      <c r="C19" s="148"/>
      <c r="D19" s="2" t="s">
        <v>6988</v>
      </c>
      <c r="E19" s="240"/>
      <c r="F19" s="240"/>
      <c r="G19" s="240"/>
      <c r="H19" s="243"/>
      <c r="I19" s="240"/>
    </row>
    <row r="20" spans="1:9" ht="30" x14ac:dyDescent="0.25">
      <c r="A20" s="148"/>
      <c r="B20" s="148"/>
      <c r="C20" s="148"/>
      <c r="D20" s="2" t="s">
        <v>6989</v>
      </c>
      <c r="E20" s="240"/>
      <c r="F20" s="240"/>
      <c r="G20" s="240"/>
      <c r="H20" s="243"/>
      <c r="I20" s="240"/>
    </row>
    <row r="21" spans="1:9" x14ac:dyDescent="0.25">
      <c r="A21" s="148"/>
      <c r="B21" s="148"/>
      <c r="C21" s="148"/>
      <c r="D21" s="2" t="s">
        <v>6990</v>
      </c>
      <c r="E21" s="241"/>
      <c r="F21" s="241"/>
      <c r="G21" s="241"/>
      <c r="H21" s="244"/>
      <c r="I21" s="241"/>
    </row>
    <row r="22" spans="1:9" ht="135" x14ac:dyDescent="0.25">
      <c r="A22" s="148" t="s">
        <v>1614</v>
      </c>
      <c r="B22" s="148"/>
      <c r="C22" s="148"/>
      <c r="D22" s="3" t="s">
        <v>1613</v>
      </c>
      <c r="E22" s="239"/>
      <c r="F22" s="239"/>
      <c r="G22" s="239"/>
      <c r="H22" s="242"/>
      <c r="I22" s="239"/>
    </row>
    <row r="23" spans="1:9" x14ac:dyDescent="0.25">
      <c r="A23" s="148"/>
      <c r="B23" s="148"/>
      <c r="C23" s="148"/>
      <c r="D23" s="2" t="s">
        <v>6991</v>
      </c>
      <c r="E23" s="240"/>
      <c r="F23" s="240"/>
      <c r="G23" s="240"/>
      <c r="H23" s="243"/>
      <c r="I23" s="240"/>
    </row>
    <row r="24" spans="1:9" x14ac:dyDescent="0.25">
      <c r="A24" s="148"/>
      <c r="B24" s="148"/>
      <c r="C24" s="148"/>
      <c r="D24" s="2" t="s">
        <v>6992</v>
      </c>
      <c r="E24" s="240"/>
      <c r="F24" s="240"/>
      <c r="G24" s="240"/>
      <c r="H24" s="243"/>
      <c r="I24" s="240"/>
    </row>
    <row r="25" spans="1:9" ht="105" x14ac:dyDescent="0.25">
      <c r="A25" s="12"/>
      <c r="B25" s="15" t="s">
        <v>437</v>
      </c>
      <c r="C25" s="12"/>
      <c r="D25" s="3" t="s">
        <v>1612</v>
      </c>
      <c r="E25" s="241"/>
      <c r="F25" s="241"/>
      <c r="G25" s="241"/>
      <c r="H25" s="244"/>
      <c r="I25" s="241"/>
    </row>
    <row r="26" spans="1:9" ht="60" x14ac:dyDescent="0.25">
      <c r="A26" s="12" t="s">
        <v>1611</v>
      </c>
      <c r="B26" s="12"/>
      <c r="C26" s="12"/>
      <c r="D26" s="3" t="s">
        <v>1610</v>
      </c>
      <c r="E26" s="239"/>
      <c r="F26" s="239"/>
      <c r="G26" s="239"/>
      <c r="H26" s="242"/>
      <c r="I26" s="239"/>
    </row>
    <row r="27" spans="1:9" ht="240" x14ac:dyDescent="0.25">
      <c r="A27" s="12"/>
      <c r="B27" s="12" t="s">
        <v>420</v>
      </c>
      <c r="C27" s="12"/>
      <c r="D27" s="3" t="s">
        <v>1609</v>
      </c>
      <c r="E27" s="241"/>
      <c r="F27" s="241"/>
      <c r="G27" s="241"/>
      <c r="H27" s="244"/>
      <c r="I27" s="241"/>
    </row>
    <row r="28" spans="1:9" ht="105" x14ac:dyDescent="0.25">
      <c r="A28" s="12"/>
      <c r="B28" s="12" t="s">
        <v>179</v>
      </c>
      <c r="C28" s="12"/>
      <c r="D28" s="3" t="s">
        <v>7713</v>
      </c>
      <c r="E28" s="239"/>
      <c r="F28" s="239"/>
      <c r="G28" s="239"/>
      <c r="H28" s="242"/>
      <c r="I28" s="239"/>
    </row>
    <row r="29" spans="1:9" ht="180" x14ac:dyDescent="0.25">
      <c r="A29" s="12"/>
      <c r="B29" s="12"/>
      <c r="C29" s="12" t="s">
        <v>214</v>
      </c>
      <c r="D29" s="3" t="s">
        <v>1608</v>
      </c>
      <c r="E29" s="241"/>
      <c r="F29" s="241"/>
      <c r="G29" s="241"/>
      <c r="H29" s="244"/>
      <c r="I29" s="241"/>
    </row>
    <row r="30" spans="1:9" ht="165" x14ac:dyDescent="0.25">
      <c r="A30" s="148"/>
      <c r="B30" s="148"/>
      <c r="C30" s="148" t="s">
        <v>212</v>
      </c>
      <c r="D30" s="3" t="s">
        <v>7156</v>
      </c>
      <c r="E30" s="239"/>
      <c r="F30" s="239"/>
      <c r="G30" s="239"/>
      <c r="H30" s="242"/>
      <c r="I30" s="239"/>
    </row>
    <row r="31" spans="1:9" x14ac:dyDescent="0.25">
      <c r="A31" s="148"/>
      <c r="B31" s="148"/>
      <c r="C31" s="148"/>
      <c r="D31" s="2" t="s">
        <v>6993</v>
      </c>
      <c r="E31" s="240"/>
      <c r="F31" s="240"/>
      <c r="G31" s="240"/>
      <c r="H31" s="243"/>
      <c r="I31" s="240"/>
    </row>
    <row r="32" spans="1:9" x14ac:dyDescent="0.25">
      <c r="A32" s="148"/>
      <c r="B32" s="148"/>
      <c r="C32" s="148"/>
      <c r="D32" s="2" t="s">
        <v>7157</v>
      </c>
      <c r="E32" s="240"/>
      <c r="F32" s="240"/>
      <c r="G32" s="240"/>
      <c r="H32" s="243"/>
      <c r="I32" s="240"/>
    </row>
    <row r="33" spans="1:9" ht="195" x14ac:dyDescent="0.25">
      <c r="A33" s="12"/>
      <c r="B33" s="12" t="s">
        <v>177</v>
      </c>
      <c r="C33" s="12"/>
      <c r="D33" s="3" t="s">
        <v>1607</v>
      </c>
      <c r="E33" s="10"/>
      <c r="F33" s="10"/>
      <c r="G33" s="10"/>
      <c r="H33" s="11"/>
      <c r="I33" s="10"/>
    </row>
    <row r="34" spans="1:9" ht="120" x14ac:dyDescent="0.25">
      <c r="A34" s="148"/>
      <c r="B34" s="148" t="s">
        <v>175</v>
      </c>
      <c r="C34" s="148"/>
      <c r="D34" s="3" t="s">
        <v>7158</v>
      </c>
      <c r="E34" s="239"/>
      <c r="F34" s="239"/>
      <c r="G34" s="239"/>
      <c r="H34" s="242"/>
      <c r="I34" s="239"/>
    </row>
    <row r="35" spans="1:9" x14ac:dyDescent="0.25">
      <c r="A35" s="148"/>
      <c r="B35" s="148"/>
      <c r="C35" s="148"/>
      <c r="D35" s="2" t="s">
        <v>6994</v>
      </c>
      <c r="E35" s="240"/>
      <c r="F35" s="240"/>
      <c r="G35" s="240"/>
      <c r="H35" s="243"/>
      <c r="I35" s="240"/>
    </row>
    <row r="36" spans="1:9" x14ac:dyDescent="0.25">
      <c r="A36" s="148"/>
      <c r="B36" s="148"/>
      <c r="C36" s="148"/>
      <c r="D36" s="2" t="s">
        <v>7157</v>
      </c>
      <c r="E36" s="240"/>
      <c r="F36" s="240"/>
      <c r="G36" s="240"/>
      <c r="H36" s="243"/>
      <c r="I36" s="240"/>
    </row>
    <row r="37" spans="1:9" ht="240" x14ac:dyDescent="0.25">
      <c r="A37" s="12"/>
      <c r="B37" s="12"/>
      <c r="C37" s="15" t="s">
        <v>437</v>
      </c>
      <c r="D37" s="3" t="s">
        <v>1606</v>
      </c>
      <c r="E37" s="241"/>
      <c r="F37" s="241"/>
      <c r="G37" s="241"/>
      <c r="H37" s="244"/>
      <c r="I37" s="241"/>
    </row>
  </sheetData>
  <mergeCells count="56">
    <mergeCell ref="F28:F29"/>
    <mergeCell ref="A3:I3"/>
    <mergeCell ref="I6:I8"/>
    <mergeCell ref="H6:H8"/>
    <mergeCell ref="G6:G8"/>
    <mergeCell ref="F6:F8"/>
    <mergeCell ref="E6:E8"/>
    <mergeCell ref="A10:A14"/>
    <mergeCell ref="B10:B14"/>
    <mergeCell ref="C10:C14"/>
    <mergeCell ref="A18:A21"/>
    <mergeCell ref="E9:E16"/>
    <mergeCell ref="F9:F16"/>
    <mergeCell ref="G9:G16"/>
    <mergeCell ref="H9:H16"/>
    <mergeCell ref="E22:E25"/>
    <mergeCell ref="F22:F25"/>
    <mergeCell ref="F26:F27"/>
    <mergeCell ref="I26:I27"/>
    <mergeCell ref="B18:B21"/>
    <mergeCell ref="C18:C21"/>
    <mergeCell ref="E18:E21"/>
    <mergeCell ref="F18:F21"/>
    <mergeCell ref="G18:G21"/>
    <mergeCell ref="H18:H21"/>
    <mergeCell ref="G26:G27"/>
    <mergeCell ref="I18:I21"/>
    <mergeCell ref="A22:A24"/>
    <mergeCell ref="B22:B24"/>
    <mergeCell ref="C22:C24"/>
    <mergeCell ref="A30:A32"/>
    <mergeCell ref="B30:B32"/>
    <mergeCell ref="C30:C32"/>
    <mergeCell ref="G30:G32"/>
    <mergeCell ref="H30:H32"/>
    <mergeCell ref="I30:I32"/>
    <mergeCell ref="I28:I29"/>
    <mergeCell ref="G22:G25"/>
    <mergeCell ref="H22:H25"/>
    <mergeCell ref="G28:G29"/>
    <mergeCell ref="I9:I16"/>
    <mergeCell ref="I22:I25"/>
    <mergeCell ref="A34:A36"/>
    <mergeCell ref="B34:B36"/>
    <mergeCell ref="C34:C36"/>
    <mergeCell ref="E30:E32"/>
    <mergeCell ref="F30:F32"/>
    <mergeCell ref="H28:H29"/>
    <mergeCell ref="E26:E27"/>
    <mergeCell ref="E28:E29"/>
    <mergeCell ref="I34:I37"/>
    <mergeCell ref="H34:H37"/>
    <mergeCell ref="G34:G37"/>
    <mergeCell ref="F34:F37"/>
    <mergeCell ref="E34:E37"/>
    <mergeCell ref="H26:H27"/>
  </mergeCells>
  <hyperlinks>
    <hyperlink ref="D11" location="mil06.39" display="Click here to go to MIL Item 6.39." xr:uid="{00000000-0004-0000-5500-000000000000}"/>
    <hyperlink ref="D12" location="sdl_39" display="Click here to go to SDL Item 39." xr:uid="{00000000-0004-0000-5500-000001000000}"/>
    <hyperlink ref="D13" location="mil06.26" display="Click here to go to MIL Item 6.26." xr:uid="{00000000-0004-0000-5500-000002000000}"/>
    <hyperlink ref="D19" location="mil06.86" display="Click here to go to MIL Item 6.86." xr:uid="{00000000-0004-0000-5500-000003000000}"/>
    <hyperlink ref="D20" location="sdl_32a1" display="Click here to go to SDL Item 32a(1)." xr:uid="{00000000-0004-0000-5500-000004000000}"/>
    <hyperlink ref="D21" location="sdl_46a" display="Click here to go to SDL Item 46a." xr:uid="{00000000-0004-0000-5500-000005000000}"/>
    <hyperlink ref="D23" location="sdl_32a" display="Click here to go to SDL Item 32a." xr:uid="{00000000-0004-0000-5500-000006000000}"/>
    <hyperlink ref="D24" location="sdl_46" display="Click here to go to SDL Item 46." xr:uid="{00000000-0004-0000-5500-000007000000}"/>
    <hyperlink ref="D32" location="sdl_61" display="Click here to go to SDL Item 61." xr:uid="{00000000-0004-0000-5500-000008000000}"/>
    <hyperlink ref="D36" location="sdl_61" display="Click here to go to SDL Item 61." xr:uid="{00000000-0004-0000-5500-000009000000}"/>
    <hyperlink ref="D14" location="sdl_28" display="Click here to go to SDL Item 28." xr:uid="{00000000-0004-0000-5500-00000A000000}"/>
    <hyperlink ref="D31" location="mil06.89" display="Click here to go to MIL Item 6.89." xr:uid="{00000000-0004-0000-5500-00000B000000}"/>
    <hyperlink ref="D35" location="mil06.88" display="Click here to go to MIL Item 6.88." xr:uid="{00000000-0004-0000-5500-00000C000000}"/>
  </hyperlinks>
  <pageMargins left="0.7" right="0.7" top="0.75" bottom="0.75" header="0.3" footer="0.3"/>
  <pageSetup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Sheet86"/>
  <dimension ref="A3:I16"/>
  <sheetViews>
    <sheetView workbookViewId="0">
      <pane ySplit="5" topLeftCell="A6" activePane="bottomLeft" state="frozen"/>
      <selection activeCell="A6" sqref="A6"/>
      <selection pane="bottomLeft" activeCell="A6" sqref="A6"/>
    </sheetView>
  </sheetViews>
  <sheetFormatPr defaultRowHeight="15" x14ac:dyDescent="0.25"/>
  <cols>
    <col min="1" max="1" width="5.7109375" customWidth="1"/>
    <col min="2" max="2" width="4.7109375" customWidth="1"/>
    <col min="3" max="3" width="5.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1633</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35" x14ac:dyDescent="0.25">
      <c r="A6" s="12" t="s">
        <v>1632</v>
      </c>
      <c r="B6" s="12"/>
      <c r="C6" s="12"/>
      <c r="D6" s="3" t="s">
        <v>1631</v>
      </c>
      <c r="E6" s="239"/>
      <c r="F6" s="239"/>
      <c r="G6" s="239"/>
      <c r="H6" s="242"/>
      <c r="I6" s="239"/>
    </row>
    <row r="7" spans="1:9" ht="30" x14ac:dyDescent="0.25">
      <c r="A7" s="12"/>
      <c r="B7" s="12" t="s">
        <v>420</v>
      </c>
      <c r="C7" s="12"/>
      <c r="D7" s="3" t="s">
        <v>1630</v>
      </c>
      <c r="E7" s="241"/>
      <c r="F7" s="241"/>
      <c r="G7" s="241"/>
      <c r="H7" s="244"/>
      <c r="I7" s="241"/>
    </row>
    <row r="8" spans="1:9" ht="45" x14ac:dyDescent="0.25">
      <c r="A8" s="12"/>
      <c r="B8" s="12" t="s">
        <v>179</v>
      </c>
      <c r="C8" s="12"/>
      <c r="D8" s="3" t="s">
        <v>1629</v>
      </c>
      <c r="E8" s="10"/>
      <c r="F8" s="10"/>
      <c r="G8" s="10"/>
      <c r="H8" s="11"/>
      <c r="I8" s="10"/>
    </row>
    <row r="9" spans="1:9" ht="45" x14ac:dyDescent="0.25">
      <c r="A9" s="12"/>
      <c r="B9" s="12" t="s">
        <v>177</v>
      </c>
      <c r="C9" s="12"/>
      <c r="D9" s="3" t="s">
        <v>516</v>
      </c>
      <c r="E9" s="10"/>
      <c r="F9" s="10"/>
      <c r="G9" s="10"/>
      <c r="H9" s="11"/>
      <c r="I9" s="10"/>
    </row>
    <row r="10" spans="1:9" ht="45" x14ac:dyDescent="0.25">
      <c r="A10" s="12"/>
      <c r="B10" s="12" t="s">
        <v>175</v>
      </c>
      <c r="C10" s="12"/>
      <c r="D10" s="3" t="s">
        <v>1628</v>
      </c>
      <c r="E10" s="10"/>
      <c r="F10" s="10"/>
      <c r="G10" s="10"/>
      <c r="H10" s="11"/>
      <c r="I10" s="10"/>
    </row>
    <row r="11" spans="1:9" ht="30" x14ac:dyDescent="0.25">
      <c r="A11" s="12"/>
      <c r="B11" s="12" t="s">
        <v>173</v>
      </c>
      <c r="C11" s="12"/>
      <c r="D11" s="3" t="s">
        <v>625</v>
      </c>
      <c r="E11" s="239"/>
      <c r="F11" s="239"/>
      <c r="G11" s="239"/>
      <c r="H11" s="242"/>
      <c r="I11" s="239"/>
    </row>
    <row r="12" spans="1:9" ht="120" x14ac:dyDescent="0.25">
      <c r="A12" s="12"/>
      <c r="B12" s="12"/>
      <c r="C12" s="12" t="s">
        <v>214</v>
      </c>
      <c r="D12" s="3" t="s">
        <v>7706</v>
      </c>
      <c r="E12" s="241"/>
      <c r="F12" s="241"/>
      <c r="G12" s="241"/>
      <c r="H12" s="244"/>
      <c r="I12" s="241"/>
    </row>
    <row r="13" spans="1:9" ht="90" x14ac:dyDescent="0.25">
      <c r="A13" s="12"/>
      <c r="B13" s="12"/>
      <c r="C13" s="12" t="s">
        <v>212</v>
      </c>
      <c r="D13" s="3" t="s">
        <v>7545</v>
      </c>
      <c r="E13" s="10"/>
      <c r="F13" s="10"/>
      <c r="G13" s="10"/>
      <c r="H13" s="11"/>
      <c r="I13" s="10"/>
    </row>
    <row r="14" spans="1:9" ht="75" x14ac:dyDescent="0.25">
      <c r="A14" s="12"/>
      <c r="B14" s="12"/>
      <c r="C14" s="12" t="s">
        <v>210</v>
      </c>
      <c r="D14" s="3" t="s">
        <v>1627</v>
      </c>
      <c r="E14" s="10"/>
      <c r="F14" s="10"/>
      <c r="G14" s="10"/>
      <c r="H14" s="11"/>
      <c r="I14" s="10"/>
    </row>
    <row r="15" spans="1:9" ht="60" x14ac:dyDescent="0.25">
      <c r="A15" s="12"/>
      <c r="B15" s="12" t="s">
        <v>171</v>
      </c>
      <c r="C15" s="12"/>
      <c r="D15" s="3" t="s">
        <v>1626</v>
      </c>
      <c r="E15" s="10"/>
      <c r="F15" s="10"/>
      <c r="G15" s="10"/>
      <c r="H15" s="11"/>
      <c r="I15" s="10"/>
    </row>
    <row r="16" spans="1:9" ht="75" x14ac:dyDescent="0.25">
      <c r="A16" s="12"/>
      <c r="B16" s="12" t="s">
        <v>169</v>
      </c>
      <c r="C16" s="12"/>
      <c r="D16" s="3" t="s">
        <v>1625</v>
      </c>
      <c r="E16" s="10"/>
      <c r="F16" s="10"/>
      <c r="G16" s="10"/>
      <c r="H16" s="11"/>
      <c r="I16" s="10"/>
    </row>
  </sheetData>
  <mergeCells count="11">
    <mergeCell ref="A3:I3"/>
    <mergeCell ref="I6:I7"/>
    <mergeCell ref="H6:H7"/>
    <mergeCell ref="G6:G7"/>
    <mergeCell ref="F6:F7"/>
    <mergeCell ref="E6:E7"/>
    <mergeCell ref="I11:I12"/>
    <mergeCell ref="H11:H12"/>
    <mergeCell ref="G11:G12"/>
    <mergeCell ref="F11:F12"/>
    <mergeCell ref="E11:E12"/>
  </mergeCells>
  <pageMargins left="0.7" right="0.7" top="0.75" bottom="0.75" header="0.3" footer="0.3"/>
  <pageSetup orientation="portrait" r:id="rId1"/>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Sheet87"/>
  <dimension ref="A3:I28"/>
  <sheetViews>
    <sheetView workbookViewId="0">
      <pane ySplit="5" topLeftCell="A6" activePane="bottomLeft" state="frozen"/>
      <selection pane="bottomLeft" activeCell="A6" sqref="A6"/>
    </sheetView>
  </sheetViews>
  <sheetFormatPr defaultRowHeight="15" x14ac:dyDescent="0.25"/>
  <cols>
    <col min="1" max="1" width="5.7109375" customWidth="1"/>
    <col min="2" max="2" width="4.7109375" customWidth="1"/>
    <col min="3" max="3" width="6.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1651</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35" x14ac:dyDescent="0.25">
      <c r="A6" s="12" t="s">
        <v>1650</v>
      </c>
      <c r="B6" s="12"/>
      <c r="C6" s="12"/>
      <c r="D6" s="3" t="s">
        <v>1649</v>
      </c>
      <c r="E6" s="239"/>
      <c r="F6" s="239"/>
      <c r="G6" s="239"/>
      <c r="H6" s="242"/>
      <c r="I6" s="239"/>
    </row>
    <row r="7" spans="1:9" ht="60" x14ac:dyDescent="0.25">
      <c r="A7" s="12"/>
      <c r="B7" s="12" t="s">
        <v>420</v>
      </c>
      <c r="C7" s="12"/>
      <c r="D7" s="3" t="s">
        <v>1641</v>
      </c>
      <c r="E7" s="241"/>
      <c r="F7" s="241"/>
      <c r="G7" s="241"/>
      <c r="H7" s="244"/>
      <c r="I7" s="241"/>
    </row>
    <row r="8" spans="1:9" ht="45" x14ac:dyDescent="0.25">
      <c r="A8" s="12"/>
      <c r="B8" s="12" t="s">
        <v>179</v>
      </c>
      <c r="C8" s="12"/>
      <c r="D8" s="3" t="s">
        <v>1648</v>
      </c>
      <c r="E8" s="10"/>
      <c r="F8" s="10"/>
      <c r="G8" s="10"/>
      <c r="H8" s="11"/>
      <c r="I8" s="10"/>
    </row>
    <row r="9" spans="1:9" ht="45" x14ac:dyDescent="0.25">
      <c r="A9" s="12"/>
      <c r="B9" s="12" t="s">
        <v>177</v>
      </c>
      <c r="C9" s="12"/>
      <c r="D9" s="3" t="s">
        <v>516</v>
      </c>
      <c r="E9" s="10"/>
      <c r="F9" s="10"/>
      <c r="G9" s="10"/>
      <c r="H9" s="11"/>
      <c r="I9" s="10"/>
    </row>
    <row r="10" spans="1:9" ht="45" x14ac:dyDescent="0.25">
      <c r="A10" s="12"/>
      <c r="B10" s="12" t="s">
        <v>175</v>
      </c>
      <c r="C10" s="12"/>
      <c r="D10" s="3" t="s">
        <v>1647</v>
      </c>
      <c r="E10" s="10"/>
      <c r="F10" s="10"/>
      <c r="G10" s="10"/>
      <c r="H10" s="11"/>
      <c r="I10" s="10"/>
    </row>
    <row r="11" spans="1:9" ht="30" x14ac:dyDescent="0.25">
      <c r="A11" s="12"/>
      <c r="B11" s="12" t="s">
        <v>173</v>
      </c>
      <c r="C11" s="12"/>
      <c r="D11" s="3" t="s">
        <v>656</v>
      </c>
      <c r="E11" s="239"/>
      <c r="F11" s="239"/>
      <c r="G11" s="239"/>
      <c r="H11" s="242"/>
      <c r="I11" s="239"/>
    </row>
    <row r="12" spans="1:9" ht="120" x14ac:dyDescent="0.25">
      <c r="A12" s="12"/>
      <c r="B12" s="12"/>
      <c r="C12" s="12" t="s">
        <v>214</v>
      </c>
      <c r="D12" s="3" t="s">
        <v>7706</v>
      </c>
      <c r="E12" s="241"/>
      <c r="F12" s="241"/>
      <c r="G12" s="241"/>
      <c r="H12" s="244"/>
      <c r="I12" s="241"/>
    </row>
    <row r="13" spans="1:9" ht="90" x14ac:dyDescent="0.25">
      <c r="A13" s="12"/>
      <c r="B13" s="12"/>
      <c r="C13" s="12" t="s">
        <v>212</v>
      </c>
      <c r="D13" s="3" t="s">
        <v>7545</v>
      </c>
      <c r="E13" s="10"/>
      <c r="F13" s="10"/>
      <c r="G13" s="10"/>
      <c r="H13" s="11"/>
      <c r="I13" s="10"/>
    </row>
    <row r="14" spans="1:9" ht="75" x14ac:dyDescent="0.25">
      <c r="A14" s="12"/>
      <c r="B14" s="12"/>
      <c r="C14" s="12" t="s">
        <v>210</v>
      </c>
      <c r="D14" s="3" t="s">
        <v>1646</v>
      </c>
      <c r="E14" s="10"/>
      <c r="F14" s="10"/>
      <c r="G14" s="10"/>
      <c r="H14" s="11"/>
      <c r="I14" s="10"/>
    </row>
    <row r="15" spans="1:9" ht="60" x14ac:dyDescent="0.25">
      <c r="A15" s="12"/>
      <c r="B15" s="12" t="s">
        <v>171</v>
      </c>
      <c r="C15" s="12"/>
      <c r="D15" s="3" t="s">
        <v>1645</v>
      </c>
      <c r="E15" s="10"/>
      <c r="F15" s="10"/>
      <c r="G15" s="10"/>
      <c r="H15" s="11"/>
      <c r="I15" s="10"/>
    </row>
    <row r="16" spans="1:9" ht="75" x14ac:dyDescent="0.25">
      <c r="A16" s="12"/>
      <c r="B16" s="12" t="s">
        <v>169</v>
      </c>
      <c r="C16" s="12"/>
      <c r="D16" s="3" t="s">
        <v>1644</v>
      </c>
      <c r="E16" s="10"/>
      <c r="F16" s="10"/>
      <c r="G16" s="10"/>
      <c r="H16" s="11"/>
      <c r="I16" s="10"/>
    </row>
    <row r="17" spans="1:9" ht="135" x14ac:dyDescent="0.25">
      <c r="A17" s="12" t="s">
        <v>1643</v>
      </c>
      <c r="B17" s="12"/>
      <c r="C17" s="12"/>
      <c r="D17" s="3" t="s">
        <v>1642</v>
      </c>
      <c r="E17" s="239"/>
      <c r="F17" s="239"/>
      <c r="G17" s="239"/>
      <c r="H17" s="242"/>
      <c r="I17" s="239"/>
    </row>
    <row r="18" spans="1:9" ht="60" x14ac:dyDescent="0.25">
      <c r="A18" s="12"/>
      <c r="B18" s="12" t="s">
        <v>420</v>
      </c>
      <c r="C18" s="12"/>
      <c r="D18" s="3" t="s">
        <v>1641</v>
      </c>
      <c r="E18" s="241"/>
      <c r="F18" s="241"/>
      <c r="G18" s="241"/>
      <c r="H18" s="244"/>
      <c r="I18" s="241"/>
    </row>
    <row r="19" spans="1:9" ht="45" x14ac:dyDescent="0.25">
      <c r="A19" s="12"/>
      <c r="B19" s="12" t="s">
        <v>179</v>
      </c>
      <c r="C19" s="12"/>
      <c r="D19" s="3" t="s">
        <v>1640</v>
      </c>
      <c r="E19" s="239"/>
      <c r="F19" s="239"/>
      <c r="G19" s="239"/>
      <c r="H19" s="242"/>
      <c r="I19" s="239"/>
    </row>
    <row r="20" spans="1:9" ht="75" x14ac:dyDescent="0.25">
      <c r="A20" s="12"/>
      <c r="B20" s="12"/>
      <c r="C20" s="15" t="s">
        <v>437</v>
      </c>
      <c r="D20" s="3" t="s">
        <v>1639</v>
      </c>
      <c r="E20" s="241"/>
      <c r="F20" s="241"/>
      <c r="G20" s="241"/>
      <c r="H20" s="244"/>
      <c r="I20" s="241"/>
    </row>
    <row r="21" spans="1:9" ht="45" x14ac:dyDescent="0.25">
      <c r="A21" s="12"/>
      <c r="B21" s="12" t="s">
        <v>177</v>
      </c>
      <c r="C21" s="12"/>
      <c r="D21" s="3" t="s">
        <v>516</v>
      </c>
      <c r="E21" s="10"/>
      <c r="F21" s="10"/>
      <c r="G21" s="10"/>
      <c r="H21" s="11"/>
      <c r="I21" s="10"/>
    </row>
    <row r="22" spans="1:9" ht="45" x14ac:dyDescent="0.25">
      <c r="A22" s="12"/>
      <c r="B22" s="12" t="s">
        <v>175</v>
      </c>
      <c r="C22" s="12"/>
      <c r="D22" s="3" t="s">
        <v>1638</v>
      </c>
      <c r="E22" s="10"/>
      <c r="F22" s="10"/>
      <c r="G22" s="10"/>
      <c r="H22" s="11"/>
      <c r="I22" s="10"/>
    </row>
    <row r="23" spans="1:9" ht="30" x14ac:dyDescent="0.25">
      <c r="A23" s="12"/>
      <c r="B23" s="12" t="s">
        <v>173</v>
      </c>
      <c r="C23" s="12"/>
      <c r="D23" s="3" t="s">
        <v>1637</v>
      </c>
      <c r="E23" s="10"/>
      <c r="F23" s="10"/>
      <c r="G23" s="10"/>
      <c r="H23" s="11"/>
      <c r="I23" s="10"/>
    </row>
    <row r="24" spans="1:9" ht="120" x14ac:dyDescent="0.25">
      <c r="A24" s="12"/>
      <c r="B24" s="12"/>
      <c r="C24" s="12" t="s">
        <v>214</v>
      </c>
      <c r="D24" s="3" t="s">
        <v>7706</v>
      </c>
      <c r="E24" s="10"/>
      <c r="F24" s="10"/>
      <c r="G24" s="10"/>
      <c r="H24" s="11"/>
      <c r="I24" s="10"/>
    </row>
    <row r="25" spans="1:9" ht="90" x14ac:dyDescent="0.25">
      <c r="A25" s="12"/>
      <c r="B25" s="12"/>
      <c r="C25" s="12" t="s">
        <v>212</v>
      </c>
      <c r="D25" s="3" t="s">
        <v>7545</v>
      </c>
      <c r="E25" s="10"/>
      <c r="F25" s="10"/>
      <c r="G25" s="10"/>
      <c r="H25" s="11"/>
      <c r="I25" s="10"/>
    </row>
    <row r="26" spans="1:9" ht="75" x14ac:dyDescent="0.25">
      <c r="A26" s="12"/>
      <c r="B26" s="12"/>
      <c r="C26" s="12" t="s">
        <v>210</v>
      </c>
      <c r="D26" s="3" t="s">
        <v>1636</v>
      </c>
      <c r="E26" s="10"/>
      <c r="F26" s="10"/>
      <c r="G26" s="10"/>
      <c r="H26" s="11"/>
      <c r="I26" s="10"/>
    </row>
    <row r="27" spans="1:9" ht="60" x14ac:dyDescent="0.25">
      <c r="A27" s="12"/>
      <c r="B27" s="12" t="s">
        <v>171</v>
      </c>
      <c r="C27" s="12"/>
      <c r="D27" s="3" t="s">
        <v>1635</v>
      </c>
      <c r="E27" s="10"/>
      <c r="F27" s="10"/>
      <c r="G27" s="10"/>
      <c r="H27" s="11"/>
      <c r="I27" s="10"/>
    </row>
    <row r="28" spans="1:9" ht="90" x14ac:dyDescent="0.25">
      <c r="A28" s="12"/>
      <c r="B28" s="12" t="s">
        <v>169</v>
      </c>
      <c r="C28" s="12"/>
      <c r="D28" s="3" t="s">
        <v>1634</v>
      </c>
      <c r="E28" s="10"/>
      <c r="F28" s="10"/>
      <c r="G28" s="10"/>
      <c r="H28" s="11"/>
      <c r="I28" s="10"/>
    </row>
  </sheetData>
  <mergeCells count="21">
    <mergeCell ref="I19:I20"/>
    <mergeCell ref="H19:H20"/>
    <mergeCell ref="G19:G20"/>
    <mergeCell ref="F19:F20"/>
    <mergeCell ref="E19:E20"/>
    <mergeCell ref="I17:I18"/>
    <mergeCell ref="H17:H18"/>
    <mergeCell ref="G17:G18"/>
    <mergeCell ref="F17:F18"/>
    <mergeCell ref="E11:E12"/>
    <mergeCell ref="E17:E18"/>
    <mergeCell ref="I11:I12"/>
    <mergeCell ref="H11:H12"/>
    <mergeCell ref="G11:G12"/>
    <mergeCell ref="F11:F12"/>
    <mergeCell ref="A3:I3"/>
    <mergeCell ref="I6:I7"/>
    <mergeCell ref="H6:H7"/>
    <mergeCell ref="G6:G7"/>
    <mergeCell ref="F6:F7"/>
    <mergeCell ref="E6:E7"/>
  </mergeCells>
  <pageMargins left="0.7" right="0.7" top="0.75" bottom="0.75" header="0.3" footer="0.3"/>
  <pageSetup orientation="portrait" r:id="rId1"/>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88"/>
  <dimension ref="A3:H24"/>
  <sheetViews>
    <sheetView workbookViewId="0">
      <pane ySplit="5" topLeftCell="A6" activePane="bottomLeft" state="frozen"/>
      <selection pane="bottomLeft" activeCell="A6" sqref="A6"/>
    </sheetView>
  </sheetViews>
  <sheetFormatPr defaultRowHeight="15" x14ac:dyDescent="0.25"/>
  <cols>
    <col min="1" max="2" width="6.7109375" customWidth="1"/>
    <col min="3" max="3" width="35.7109375" customWidth="1"/>
    <col min="4" max="4" width="4.7109375" customWidth="1"/>
    <col min="5" max="6" width="6.7109375" customWidth="1"/>
    <col min="7" max="7" width="10.7109375" customWidth="1"/>
    <col min="8" max="8" width="8.7109375" customWidth="1"/>
  </cols>
  <sheetData>
    <row r="3" spans="1:8" ht="15.75" thickBot="1" x14ac:dyDescent="0.3">
      <c r="A3" s="147" t="s">
        <v>1665</v>
      </c>
      <c r="B3" s="147"/>
      <c r="C3" s="147"/>
      <c r="D3" s="147"/>
      <c r="E3" s="147"/>
      <c r="F3" s="147"/>
      <c r="G3" s="147"/>
      <c r="H3" s="147"/>
    </row>
    <row r="4" spans="1:8" x14ac:dyDescent="0.25">
      <c r="A4" s="3"/>
      <c r="B4" s="3"/>
      <c r="C4" s="3"/>
      <c r="D4" s="3"/>
      <c r="E4" s="3"/>
      <c r="F4" s="3"/>
      <c r="G4" s="3"/>
      <c r="H4" s="3"/>
    </row>
    <row r="5" spans="1:8" x14ac:dyDescent="0.25">
      <c r="A5" s="3"/>
      <c r="B5" s="3"/>
      <c r="C5" s="3"/>
      <c r="D5" s="7" t="s">
        <v>223</v>
      </c>
      <c r="E5" s="7" t="s">
        <v>222</v>
      </c>
      <c r="F5" s="7" t="s">
        <v>221</v>
      </c>
      <c r="G5" s="7" t="s">
        <v>220</v>
      </c>
      <c r="H5" s="7" t="s">
        <v>219</v>
      </c>
    </row>
    <row r="6" spans="1:8" ht="210" x14ac:dyDescent="0.25">
      <c r="A6" s="15" t="s">
        <v>437</v>
      </c>
      <c r="B6" s="15"/>
      <c r="C6" s="3" t="s">
        <v>7714</v>
      </c>
      <c r="D6" s="239"/>
      <c r="E6" s="239"/>
      <c r="F6" s="239"/>
      <c r="G6" s="242"/>
      <c r="H6" s="239"/>
    </row>
    <row r="7" spans="1:8" x14ac:dyDescent="0.25">
      <c r="A7" s="15"/>
      <c r="B7" s="15"/>
      <c r="C7" s="2" t="s">
        <v>6656</v>
      </c>
      <c r="D7" s="240"/>
      <c r="E7" s="240"/>
      <c r="F7" s="240"/>
      <c r="G7" s="243"/>
      <c r="H7" s="240"/>
    </row>
    <row r="8" spans="1:8" ht="165" x14ac:dyDescent="0.25">
      <c r="A8" s="183" t="s">
        <v>1664</v>
      </c>
      <c r="B8" s="183"/>
      <c r="C8" s="3" t="s">
        <v>7043</v>
      </c>
      <c r="D8" s="240"/>
      <c r="E8" s="240"/>
      <c r="F8" s="240"/>
      <c r="G8" s="243"/>
      <c r="H8" s="240"/>
    </row>
    <row r="9" spans="1:8" ht="150" x14ac:dyDescent="0.25">
      <c r="A9" s="88"/>
      <c r="B9" s="88"/>
      <c r="C9" s="3" t="s">
        <v>7418</v>
      </c>
      <c r="D9" s="240"/>
      <c r="E9" s="240"/>
      <c r="F9" s="240"/>
      <c r="G9" s="243"/>
      <c r="H9" s="240"/>
    </row>
    <row r="10" spans="1:8" ht="75" x14ac:dyDescent="0.25">
      <c r="A10" s="148" t="s">
        <v>1663</v>
      </c>
      <c r="B10" s="148"/>
      <c r="C10" s="3" t="s">
        <v>1662</v>
      </c>
      <c r="D10" s="240"/>
      <c r="E10" s="240"/>
      <c r="F10" s="240"/>
      <c r="G10" s="243"/>
      <c r="H10" s="240"/>
    </row>
    <row r="11" spans="1:8" x14ac:dyDescent="0.25">
      <c r="A11" s="148"/>
      <c r="B11" s="148"/>
      <c r="C11" s="2" t="s">
        <v>6657</v>
      </c>
      <c r="D11" s="240"/>
      <c r="E11" s="240"/>
      <c r="F11" s="240"/>
      <c r="G11" s="243"/>
      <c r="H11" s="240"/>
    </row>
    <row r="12" spans="1:8" ht="30" x14ac:dyDescent="0.25">
      <c r="A12" s="148"/>
      <c r="B12" s="148"/>
      <c r="C12" s="2" t="s">
        <v>7166</v>
      </c>
      <c r="D12" s="241"/>
      <c r="E12" s="241"/>
      <c r="F12" s="241"/>
      <c r="G12" s="244"/>
      <c r="H12" s="241"/>
    </row>
    <row r="13" spans="1:8" ht="105" x14ac:dyDescent="0.25">
      <c r="A13" s="12" t="s">
        <v>1661</v>
      </c>
      <c r="B13" s="12"/>
      <c r="C13" s="3" t="s">
        <v>1660</v>
      </c>
      <c r="D13" s="239"/>
      <c r="E13" s="239"/>
      <c r="F13" s="239"/>
      <c r="G13" s="242"/>
      <c r="H13" s="239"/>
    </row>
    <row r="14" spans="1:8" ht="30" x14ac:dyDescent="0.25">
      <c r="A14" s="12"/>
      <c r="B14" s="12"/>
      <c r="C14" s="2" t="s">
        <v>7166</v>
      </c>
      <c r="D14" s="240"/>
      <c r="E14" s="240"/>
      <c r="F14" s="240"/>
      <c r="G14" s="243"/>
      <c r="H14" s="240"/>
    </row>
    <row r="15" spans="1:8" ht="30" x14ac:dyDescent="0.25">
      <c r="A15" s="12"/>
      <c r="B15" s="12" t="s">
        <v>216</v>
      </c>
      <c r="C15" s="3" t="s">
        <v>1659</v>
      </c>
      <c r="D15" s="241"/>
      <c r="E15" s="241"/>
      <c r="F15" s="241"/>
      <c r="G15" s="244"/>
      <c r="H15" s="241"/>
    </row>
    <row r="16" spans="1:8" ht="30" x14ac:dyDescent="0.25">
      <c r="A16" s="12"/>
      <c r="B16" s="12" t="s">
        <v>346</v>
      </c>
      <c r="C16" s="3" t="s">
        <v>1658</v>
      </c>
      <c r="D16" s="10"/>
      <c r="E16" s="10"/>
      <c r="F16" s="10"/>
      <c r="G16" s="11"/>
      <c r="H16" s="10"/>
    </row>
    <row r="17" spans="1:8" ht="60" x14ac:dyDescent="0.25">
      <c r="A17" s="12"/>
      <c r="B17" s="12" t="s">
        <v>344</v>
      </c>
      <c r="C17" s="3" t="s">
        <v>1657</v>
      </c>
      <c r="D17" s="10"/>
      <c r="E17" s="10"/>
      <c r="F17" s="10"/>
      <c r="G17" s="11"/>
      <c r="H17" s="10"/>
    </row>
    <row r="18" spans="1:8" ht="75" x14ac:dyDescent="0.25">
      <c r="A18" s="148" t="s">
        <v>1656</v>
      </c>
      <c r="B18" s="148"/>
      <c r="C18" s="3" t="s">
        <v>7715</v>
      </c>
      <c r="D18" s="239"/>
      <c r="E18" s="239"/>
      <c r="F18" s="239"/>
      <c r="G18" s="242"/>
      <c r="H18" s="239"/>
    </row>
    <row r="19" spans="1:8" ht="30" x14ac:dyDescent="0.25">
      <c r="A19" s="148"/>
      <c r="B19" s="148"/>
      <c r="C19" s="2" t="s">
        <v>7166</v>
      </c>
      <c r="D19" s="240"/>
      <c r="E19" s="240"/>
      <c r="F19" s="240"/>
      <c r="G19" s="243"/>
      <c r="H19" s="240"/>
    </row>
    <row r="20" spans="1:8" x14ac:dyDescent="0.25">
      <c r="A20" s="148"/>
      <c r="B20" s="148"/>
      <c r="C20" s="2" t="s">
        <v>7747</v>
      </c>
      <c r="D20" s="241"/>
      <c r="E20" s="241"/>
      <c r="F20" s="241"/>
      <c r="G20" s="244"/>
      <c r="H20" s="241"/>
    </row>
    <row r="21" spans="1:8" ht="75" x14ac:dyDescent="0.25">
      <c r="A21" s="148" t="s">
        <v>1655</v>
      </c>
      <c r="B21" s="148"/>
      <c r="C21" s="3" t="s">
        <v>1654</v>
      </c>
      <c r="D21" s="239"/>
      <c r="E21" s="239"/>
      <c r="F21" s="239"/>
      <c r="G21" s="242"/>
      <c r="H21" s="239"/>
    </row>
    <row r="22" spans="1:8" ht="30" x14ac:dyDescent="0.25">
      <c r="A22" s="148"/>
      <c r="B22" s="148"/>
      <c r="C22" s="2" t="s">
        <v>7166</v>
      </c>
      <c r="D22" s="241"/>
      <c r="E22" s="241"/>
      <c r="F22" s="241"/>
      <c r="G22" s="244"/>
      <c r="H22" s="241"/>
    </row>
    <row r="23" spans="1:8" ht="45" x14ac:dyDescent="0.25">
      <c r="A23" s="12" t="s">
        <v>1653</v>
      </c>
      <c r="B23" s="12"/>
      <c r="C23" s="3" t="s">
        <v>1652</v>
      </c>
      <c r="D23" s="10"/>
      <c r="E23" s="10"/>
      <c r="F23" s="10"/>
      <c r="G23" s="11"/>
      <c r="H23" s="10"/>
    </row>
    <row r="24" spans="1:8" ht="30" x14ac:dyDescent="0.25">
      <c r="A24" s="12" t="s">
        <v>7491</v>
      </c>
      <c r="B24" s="12"/>
      <c r="C24" s="3" t="s">
        <v>949</v>
      </c>
      <c r="D24" s="6"/>
      <c r="E24" s="6"/>
      <c r="F24" s="6"/>
      <c r="G24" s="18"/>
      <c r="H24" s="6"/>
    </row>
  </sheetData>
  <mergeCells count="28">
    <mergeCell ref="A3:H3"/>
    <mergeCell ref="A8:B8"/>
    <mergeCell ref="H13:H15"/>
    <mergeCell ref="D13:D15"/>
    <mergeCell ref="E13:E15"/>
    <mergeCell ref="F13:F15"/>
    <mergeCell ref="G13:G15"/>
    <mergeCell ref="A10:A12"/>
    <mergeCell ref="H6:H12"/>
    <mergeCell ref="B10:B12"/>
    <mergeCell ref="D6:D12"/>
    <mergeCell ref="E6:E12"/>
    <mergeCell ref="F6:F12"/>
    <mergeCell ref="G6:G12"/>
    <mergeCell ref="G18:G20"/>
    <mergeCell ref="H18:H20"/>
    <mergeCell ref="A18:A20"/>
    <mergeCell ref="B18:B20"/>
    <mergeCell ref="D18:D20"/>
    <mergeCell ref="E18:E20"/>
    <mergeCell ref="F18:F20"/>
    <mergeCell ref="G21:G22"/>
    <mergeCell ref="H21:H22"/>
    <mergeCell ref="A21:A22"/>
    <mergeCell ref="B21:B22"/>
    <mergeCell ref="D21:D22"/>
    <mergeCell ref="E21:E22"/>
    <mergeCell ref="F21:F22"/>
  </mergeCells>
  <hyperlinks>
    <hyperlink ref="C7" location="'26.0'!C79" display="Click here to go to MIL Item 26.21." xr:uid="{00000000-0004-0000-5800-000000000000}"/>
    <hyperlink ref="C11" location="worksheet06" display="Click here to go to Worksheet 6." xr:uid="{00000000-0004-0000-5800-000001000000}"/>
    <hyperlink ref="C20" location="cp_198" display="Click here to go to Item 198." xr:uid="{00000000-0004-0000-5800-000002000000}"/>
    <hyperlink ref="C12" r:id="rId1" xr:uid="{00000000-0004-0000-5800-000003000000}"/>
    <hyperlink ref="C14" r:id="rId2" xr:uid="{00000000-0004-0000-5800-000004000000}"/>
    <hyperlink ref="C19" r:id="rId3" xr:uid="{00000000-0004-0000-5800-000005000000}"/>
    <hyperlink ref="C22" r:id="rId4" xr:uid="{00000000-0004-0000-5800-000006000000}"/>
  </hyperlinks>
  <pageMargins left="0.7" right="0.7" top="0.75" bottom="0.75" header="0.3" footer="0.3"/>
  <pageSetup orientation="portrait" r:id="rId5"/>
  <drawing r:id="rId6"/>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8B542-D619-4806-92E9-B7D9E895C6A1}">
  <dimension ref="A3:I26"/>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4.7109375" customWidth="1"/>
    <col min="3" max="3" width="5.7109375" customWidth="1"/>
    <col min="4" max="4" width="35.7109375" customWidth="1"/>
    <col min="5" max="5" width="4.7109375" customWidth="1"/>
    <col min="6" max="7" width="6.7109375" customWidth="1"/>
    <col min="8" max="8" width="10.7109375" customWidth="1"/>
    <col min="9" max="9" width="8.7109375" customWidth="1"/>
  </cols>
  <sheetData>
    <row r="3" spans="1:9" ht="15.75" thickBot="1" x14ac:dyDescent="0.3">
      <c r="A3" s="147" t="s">
        <v>7492</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45" x14ac:dyDescent="0.25">
      <c r="A6" s="15" t="s">
        <v>437</v>
      </c>
      <c r="B6" s="15"/>
      <c r="C6" s="12"/>
      <c r="D6" s="3" t="s">
        <v>7493</v>
      </c>
      <c r="E6" s="165"/>
      <c r="F6" s="165"/>
      <c r="G6" s="165"/>
      <c r="H6" s="246"/>
      <c r="I6" s="165"/>
    </row>
    <row r="7" spans="1:9" ht="105" x14ac:dyDescent="0.25">
      <c r="A7" s="12" t="s">
        <v>7494</v>
      </c>
      <c r="B7" s="88"/>
      <c r="C7" s="12"/>
      <c r="D7" s="3" t="s">
        <v>7495</v>
      </c>
      <c r="E7" s="165"/>
      <c r="F7" s="165"/>
      <c r="G7" s="165"/>
      <c r="H7" s="246"/>
      <c r="I7" s="165"/>
    </row>
    <row r="8" spans="1:9" ht="60" x14ac:dyDescent="0.25">
      <c r="A8" s="12"/>
      <c r="B8" s="12" t="s">
        <v>216</v>
      </c>
      <c r="C8" s="12"/>
      <c r="D8" s="3" t="s">
        <v>7496</v>
      </c>
      <c r="E8" s="165"/>
      <c r="F8" s="165"/>
      <c r="G8" s="165"/>
      <c r="H8" s="246"/>
      <c r="I8" s="165"/>
    </row>
    <row r="9" spans="1:9" ht="75" x14ac:dyDescent="0.25">
      <c r="A9" s="12"/>
      <c r="B9" s="12" t="s">
        <v>346</v>
      </c>
      <c r="C9" s="12"/>
      <c r="D9" s="3" t="s">
        <v>7497</v>
      </c>
      <c r="E9" s="10"/>
      <c r="F9" s="10"/>
      <c r="G9" s="10"/>
      <c r="H9" s="11"/>
      <c r="I9" s="10"/>
    </row>
    <row r="10" spans="1:9" ht="30" x14ac:dyDescent="0.25">
      <c r="A10" s="12"/>
      <c r="B10" s="12" t="s">
        <v>344</v>
      </c>
      <c r="C10" s="12"/>
      <c r="D10" s="3" t="s">
        <v>656</v>
      </c>
      <c r="E10" s="165"/>
      <c r="F10" s="165"/>
      <c r="G10" s="165"/>
      <c r="H10" s="246"/>
      <c r="I10" s="165"/>
    </row>
    <row r="11" spans="1:9" ht="120" x14ac:dyDescent="0.25">
      <c r="A11" s="12"/>
      <c r="B11" s="12"/>
      <c r="C11" s="12" t="s">
        <v>214</v>
      </c>
      <c r="D11" s="3" t="s">
        <v>7498</v>
      </c>
      <c r="E11" s="165"/>
      <c r="F11" s="165"/>
      <c r="G11" s="165"/>
      <c r="H11" s="246"/>
      <c r="I11" s="165"/>
    </row>
    <row r="12" spans="1:9" ht="90" x14ac:dyDescent="0.25">
      <c r="A12" s="12"/>
      <c r="B12" s="12"/>
      <c r="C12" s="12" t="s">
        <v>212</v>
      </c>
      <c r="D12" s="3" t="s">
        <v>7537</v>
      </c>
      <c r="E12" s="10"/>
      <c r="F12" s="10"/>
      <c r="G12" s="10"/>
      <c r="H12" s="11"/>
      <c r="I12" s="10"/>
    </row>
    <row r="13" spans="1:9" ht="75" x14ac:dyDescent="0.25">
      <c r="A13" s="12"/>
      <c r="B13" s="12"/>
      <c r="C13" s="12" t="s">
        <v>210</v>
      </c>
      <c r="D13" s="3" t="s">
        <v>7538</v>
      </c>
      <c r="E13" s="10"/>
      <c r="F13" s="10"/>
      <c r="G13" s="10"/>
      <c r="H13" s="11"/>
      <c r="I13" s="10"/>
    </row>
    <row r="14" spans="1:9" ht="60" x14ac:dyDescent="0.25">
      <c r="A14" s="12"/>
      <c r="B14" s="12" t="s">
        <v>342</v>
      </c>
      <c r="C14" s="12"/>
      <c r="D14" s="3" t="s">
        <v>7539</v>
      </c>
      <c r="E14" s="10"/>
      <c r="F14" s="10"/>
      <c r="G14" s="10"/>
      <c r="H14" s="11"/>
      <c r="I14" s="10"/>
    </row>
    <row r="15" spans="1:9" ht="165" x14ac:dyDescent="0.25">
      <c r="A15" s="12"/>
      <c r="B15" s="12" t="s">
        <v>340</v>
      </c>
      <c r="C15" s="12"/>
      <c r="D15" s="3" t="s">
        <v>7540</v>
      </c>
      <c r="E15" s="10"/>
      <c r="F15" s="10"/>
      <c r="G15" s="10"/>
      <c r="H15" s="11"/>
      <c r="I15" s="10"/>
    </row>
    <row r="16" spans="1:9" ht="165" x14ac:dyDescent="0.25">
      <c r="A16" s="12" t="s">
        <v>7536</v>
      </c>
      <c r="B16" s="12"/>
      <c r="C16" s="12"/>
      <c r="D16" s="3" t="s">
        <v>7542</v>
      </c>
      <c r="E16" s="10"/>
      <c r="F16" s="10"/>
      <c r="G16" s="10"/>
      <c r="H16" s="11"/>
      <c r="I16" s="10"/>
    </row>
    <row r="17" spans="1:9" ht="60" x14ac:dyDescent="0.25">
      <c r="A17" s="12"/>
      <c r="B17" s="12" t="s">
        <v>216</v>
      </c>
      <c r="C17" s="12"/>
      <c r="D17" s="3" t="s">
        <v>7541</v>
      </c>
      <c r="E17" s="10"/>
      <c r="F17" s="10"/>
      <c r="G17" s="10"/>
      <c r="H17" s="11"/>
      <c r="I17" s="10"/>
    </row>
    <row r="18" spans="1:9" ht="120" x14ac:dyDescent="0.25">
      <c r="A18" s="12"/>
      <c r="B18" s="12" t="s">
        <v>346</v>
      </c>
      <c r="C18" s="12"/>
      <c r="D18" s="3" t="s">
        <v>7543</v>
      </c>
      <c r="E18" s="10"/>
      <c r="F18" s="10"/>
      <c r="G18" s="10"/>
      <c r="H18" s="11"/>
      <c r="I18" s="10"/>
    </row>
    <row r="19" spans="1:9" ht="60" x14ac:dyDescent="0.25">
      <c r="A19" s="12"/>
      <c r="B19" s="12" t="s">
        <v>344</v>
      </c>
      <c r="C19" s="12"/>
      <c r="D19" s="3" t="s">
        <v>7544</v>
      </c>
      <c r="E19" s="10"/>
      <c r="F19" s="10"/>
      <c r="G19" s="10"/>
      <c r="H19" s="11"/>
      <c r="I19" s="10"/>
    </row>
    <row r="20" spans="1:9" ht="30" x14ac:dyDescent="0.25">
      <c r="A20" s="12"/>
      <c r="B20" s="12" t="s">
        <v>342</v>
      </c>
      <c r="C20" s="12"/>
      <c r="D20" s="3" t="s">
        <v>656</v>
      </c>
      <c r="E20" s="239"/>
      <c r="F20" s="239"/>
      <c r="G20" s="239"/>
      <c r="H20" s="242"/>
      <c r="I20" s="239"/>
    </row>
    <row r="21" spans="1:9" ht="120" x14ac:dyDescent="0.25">
      <c r="A21" s="12"/>
      <c r="B21" s="12"/>
      <c r="C21" s="12" t="s">
        <v>214</v>
      </c>
      <c r="D21" s="3" t="s">
        <v>7498</v>
      </c>
      <c r="E21" s="241"/>
      <c r="F21" s="241"/>
      <c r="G21" s="241"/>
      <c r="H21" s="244"/>
      <c r="I21" s="241"/>
    </row>
    <row r="22" spans="1:9" ht="90" x14ac:dyDescent="0.25">
      <c r="A22" s="12"/>
      <c r="B22" s="12"/>
      <c r="C22" s="12" t="s">
        <v>212</v>
      </c>
      <c r="D22" s="3" t="s">
        <v>7545</v>
      </c>
      <c r="E22" s="10"/>
      <c r="F22" s="10"/>
      <c r="G22" s="10"/>
      <c r="H22" s="11"/>
      <c r="I22" s="10"/>
    </row>
    <row r="23" spans="1:9" ht="75" x14ac:dyDescent="0.25">
      <c r="A23" s="12"/>
      <c r="B23" s="12"/>
      <c r="C23" s="12" t="s">
        <v>210</v>
      </c>
      <c r="D23" s="3" t="s">
        <v>1705</v>
      </c>
      <c r="E23" s="10"/>
      <c r="F23" s="10"/>
      <c r="G23" s="10"/>
      <c r="H23" s="11"/>
      <c r="I23" s="10"/>
    </row>
    <row r="24" spans="1:9" ht="60" x14ac:dyDescent="0.25">
      <c r="A24" s="12"/>
      <c r="B24" s="12" t="s">
        <v>340</v>
      </c>
      <c r="C24" s="12"/>
      <c r="D24" s="3" t="s">
        <v>7546</v>
      </c>
      <c r="E24" s="10"/>
      <c r="F24" s="10"/>
      <c r="G24" s="10"/>
      <c r="H24" s="11"/>
      <c r="I24" s="10"/>
    </row>
    <row r="25" spans="1:9" ht="120" x14ac:dyDescent="0.25">
      <c r="A25" s="12"/>
      <c r="B25" s="12" t="s">
        <v>338</v>
      </c>
      <c r="C25" s="12"/>
      <c r="D25" s="3" t="s">
        <v>7547</v>
      </c>
      <c r="E25" s="10"/>
      <c r="F25" s="10"/>
      <c r="G25" s="10"/>
      <c r="H25" s="11"/>
      <c r="I25" s="10"/>
    </row>
    <row r="26" spans="1:9" x14ac:dyDescent="0.25">
      <c r="A26" s="12"/>
      <c r="B26" s="12"/>
      <c r="C26" s="12"/>
      <c r="D26" s="3"/>
      <c r="E26" s="10"/>
      <c r="F26" s="10"/>
      <c r="G26" s="10"/>
      <c r="H26" s="11"/>
      <c r="I26" s="10"/>
    </row>
  </sheetData>
  <mergeCells count="16">
    <mergeCell ref="E20:E21"/>
    <mergeCell ref="F20:F21"/>
    <mergeCell ref="G20:G21"/>
    <mergeCell ref="H20:H21"/>
    <mergeCell ref="I20:I21"/>
    <mergeCell ref="A3:I3"/>
    <mergeCell ref="E6:E8"/>
    <mergeCell ref="F6:F8"/>
    <mergeCell ref="G6:G8"/>
    <mergeCell ref="H6:H8"/>
    <mergeCell ref="I6:I8"/>
    <mergeCell ref="E10:E11"/>
    <mergeCell ref="F10:F11"/>
    <mergeCell ref="G10:G11"/>
    <mergeCell ref="H10:H11"/>
    <mergeCell ref="I10:I11"/>
  </mergeCells>
  <pageMargins left="0.7" right="0.7" top="0.75" bottom="0.75" header="0.3" footer="0.3"/>
  <pageSetup orientation="portrait" horizontalDpi="0" verticalDpi="0" r:id="rId1"/>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Sheet89"/>
  <dimension ref="A3:I23"/>
  <sheetViews>
    <sheetView workbookViewId="0">
      <pane ySplit="5" topLeftCell="A6" activePane="bottomLeft" state="frozen"/>
      <selection pane="bottomLeft" activeCell="A6" sqref="A6"/>
    </sheetView>
  </sheetViews>
  <sheetFormatPr defaultRowHeight="15" x14ac:dyDescent="0.25"/>
  <cols>
    <col min="1" max="1" width="5.7109375" customWidth="1"/>
    <col min="2"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1683</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150" x14ac:dyDescent="0.25">
      <c r="A6" s="12" t="s">
        <v>1682</v>
      </c>
      <c r="B6" s="12"/>
      <c r="C6" s="12"/>
      <c r="D6" s="3" t="s">
        <v>1681</v>
      </c>
      <c r="E6" s="239"/>
      <c r="F6" s="239"/>
      <c r="G6" s="239"/>
      <c r="H6" s="242"/>
      <c r="I6" s="239"/>
    </row>
    <row r="7" spans="1:9" ht="105" x14ac:dyDescent="0.25">
      <c r="A7" s="148"/>
      <c r="B7" s="251" t="s">
        <v>437</v>
      </c>
      <c r="C7" s="148"/>
      <c r="D7" s="3" t="s">
        <v>1680</v>
      </c>
      <c r="E7" s="240"/>
      <c r="F7" s="240"/>
      <c r="G7" s="240"/>
      <c r="H7" s="243"/>
      <c r="I7" s="240"/>
    </row>
    <row r="8" spans="1:9" x14ac:dyDescent="0.25">
      <c r="A8" s="148"/>
      <c r="B8" s="251"/>
      <c r="C8" s="148"/>
      <c r="D8" s="2" t="s">
        <v>6914</v>
      </c>
      <c r="E8" s="240"/>
      <c r="F8" s="240"/>
      <c r="G8" s="240"/>
      <c r="H8" s="243"/>
      <c r="I8" s="240"/>
    </row>
    <row r="9" spans="1:9" ht="30" x14ac:dyDescent="0.25">
      <c r="A9" s="12"/>
      <c r="B9" s="12" t="s">
        <v>420</v>
      </c>
      <c r="C9" s="12"/>
      <c r="D9" s="3" t="s">
        <v>1679</v>
      </c>
      <c r="E9" s="240"/>
      <c r="F9" s="240"/>
      <c r="G9" s="240"/>
      <c r="H9" s="243"/>
      <c r="I9" s="240"/>
    </row>
    <row r="10" spans="1:9" ht="75" x14ac:dyDescent="0.25">
      <c r="A10" s="12"/>
      <c r="B10" s="12"/>
      <c r="C10" s="15" t="s">
        <v>437</v>
      </c>
      <c r="D10" s="3" t="s">
        <v>1678</v>
      </c>
      <c r="E10" s="240"/>
      <c r="F10" s="240"/>
      <c r="G10" s="240"/>
      <c r="H10" s="243"/>
      <c r="I10" s="240"/>
    </row>
    <row r="11" spans="1:9" ht="180" x14ac:dyDescent="0.25">
      <c r="A11" s="12"/>
      <c r="B11" s="12"/>
      <c r="C11" s="15" t="s">
        <v>437</v>
      </c>
      <c r="D11" s="3" t="s">
        <v>1677</v>
      </c>
      <c r="E11" s="241"/>
      <c r="F11" s="241"/>
      <c r="G11" s="241"/>
      <c r="H11" s="244"/>
      <c r="I11" s="241"/>
    </row>
    <row r="12" spans="1:9" ht="195" x14ac:dyDescent="0.25">
      <c r="A12" s="12"/>
      <c r="B12" s="12"/>
      <c r="C12" s="12" t="s">
        <v>214</v>
      </c>
      <c r="D12" s="3" t="s">
        <v>1676</v>
      </c>
      <c r="E12" s="10"/>
      <c r="F12" s="10"/>
      <c r="G12" s="10"/>
      <c r="H12" s="11"/>
      <c r="I12" s="10"/>
    </row>
    <row r="13" spans="1:9" ht="195" x14ac:dyDescent="0.25">
      <c r="A13" s="12"/>
      <c r="B13" s="12"/>
      <c r="C13" s="12" t="s">
        <v>212</v>
      </c>
      <c r="D13" s="3" t="s">
        <v>1675</v>
      </c>
      <c r="E13" s="10"/>
      <c r="F13" s="10"/>
      <c r="G13" s="10"/>
      <c r="H13" s="11"/>
      <c r="I13" s="10"/>
    </row>
    <row r="14" spans="1:9" ht="210" x14ac:dyDescent="0.25">
      <c r="A14" s="12"/>
      <c r="B14" s="12"/>
      <c r="C14" s="12" t="s">
        <v>210</v>
      </c>
      <c r="D14" s="3" t="s">
        <v>1674</v>
      </c>
      <c r="E14" s="10"/>
      <c r="F14" s="10"/>
      <c r="G14" s="10"/>
      <c r="H14" s="11"/>
      <c r="I14" s="10"/>
    </row>
    <row r="15" spans="1:9" ht="225" x14ac:dyDescent="0.25">
      <c r="A15" s="12"/>
      <c r="B15" s="12"/>
      <c r="C15" s="12" t="s">
        <v>208</v>
      </c>
      <c r="D15" s="3" t="s">
        <v>1673</v>
      </c>
      <c r="E15" s="10"/>
      <c r="F15" s="10"/>
      <c r="G15" s="10"/>
      <c r="H15" s="11"/>
      <c r="I15" s="10"/>
    </row>
    <row r="16" spans="1:9" ht="255" x14ac:dyDescent="0.25">
      <c r="A16" s="12"/>
      <c r="B16" s="12"/>
      <c r="C16" s="12" t="s">
        <v>206</v>
      </c>
      <c r="D16" s="3" t="s">
        <v>1672</v>
      </c>
      <c r="E16" s="10"/>
      <c r="F16" s="10"/>
      <c r="G16" s="10"/>
      <c r="H16" s="11"/>
      <c r="I16" s="10"/>
    </row>
    <row r="17" spans="1:9" ht="345" x14ac:dyDescent="0.25">
      <c r="A17" s="12"/>
      <c r="B17" s="12"/>
      <c r="C17" s="12" t="s">
        <v>204</v>
      </c>
      <c r="D17" s="3" t="s">
        <v>1671</v>
      </c>
      <c r="E17" s="10"/>
      <c r="F17" s="10"/>
      <c r="G17" s="10"/>
      <c r="H17" s="11"/>
      <c r="I17" s="10"/>
    </row>
    <row r="18" spans="1:9" ht="330" x14ac:dyDescent="0.25">
      <c r="A18" s="12"/>
      <c r="B18" s="12"/>
      <c r="C18" s="12" t="s">
        <v>202</v>
      </c>
      <c r="D18" s="3" t="s">
        <v>1670</v>
      </c>
      <c r="E18" s="21"/>
      <c r="F18" s="21"/>
      <c r="G18" s="21"/>
      <c r="H18" s="22"/>
      <c r="I18" s="21"/>
    </row>
    <row r="19" spans="1:9" ht="315" x14ac:dyDescent="0.25">
      <c r="A19" s="12"/>
      <c r="B19" s="12"/>
      <c r="C19" s="12" t="s">
        <v>201</v>
      </c>
      <c r="D19" s="3" t="s">
        <v>1669</v>
      </c>
      <c r="E19" s="165"/>
      <c r="F19" s="165"/>
      <c r="G19" s="165"/>
      <c r="H19" s="246"/>
      <c r="I19" s="165"/>
    </row>
    <row r="20" spans="1:9" ht="180" x14ac:dyDescent="0.25">
      <c r="A20" s="12"/>
      <c r="B20" s="12"/>
      <c r="C20" s="15" t="s">
        <v>437</v>
      </c>
      <c r="D20" s="3" t="s">
        <v>1668</v>
      </c>
      <c r="E20" s="165"/>
      <c r="F20" s="165"/>
      <c r="G20" s="165"/>
      <c r="H20" s="246"/>
      <c r="I20" s="165"/>
    </row>
    <row r="21" spans="1:9" ht="90" x14ac:dyDescent="0.25">
      <c r="A21" s="148"/>
      <c r="B21" s="148" t="s">
        <v>179</v>
      </c>
      <c r="C21" s="148"/>
      <c r="D21" s="3" t="s">
        <v>1667</v>
      </c>
      <c r="E21" s="239"/>
      <c r="F21" s="239"/>
      <c r="G21" s="239"/>
      <c r="H21" s="242"/>
      <c r="I21" s="239"/>
    </row>
    <row r="22" spans="1:9" ht="30" x14ac:dyDescent="0.25">
      <c r="A22" s="148"/>
      <c r="B22" s="148"/>
      <c r="C22" s="148"/>
      <c r="D22" s="2" t="s">
        <v>6898</v>
      </c>
      <c r="E22" s="241"/>
      <c r="F22" s="241"/>
      <c r="G22" s="241"/>
      <c r="H22" s="244"/>
      <c r="I22" s="241"/>
    </row>
    <row r="23" spans="1:9" ht="210" x14ac:dyDescent="0.25">
      <c r="A23" s="12"/>
      <c r="B23" s="12" t="s">
        <v>177</v>
      </c>
      <c r="C23" s="12"/>
      <c r="D23" s="3" t="s">
        <v>1666</v>
      </c>
      <c r="E23" s="10"/>
      <c r="F23" s="10"/>
      <c r="G23" s="10"/>
      <c r="H23" s="11"/>
      <c r="I23" s="10"/>
    </row>
  </sheetData>
  <mergeCells count="22">
    <mergeCell ref="A3:I3"/>
    <mergeCell ref="I6:I11"/>
    <mergeCell ref="H6:H11"/>
    <mergeCell ref="G6:G11"/>
    <mergeCell ref="F6:F11"/>
    <mergeCell ref="E6:E11"/>
    <mergeCell ref="A7:A8"/>
    <mergeCell ref="B7:B8"/>
    <mergeCell ref="C7:C8"/>
    <mergeCell ref="F19:F20"/>
    <mergeCell ref="E19:E20"/>
    <mergeCell ref="G19:G20"/>
    <mergeCell ref="H19:H20"/>
    <mergeCell ref="I19:I20"/>
    <mergeCell ref="G21:G22"/>
    <mergeCell ref="H21:H22"/>
    <mergeCell ref="I21:I22"/>
    <mergeCell ref="A21:A22"/>
    <mergeCell ref="B21:B22"/>
    <mergeCell ref="C21:C22"/>
    <mergeCell ref="E21:E22"/>
    <mergeCell ref="F21:F22"/>
  </mergeCells>
  <hyperlinks>
    <hyperlink ref="D8" location="cp_045" display="Click here to go to Item 45." xr:uid="{00000000-0004-0000-5900-000000000000}"/>
    <hyperlink ref="D22" location="mil25.08" display="Click here to go to MIL Item 25.08." xr:uid="{00000000-0004-0000-5900-000001000000}"/>
  </hyperlinks>
  <pageMargins left="0.7" right="0.7" top="0.75" bottom="0.75" header="0.3" footer="0.3"/>
  <pageSetup orientation="portrait" r:id="rId1"/>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Sheet90"/>
  <dimension ref="A3:I58"/>
  <sheetViews>
    <sheetView workbookViewId="0">
      <pane ySplit="5" topLeftCell="A6" activePane="bottomLeft" state="frozen"/>
      <selection activeCell="A6" sqref="A6"/>
      <selection pane="bottomLeft" activeCell="A6" sqref="A6"/>
    </sheetView>
  </sheetViews>
  <sheetFormatPr defaultRowHeight="15" x14ac:dyDescent="0.25"/>
  <cols>
    <col min="1" max="1" width="5.7109375" customWidth="1"/>
    <col min="2" max="2" width="4.7109375" customWidth="1"/>
    <col min="3"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1723</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60" x14ac:dyDescent="0.25">
      <c r="A6" s="15" t="s">
        <v>257</v>
      </c>
      <c r="B6" s="12"/>
      <c r="C6" s="12"/>
      <c r="D6" s="3" t="s">
        <v>1722</v>
      </c>
      <c r="E6" s="165"/>
      <c r="F6" s="165"/>
      <c r="G6" s="165"/>
      <c r="H6" s="246"/>
      <c r="I6" s="165"/>
    </row>
    <row r="7" spans="1:9" ht="150" x14ac:dyDescent="0.25">
      <c r="A7" s="12" t="s">
        <v>1721</v>
      </c>
      <c r="B7" s="12"/>
      <c r="C7" s="12"/>
      <c r="D7" s="3" t="s">
        <v>1720</v>
      </c>
      <c r="E7" s="165"/>
      <c r="F7" s="165"/>
      <c r="G7" s="165"/>
      <c r="H7" s="246"/>
      <c r="I7" s="165"/>
    </row>
    <row r="8" spans="1:9" ht="75" x14ac:dyDescent="0.25">
      <c r="A8" s="12"/>
      <c r="B8" s="12" t="s">
        <v>216</v>
      </c>
      <c r="C8" s="12"/>
      <c r="D8" s="3" t="s">
        <v>1719</v>
      </c>
      <c r="E8" s="165"/>
      <c r="F8" s="165"/>
      <c r="G8" s="165"/>
      <c r="H8" s="246"/>
      <c r="I8" s="165"/>
    </row>
    <row r="9" spans="1:9" ht="120" x14ac:dyDescent="0.25">
      <c r="A9" s="12"/>
      <c r="B9" s="12" t="s">
        <v>346</v>
      </c>
      <c r="C9" s="12"/>
      <c r="D9" s="3" t="s">
        <v>1718</v>
      </c>
      <c r="E9" s="8"/>
      <c r="F9" s="8"/>
      <c r="G9" s="8"/>
      <c r="H9" s="20"/>
      <c r="I9" s="8"/>
    </row>
    <row r="10" spans="1:9" ht="45" x14ac:dyDescent="0.25">
      <c r="A10" s="12"/>
      <c r="B10" s="12" t="s">
        <v>344</v>
      </c>
      <c r="C10" s="12"/>
      <c r="D10" s="3" t="s">
        <v>1717</v>
      </c>
      <c r="E10" s="8"/>
      <c r="F10" s="8"/>
      <c r="G10" s="8"/>
      <c r="H10" s="20"/>
      <c r="I10" s="8"/>
    </row>
    <row r="11" spans="1:9" ht="45" x14ac:dyDescent="0.25">
      <c r="A11" s="12"/>
      <c r="B11" s="12" t="s">
        <v>342</v>
      </c>
      <c r="C11" s="12"/>
      <c r="D11" s="3" t="s">
        <v>656</v>
      </c>
      <c r="E11" s="165"/>
      <c r="F11" s="165"/>
      <c r="G11" s="165"/>
      <c r="H11" s="246"/>
      <c r="I11" s="165"/>
    </row>
    <row r="12" spans="1:9" ht="135" x14ac:dyDescent="0.25">
      <c r="A12" s="12"/>
      <c r="B12" s="12"/>
      <c r="C12" s="12" t="s">
        <v>214</v>
      </c>
      <c r="D12" s="3" t="s">
        <v>7706</v>
      </c>
      <c r="E12" s="165"/>
      <c r="F12" s="165"/>
      <c r="G12" s="165"/>
      <c r="H12" s="246"/>
      <c r="I12" s="165"/>
    </row>
    <row r="13" spans="1:9" ht="90" x14ac:dyDescent="0.25">
      <c r="A13" s="12"/>
      <c r="B13" s="12"/>
      <c r="C13" s="12" t="s">
        <v>212</v>
      </c>
      <c r="D13" s="3" t="s">
        <v>7545</v>
      </c>
      <c r="E13" s="8"/>
      <c r="F13" s="8"/>
      <c r="G13" s="8"/>
      <c r="H13" s="20"/>
      <c r="I13" s="8"/>
    </row>
    <row r="14" spans="1:9" ht="75" x14ac:dyDescent="0.25">
      <c r="A14" s="12"/>
      <c r="B14" s="12"/>
      <c r="C14" s="12" t="s">
        <v>210</v>
      </c>
      <c r="D14" s="3" t="s">
        <v>1716</v>
      </c>
      <c r="E14" s="8"/>
      <c r="F14" s="8"/>
      <c r="G14" s="8"/>
      <c r="H14" s="20"/>
      <c r="I14" s="8"/>
    </row>
    <row r="15" spans="1:9" ht="60" x14ac:dyDescent="0.25">
      <c r="A15" s="12"/>
      <c r="B15" s="12" t="s">
        <v>173</v>
      </c>
      <c r="C15" s="12"/>
      <c r="D15" s="3" t="s">
        <v>1715</v>
      </c>
      <c r="E15" s="8"/>
      <c r="F15" s="8"/>
      <c r="G15" s="8"/>
      <c r="H15" s="20"/>
      <c r="I15" s="8"/>
    </row>
    <row r="16" spans="1:9" ht="180" x14ac:dyDescent="0.25">
      <c r="A16" s="12" t="s">
        <v>1714</v>
      </c>
      <c r="B16" s="12"/>
      <c r="C16" s="12"/>
      <c r="D16" s="3" t="s">
        <v>1713</v>
      </c>
      <c r="E16" s="165"/>
      <c r="F16" s="165"/>
      <c r="G16" s="165"/>
      <c r="H16" s="246"/>
      <c r="I16" s="165"/>
    </row>
    <row r="17" spans="1:9" ht="45" x14ac:dyDescent="0.25">
      <c r="A17" s="12"/>
      <c r="B17" s="12" t="s">
        <v>420</v>
      </c>
      <c r="C17" s="12"/>
      <c r="D17" s="3" t="s">
        <v>1712</v>
      </c>
      <c r="E17" s="165"/>
      <c r="F17" s="165"/>
      <c r="G17" s="165"/>
      <c r="H17" s="246"/>
      <c r="I17" s="165"/>
    </row>
    <row r="18" spans="1:9" ht="120" x14ac:dyDescent="0.25">
      <c r="A18" s="12"/>
      <c r="B18" s="12" t="s">
        <v>179</v>
      </c>
      <c r="C18" s="12"/>
      <c r="D18" s="3" t="s">
        <v>1688</v>
      </c>
      <c r="E18" s="10"/>
      <c r="F18" s="10"/>
      <c r="G18" s="10"/>
      <c r="H18" s="11"/>
      <c r="I18" s="10"/>
    </row>
    <row r="19" spans="1:9" ht="60" x14ac:dyDescent="0.25">
      <c r="A19" s="12"/>
      <c r="B19" s="12" t="s">
        <v>177</v>
      </c>
      <c r="C19" s="12"/>
      <c r="D19" s="3" t="s">
        <v>1687</v>
      </c>
      <c r="E19" s="10"/>
      <c r="F19" s="10"/>
      <c r="G19" s="10"/>
      <c r="H19" s="11"/>
      <c r="I19" s="10"/>
    </row>
    <row r="20" spans="1:9" ht="45" x14ac:dyDescent="0.25">
      <c r="A20" s="12"/>
      <c r="B20" s="12" t="s">
        <v>175</v>
      </c>
      <c r="C20" s="12"/>
      <c r="D20" s="3" t="s">
        <v>656</v>
      </c>
      <c r="E20" s="10"/>
      <c r="F20" s="10"/>
      <c r="G20" s="10"/>
      <c r="H20" s="11"/>
      <c r="I20" s="10"/>
    </row>
    <row r="21" spans="1:9" ht="135" x14ac:dyDescent="0.25">
      <c r="A21" s="12"/>
      <c r="B21" s="12"/>
      <c r="C21" s="12" t="s">
        <v>214</v>
      </c>
      <c r="D21" s="3" t="s">
        <v>7706</v>
      </c>
      <c r="E21" s="10"/>
      <c r="F21" s="10"/>
      <c r="G21" s="10"/>
      <c r="H21" s="11"/>
      <c r="I21" s="10"/>
    </row>
    <row r="22" spans="1:9" ht="90" x14ac:dyDescent="0.25">
      <c r="A22" s="12"/>
      <c r="B22" s="12"/>
      <c r="C22" s="12" t="s">
        <v>212</v>
      </c>
      <c r="D22" s="3" t="s">
        <v>7545</v>
      </c>
      <c r="E22" s="10"/>
      <c r="F22" s="10"/>
      <c r="G22" s="10"/>
      <c r="H22" s="11"/>
      <c r="I22" s="10"/>
    </row>
    <row r="23" spans="1:9" ht="90" x14ac:dyDescent="0.25">
      <c r="A23" s="12"/>
      <c r="B23" s="12"/>
      <c r="C23" s="12" t="s">
        <v>210</v>
      </c>
      <c r="D23" s="3" t="s">
        <v>1686</v>
      </c>
      <c r="E23" s="10"/>
      <c r="F23" s="10"/>
      <c r="G23" s="10"/>
      <c r="H23" s="11"/>
      <c r="I23" s="10"/>
    </row>
    <row r="24" spans="1:9" ht="75" x14ac:dyDescent="0.25">
      <c r="A24" s="12"/>
      <c r="B24" s="12" t="s">
        <v>173</v>
      </c>
      <c r="C24" s="12"/>
      <c r="D24" s="3" t="s">
        <v>1685</v>
      </c>
      <c r="E24" s="10"/>
      <c r="F24" s="10"/>
      <c r="G24" s="10"/>
      <c r="H24" s="11"/>
      <c r="I24" s="10"/>
    </row>
    <row r="25" spans="1:9" ht="150" x14ac:dyDescent="0.25">
      <c r="A25" s="12"/>
      <c r="B25" s="12" t="s">
        <v>171</v>
      </c>
      <c r="C25" s="12"/>
      <c r="D25" s="3" t="s">
        <v>1711</v>
      </c>
      <c r="E25" s="10"/>
      <c r="F25" s="10"/>
      <c r="G25" s="10"/>
      <c r="H25" s="11"/>
      <c r="I25" s="10"/>
    </row>
    <row r="26" spans="1:9" ht="210" x14ac:dyDescent="0.25">
      <c r="A26" s="12" t="s">
        <v>1710</v>
      </c>
      <c r="B26" s="12"/>
      <c r="C26" s="12"/>
      <c r="D26" s="3" t="s">
        <v>1709</v>
      </c>
      <c r="E26" s="239"/>
      <c r="F26" s="239"/>
      <c r="G26" s="239"/>
      <c r="H26" s="242"/>
      <c r="I26" s="239"/>
    </row>
    <row r="27" spans="1:9" ht="45" x14ac:dyDescent="0.25">
      <c r="A27" s="12"/>
      <c r="B27" s="12" t="s">
        <v>420</v>
      </c>
      <c r="C27" s="12"/>
      <c r="D27" s="3" t="s">
        <v>1708</v>
      </c>
      <c r="E27" s="241"/>
      <c r="F27" s="241"/>
      <c r="G27" s="241"/>
      <c r="H27" s="244"/>
      <c r="I27" s="241"/>
    </row>
    <row r="28" spans="1:9" ht="120" x14ac:dyDescent="0.25">
      <c r="A28" s="12"/>
      <c r="B28" s="12" t="s">
        <v>179</v>
      </c>
      <c r="C28" s="12"/>
      <c r="D28" s="3" t="s">
        <v>1707</v>
      </c>
      <c r="E28" s="10"/>
      <c r="F28" s="10"/>
      <c r="G28" s="10"/>
      <c r="H28" s="11"/>
      <c r="I28" s="10"/>
    </row>
    <row r="29" spans="1:9" ht="60" x14ac:dyDescent="0.25">
      <c r="A29" s="12"/>
      <c r="B29" s="12" t="s">
        <v>177</v>
      </c>
      <c r="C29" s="12"/>
      <c r="D29" s="3" t="s">
        <v>1706</v>
      </c>
      <c r="E29" s="10"/>
      <c r="F29" s="10"/>
      <c r="G29" s="10"/>
      <c r="H29" s="11"/>
      <c r="I29" s="10"/>
    </row>
    <row r="30" spans="1:9" ht="45" x14ac:dyDescent="0.25">
      <c r="A30" s="12"/>
      <c r="B30" s="12" t="s">
        <v>175</v>
      </c>
      <c r="C30" s="12"/>
      <c r="D30" s="3" t="s">
        <v>656</v>
      </c>
      <c r="E30" s="10"/>
      <c r="F30" s="10"/>
      <c r="G30" s="10"/>
      <c r="H30" s="11"/>
      <c r="I30" s="10"/>
    </row>
    <row r="31" spans="1:9" ht="135" x14ac:dyDescent="0.25">
      <c r="A31" s="12"/>
      <c r="B31" s="12"/>
      <c r="C31" s="12" t="s">
        <v>214</v>
      </c>
      <c r="D31" s="3" t="s">
        <v>7706</v>
      </c>
      <c r="E31" s="10"/>
      <c r="F31" s="10"/>
      <c r="G31" s="10"/>
      <c r="H31" s="11"/>
      <c r="I31" s="10"/>
    </row>
    <row r="32" spans="1:9" ht="90" x14ac:dyDescent="0.25">
      <c r="A32" s="12"/>
      <c r="B32" s="12"/>
      <c r="C32" s="12" t="s">
        <v>212</v>
      </c>
      <c r="D32" s="3" t="s">
        <v>7545</v>
      </c>
      <c r="E32" s="10"/>
      <c r="F32" s="10"/>
      <c r="G32" s="10"/>
      <c r="H32" s="11"/>
      <c r="I32" s="10"/>
    </row>
    <row r="33" spans="1:9" ht="75" x14ac:dyDescent="0.25">
      <c r="A33" s="12"/>
      <c r="B33" s="12"/>
      <c r="C33" s="12" t="s">
        <v>210</v>
      </c>
      <c r="D33" s="3" t="s">
        <v>1705</v>
      </c>
      <c r="E33" s="10"/>
      <c r="F33" s="10"/>
      <c r="G33" s="10"/>
      <c r="H33" s="11"/>
      <c r="I33" s="10"/>
    </row>
    <row r="34" spans="1:9" ht="60" x14ac:dyDescent="0.25">
      <c r="A34" s="12"/>
      <c r="B34" s="12" t="s">
        <v>173</v>
      </c>
      <c r="C34" s="12"/>
      <c r="D34" s="3" t="s">
        <v>1704</v>
      </c>
      <c r="E34" s="10"/>
      <c r="F34" s="10"/>
      <c r="G34" s="10"/>
      <c r="H34" s="11"/>
      <c r="I34" s="10"/>
    </row>
    <row r="35" spans="1:9" ht="135" x14ac:dyDescent="0.25">
      <c r="A35" s="12"/>
      <c r="B35" s="12" t="s">
        <v>171</v>
      </c>
      <c r="C35" s="12"/>
      <c r="D35" s="3" t="s">
        <v>1703</v>
      </c>
      <c r="E35" s="10"/>
      <c r="F35" s="10"/>
      <c r="G35" s="10"/>
      <c r="H35" s="11"/>
      <c r="I35" s="10"/>
    </row>
    <row r="36" spans="1:9" ht="165" x14ac:dyDescent="0.25">
      <c r="A36" s="12" t="s">
        <v>1702</v>
      </c>
      <c r="B36" s="12"/>
      <c r="C36" s="12"/>
      <c r="D36" s="3" t="s">
        <v>1701</v>
      </c>
      <c r="E36" s="239"/>
      <c r="F36" s="239"/>
      <c r="G36" s="239"/>
      <c r="H36" s="242"/>
      <c r="I36" s="239"/>
    </row>
    <row r="37" spans="1:9" ht="45" x14ac:dyDescent="0.25">
      <c r="A37" s="12"/>
      <c r="B37" s="12" t="s">
        <v>420</v>
      </c>
      <c r="C37" s="12"/>
      <c r="D37" s="3" t="s">
        <v>1700</v>
      </c>
      <c r="E37" s="240"/>
      <c r="F37" s="240"/>
      <c r="G37" s="240"/>
      <c r="H37" s="243"/>
      <c r="I37" s="240"/>
    </row>
    <row r="38" spans="1:9" ht="105" x14ac:dyDescent="0.25">
      <c r="A38" s="12"/>
      <c r="B38" s="12"/>
      <c r="C38" s="15" t="s">
        <v>437</v>
      </c>
      <c r="D38" s="3" t="s">
        <v>1699</v>
      </c>
      <c r="E38" s="241"/>
      <c r="F38" s="241"/>
      <c r="G38" s="241"/>
      <c r="H38" s="244"/>
      <c r="I38" s="241"/>
    </row>
    <row r="39" spans="1:9" ht="120" x14ac:dyDescent="0.25">
      <c r="A39" s="12"/>
      <c r="B39" s="12" t="s">
        <v>179</v>
      </c>
      <c r="C39" s="12"/>
      <c r="D39" s="3" t="s">
        <v>1698</v>
      </c>
      <c r="E39" s="10"/>
      <c r="F39" s="10"/>
      <c r="G39" s="10"/>
      <c r="H39" s="11"/>
      <c r="I39" s="10"/>
    </row>
    <row r="40" spans="1:9" ht="60" x14ac:dyDescent="0.25">
      <c r="A40" s="12"/>
      <c r="B40" s="12" t="s">
        <v>177</v>
      </c>
      <c r="C40" s="12"/>
      <c r="D40" s="3" t="s">
        <v>1697</v>
      </c>
      <c r="E40" s="10"/>
      <c r="F40" s="10"/>
      <c r="G40" s="10"/>
      <c r="H40" s="11"/>
      <c r="I40" s="10"/>
    </row>
    <row r="41" spans="1:9" ht="45" x14ac:dyDescent="0.25">
      <c r="A41" s="12"/>
      <c r="B41" s="12" t="s">
        <v>175</v>
      </c>
      <c r="C41" s="12"/>
      <c r="D41" s="3" t="s">
        <v>656</v>
      </c>
      <c r="E41" s="10"/>
      <c r="F41" s="10"/>
      <c r="G41" s="10"/>
      <c r="H41" s="11"/>
      <c r="I41" s="10"/>
    </row>
    <row r="42" spans="1:9" ht="135" x14ac:dyDescent="0.25">
      <c r="A42" s="12"/>
      <c r="B42" s="12"/>
      <c r="C42" s="12" t="s">
        <v>214</v>
      </c>
      <c r="D42" s="3" t="s">
        <v>7706</v>
      </c>
      <c r="E42" s="10"/>
      <c r="F42" s="10"/>
      <c r="G42" s="10"/>
      <c r="H42" s="11"/>
      <c r="I42" s="10"/>
    </row>
    <row r="43" spans="1:9" ht="90" x14ac:dyDescent="0.25">
      <c r="A43" s="12"/>
      <c r="B43" s="12"/>
      <c r="C43" s="12" t="s">
        <v>212</v>
      </c>
      <c r="D43" s="3" t="s">
        <v>7545</v>
      </c>
      <c r="E43" s="10"/>
      <c r="F43" s="10"/>
      <c r="G43" s="10"/>
      <c r="H43" s="11"/>
      <c r="I43" s="10"/>
    </row>
    <row r="44" spans="1:9" ht="75" x14ac:dyDescent="0.25">
      <c r="A44" s="12"/>
      <c r="B44" s="12"/>
      <c r="C44" s="12" t="s">
        <v>210</v>
      </c>
      <c r="D44" s="3" t="s">
        <v>1696</v>
      </c>
      <c r="E44" s="10"/>
      <c r="F44" s="10"/>
      <c r="G44" s="10"/>
      <c r="H44" s="11"/>
      <c r="I44" s="10"/>
    </row>
    <row r="45" spans="1:9" ht="60" x14ac:dyDescent="0.25">
      <c r="A45" s="12"/>
      <c r="B45" s="12" t="s">
        <v>173</v>
      </c>
      <c r="C45" s="12"/>
      <c r="D45" s="3" t="s">
        <v>1695</v>
      </c>
      <c r="E45" s="10"/>
      <c r="F45" s="10"/>
      <c r="G45" s="10"/>
      <c r="H45" s="11"/>
      <c r="I45" s="10"/>
    </row>
    <row r="46" spans="1:9" ht="135" x14ac:dyDescent="0.25">
      <c r="A46" s="12"/>
      <c r="B46" s="12" t="s">
        <v>171</v>
      </c>
      <c r="C46" s="12"/>
      <c r="D46" s="3" t="s">
        <v>1694</v>
      </c>
      <c r="E46" s="10"/>
      <c r="F46" s="10"/>
      <c r="G46" s="10"/>
      <c r="H46" s="11"/>
      <c r="I46" s="10"/>
    </row>
    <row r="47" spans="1:9" ht="60" x14ac:dyDescent="0.25">
      <c r="A47" s="12" t="s">
        <v>1693</v>
      </c>
      <c r="B47" s="12"/>
      <c r="C47" s="12"/>
      <c r="D47" s="3" t="s">
        <v>1692</v>
      </c>
      <c r="E47" s="239"/>
      <c r="F47" s="239"/>
      <c r="G47" s="239"/>
      <c r="H47" s="242"/>
      <c r="I47" s="239"/>
    </row>
    <row r="48" spans="1:9" ht="75" x14ac:dyDescent="0.25">
      <c r="A48" s="12"/>
      <c r="B48" s="12" t="s">
        <v>420</v>
      </c>
      <c r="C48" s="12"/>
      <c r="D48" s="3" t="s">
        <v>1691</v>
      </c>
      <c r="E48" s="241"/>
      <c r="F48" s="241"/>
      <c r="G48" s="241"/>
      <c r="H48" s="244"/>
      <c r="I48" s="241"/>
    </row>
    <row r="49" spans="1:9" ht="120" x14ac:dyDescent="0.25">
      <c r="A49" s="12"/>
      <c r="B49" s="12" t="s">
        <v>179</v>
      </c>
      <c r="C49" s="12"/>
      <c r="D49" s="3" t="s">
        <v>1690</v>
      </c>
      <c r="E49" s="10"/>
      <c r="F49" s="10"/>
      <c r="G49" s="10"/>
      <c r="H49" s="11"/>
      <c r="I49" s="10"/>
    </row>
    <row r="50" spans="1:9" ht="75" x14ac:dyDescent="0.25">
      <c r="A50" s="12"/>
      <c r="B50" s="12" t="s">
        <v>177</v>
      </c>
      <c r="C50" s="12"/>
      <c r="D50" s="3" t="s">
        <v>1689</v>
      </c>
      <c r="E50" s="10"/>
      <c r="F50" s="10"/>
      <c r="G50" s="10"/>
      <c r="H50" s="11"/>
      <c r="I50" s="10"/>
    </row>
    <row r="51" spans="1:9" ht="120" x14ac:dyDescent="0.25">
      <c r="A51" s="12"/>
      <c r="B51" s="12" t="s">
        <v>175</v>
      </c>
      <c r="C51" s="12"/>
      <c r="D51" s="3" t="s">
        <v>1688</v>
      </c>
      <c r="E51" s="10"/>
      <c r="F51" s="10"/>
      <c r="G51" s="10"/>
      <c r="H51" s="11"/>
      <c r="I51" s="10"/>
    </row>
    <row r="52" spans="1:9" ht="60" x14ac:dyDescent="0.25">
      <c r="A52" s="12"/>
      <c r="B52" s="12" t="s">
        <v>173</v>
      </c>
      <c r="C52" s="12"/>
      <c r="D52" s="3" t="s">
        <v>1687</v>
      </c>
      <c r="E52" s="10"/>
      <c r="F52" s="10"/>
      <c r="G52" s="10"/>
      <c r="H52" s="11"/>
      <c r="I52" s="10"/>
    </row>
    <row r="53" spans="1:9" ht="45" x14ac:dyDescent="0.25">
      <c r="A53" s="12"/>
      <c r="B53" s="12" t="s">
        <v>171</v>
      </c>
      <c r="C53" s="12"/>
      <c r="D53" s="3" t="s">
        <v>656</v>
      </c>
      <c r="E53" s="239"/>
      <c r="F53" s="239"/>
      <c r="G53" s="239"/>
      <c r="H53" s="242"/>
      <c r="I53" s="239"/>
    </row>
    <row r="54" spans="1:9" ht="135" x14ac:dyDescent="0.25">
      <c r="A54" s="12"/>
      <c r="B54" s="12"/>
      <c r="C54" s="12" t="s">
        <v>214</v>
      </c>
      <c r="D54" s="3" t="s">
        <v>7706</v>
      </c>
      <c r="E54" s="241"/>
      <c r="F54" s="241"/>
      <c r="G54" s="241"/>
      <c r="H54" s="244"/>
      <c r="I54" s="241"/>
    </row>
    <row r="55" spans="1:9" ht="90" x14ac:dyDescent="0.25">
      <c r="A55" s="12"/>
      <c r="B55" s="12"/>
      <c r="C55" s="12" t="s">
        <v>212</v>
      </c>
      <c r="D55" s="3" t="s">
        <v>7545</v>
      </c>
      <c r="E55" s="10"/>
      <c r="F55" s="10"/>
      <c r="G55" s="10"/>
      <c r="H55" s="11"/>
      <c r="I55" s="10"/>
    </row>
    <row r="56" spans="1:9" ht="90" x14ac:dyDescent="0.25">
      <c r="A56" s="12"/>
      <c r="B56" s="12"/>
      <c r="C56" s="12" t="s">
        <v>210</v>
      </c>
      <c r="D56" s="3" t="s">
        <v>1686</v>
      </c>
      <c r="E56" s="10"/>
      <c r="F56" s="10"/>
      <c r="G56" s="10"/>
      <c r="H56" s="11"/>
      <c r="I56" s="10"/>
    </row>
    <row r="57" spans="1:9" ht="75" x14ac:dyDescent="0.25">
      <c r="A57" s="12"/>
      <c r="B57" s="12" t="s">
        <v>169</v>
      </c>
      <c r="C57" s="12"/>
      <c r="D57" s="3" t="s">
        <v>1685</v>
      </c>
      <c r="E57" s="10"/>
      <c r="F57" s="10"/>
      <c r="G57" s="10"/>
      <c r="H57" s="11"/>
      <c r="I57" s="10"/>
    </row>
    <row r="58" spans="1:9" ht="90" x14ac:dyDescent="0.25">
      <c r="A58" s="12"/>
      <c r="B58" s="12" t="s">
        <v>167</v>
      </c>
      <c r="C58" s="12"/>
      <c r="D58" s="3" t="s">
        <v>1684</v>
      </c>
      <c r="E58" s="10"/>
      <c r="F58" s="10"/>
      <c r="G58" s="10"/>
      <c r="H58" s="11"/>
      <c r="I58" s="10"/>
    </row>
  </sheetData>
  <mergeCells count="36">
    <mergeCell ref="A3:I3"/>
    <mergeCell ref="E6:E8"/>
    <mergeCell ref="F6:F8"/>
    <mergeCell ref="G6:G8"/>
    <mergeCell ref="H6:H8"/>
    <mergeCell ref="I6:I8"/>
    <mergeCell ref="I26:I27"/>
    <mergeCell ref="H26:H27"/>
    <mergeCell ref="G26:G27"/>
    <mergeCell ref="F26:F27"/>
    <mergeCell ref="E26:E27"/>
    <mergeCell ref="I36:I38"/>
    <mergeCell ref="H36:H38"/>
    <mergeCell ref="G36:G38"/>
    <mergeCell ref="F36:F38"/>
    <mergeCell ref="E36:E38"/>
    <mergeCell ref="I47:I48"/>
    <mergeCell ref="H47:H48"/>
    <mergeCell ref="G47:G48"/>
    <mergeCell ref="F47:F48"/>
    <mergeCell ref="E47:E48"/>
    <mergeCell ref="I53:I54"/>
    <mergeCell ref="H53:H54"/>
    <mergeCell ref="G53:G54"/>
    <mergeCell ref="F53:F54"/>
    <mergeCell ref="E53:E54"/>
    <mergeCell ref="E11:E12"/>
    <mergeCell ref="F11:F12"/>
    <mergeCell ref="G11:G12"/>
    <mergeCell ref="H11:H12"/>
    <mergeCell ref="I11:I12"/>
    <mergeCell ref="E16:E17"/>
    <mergeCell ref="F16:F17"/>
    <mergeCell ref="G16:G17"/>
    <mergeCell ref="H16:H17"/>
    <mergeCell ref="I16:I17"/>
  </mergeCells>
  <pageMargins left="0.7" right="0.7" top="0.75" bottom="0.75" header="0.3" footer="0.3"/>
  <pageSetup orientation="portrait" r:id="rId1"/>
  <drawing r:id="rId2"/>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91"/>
  <dimension ref="A3:I33"/>
  <sheetViews>
    <sheetView workbookViewId="0">
      <pane ySplit="5" topLeftCell="A6" activePane="bottomLeft" state="frozen"/>
      <selection activeCell="A6" sqref="A6"/>
      <selection pane="bottomLeft" activeCell="A6" sqref="A6"/>
    </sheetView>
  </sheetViews>
  <sheetFormatPr defaultRowHeight="15" x14ac:dyDescent="0.25"/>
  <cols>
    <col min="1" max="1" width="6.7109375" customWidth="1"/>
    <col min="2" max="2" width="4.7109375" customWidth="1"/>
    <col min="3"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1744</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60" x14ac:dyDescent="0.25">
      <c r="A6" s="15" t="s">
        <v>257</v>
      </c>
      <c r="B6" s="12"/>
      <c r="C6" s="12"/>
      <c r="D6" s="3" t="s">
        <v>1743</v>
      </c>
      <c r="E6" s="239"/>
      <c r="F6" s="239"/>
      <c r="G6" s="239"/>
      <c r="H6" s="242"/>
      <c r="I6" s="239"/>
    </row>
    <row r="7" spans="1:9" ht="90" x14ac:dyDescent="0.25">
      <c r="A7" s="148" t="s">
        <v>1742</v>
      </c>
      <c r="B7" s="148"/>
      <c r="C7" s="148"/>
      <c r="D7" s="3" t="s">
        <v>1741</v>
      </c>
      <c r="E7" s="240"/>
      <c r="F7" s="240"/>
      <c r="G7" s="240"/>
      <c r="H7" s="243"/>
      <c r="I7" s="240"/>
    </row>
    <row r="8" spans="1:9" x14ac:dyDescent="0.25">
      <c r="A8" s="148"/>
      <c r="B8" s="148"/>
      <c r="C8" s="148"/>
      <c r="D8" s="2" t="s">
        <v>6995</v>
      </c>
      <c r="E8" s="240"/>
      <c r="F8" s="240"/>
      <c r="G8" s="240"/>
      <c r="H8" s="243"/>
      <c r="I8" s="240"/>
    </row>
    <row r="9" spans="1:9" ht="30" x14ac:dyDescent="0.25">
      <c r="A9" s="12"/>
      <c r="B9" s="12" t="s">
        <v>420</v>
      </c>
      <c r="C9" s="12"/>
      <c r="D9" s="3" t="s">
        <v>1740</v>
      </c>
      <c r="E9" s="241"/>
      <c r="F9" s="241"/>
      <c r="G9" s="241"/>
      <c r="H9" s="244"/>
      <c r="I9" s="241"/>
    </row>
    <row r="10" spans="1:9" ht="75" x14ac:dyDescent="0.25">
      <c r="A10" s="12"/>
      <c r="B10" s="12" t="s">
        <v>179</v>
      </c>
      <c r="C10" s="12"/>
      <c r="D10" s="3" t="s">
        <v>1739</v>
      </c>
      <c r="E10" s="239"/>
      <c r="F10" s="239"/>
      <c r="G10" s="239"/>
      <c r="H10" s="242"/>
      <c r="I10" s="239"/>
    </row>
    <row r="11" spans="1:9" ht="75" x14ac:dyDescent="0.25">
      <c r="A11" s="12"/>
      <c r="B11" s="12"/>
      <c r="C11" s="15" t="s">
        <v>437</v>
      </c>
      <c r="D11" s="3" t="s">
        <v>1738</v>
      </c>
      <c r="E11" s="241"/>
      <c r="F11" s="241"/>
      <c r="G11" s="241"/>
      <c r="H11" s="244"/>
      <c r="I11" s="241"/>
    </row>
    <row r="12" spans="1:9" ht="90" x14ac:dyDescent="0.25">
      <c r="A12" s="12"/>
      <c r="B12" s="12" t="s">
        <v>177</v>
      </c>
      <c r="C12" s="12"/>
      <c r="D12" s="3" t="s">
        <v>1737</v>
      </c>
      <c r="E12" s="10"/>
      <c r="F12" s="10"/>
      <c r="G12" s="10"/>
      <c r="H12" s="11"/>
      <c r="I12" s="10"/>
    </row>
    <row r="13" spans="1:9" ht="105" x14ac:dyDescent="0.25">
      <c r="A13" s="12"/>
      <c r="B13" s="12" t="s">
        <v>175</v>
      </c>
      <c r="C13" s="12"/>
      <c r="D13" s="3" t="s">
        <v>1736</v>
      </c>
      <c r="E13" s="10"/>
      <c r="F13" s="10"/>
      <c r="G13" s="10"/>
      <c r="H13" s="11"/>
      <c r="I13" s="10"/>
    </row>
    <row r="14" spans="1:9" ht="150" x14ac:dyDescent="0.25">
      <c r="A14" s="12"/>
      <c r="B14" s="12" t="s">
        <v>173</v>
      </c>
      <c r="C14" s="12"/>
      <c r="D14" s="3" t="s">
        <v>1735</v>
      </c>
      <c r="E14" s="10"/>
      <c r="F14" s="10"/>
      <c r="G14" s="10"/>
      <c r="H14" s="11"/>
      <c r="I14" s="10"/>
    </row>
    <row r="15" spans="1:9" ht="135" x14ac:dyDescent="0.25">
      <c r="A15" s="12"/>
      <c r="B15" s="12" t="s">
        <v>171</v>
      </c>
      <c r="C15" s="12"/>
      <c r="D15" s="3" t="s">
        <v>1734</v>
      </c>
      <c r="E15" s="10"/>
      <c r="F15" s="10"/>
      <c r="G15" s="10"/>
      <c r="H15" s="11"/>
      <c r="I15" s="10"/>
    </row>
    <row r="16" spans="1:9" ht="45" x14ac:dyDescent="0.25">
      <c r="A16" s="12"/>
      <c r="B16" s="12" t="s">
        <v>169</v>
      </c>
      <c r="C16" s="12"/>
      <c r="D16" s="3" t="s">
        <v>1733</v>
      </c>
      <c r="E16" s="10"/>
      <c r="F16" s="10"/>
      <c r="G16" s="10"/>
      <c r="H16" s="11"/>
      <c r="I16" s="10"/>
    </row>
    <row r="17" spans="1:9" ht="120" x14ac:dyDescent="0.25">
      <c r="A17" s="148"/>
      <c r="B17" s="148" t="s">
        <v>167</v>
      </c>
      <c r="C17" s="148"/>
      <c r="D17" s="3" t="s">
        <v>1732</v>
      </c>
      <c r="E17" s="239"/>
      <c r="F17" s="239"/>
      <c r="G17" s="239"/>
      <c r="H17" s="242"/>
      <c r="I17" s="239"/>
    </row>
    <row r="18" spans="1:9" x14ac:dyDescent="0.25">
      <c r="A18" s="148"/>
      <c r="B18" s="148"/>
      <c r="C18" s="148"/>
      <c r="D18" s="2" t="s">
        <v>6996</v>
      </c>
      <c r="E18" s="241"/>
      <c r="F18" s="241"/>
      <c r="G18" s="241"/>
      <c r="H18" s="244"/>
      <c r="I18" s="241"/>
    </row>
    <row r="19" spans="1:9" ht="45" x14ac:dyDescent="0.25">
      <c r="A19" s="12"/>
      <c r="B19" s="12" t="s">
        <v>165</v>
      </c>
      <c r="C19" s="12"/>
      <c r="D19" s="3" t="s">
        <v>656</v>
      </c>
      <c r="E19" s="239"/>
      <c r="F19" s="239"/>
      <c r="G19" s="239"/>
      <c r="H19" s="242"/>
      <c r="I19" s="239"/>
    </row>
    <row r="20" spans="1:9" ht="180" x14ac:dyDescent="0.25">
      <c r="A20" s="148"/>
      <c r="B20" s="148"/>
      <c r="C20" s="148" t="s">
        <v>214</v>
      </c>
      <c r="D20" s="3" t="s">
        <v>7716</v>
      </c>
      <c r="E20" s="240"/>
      <c r="F20" s="240"/>
      <c r="G20" s="240"/>
      <c r="H20" s="243"/>
      <c r="I20" s="240"/>
    </row>
    <row r="21" spans="1:9" x14ac:dyDescent="0.25">
      <c r="A21" s="148"/>
      <c r="B21" s="148"/>
      <c r="C21" s="148"/>
      <c r="D21" s="2" t="s">
        <v>6997</v>
      </c>
      <c r="E21" s="241"/>
      <c r="F21" s="241"/>
      <c r="G21" s="241"/>
      <c r="H21" s="244"/>
      <c r="I21" s="241"/>
    </row>
    <row r="22" spans="1:9" ht="90" x14ac:dyDescent="0.25">
      <c r="A22" s="12"/>
      <c r="B22" s="12"/>
      <c r="C22" s="12" t="s">
        <v>212</v>
      </c>
      <c r="D22" s="3" t="s">
        <v>7545</v>
      </c>
      <c r="E22" s="10"/>
      <c r="F22" s="10"/>
      <c r="G22" s="10"/>
      <c r="H22" s="11"/>
      <c r="I22" s="10"/>
    </row>
    <row r="23" spans="1:9" ht="135" x14ac:dyDescent="0.25">
      <c r="A23" s="148"/>
      <c r="B23" s="148"/>
      <c r="C23" s="148" t="s">
        <v>210</v>
      </c>
      <c r="D23" s="3" t="s">
        <v>1731</v>
      </c>
      <c r="E23" s="239"/>
      <c r="F23" s="239"/>
      <c r="G23" s="239"/>
      <c r="H23" s="242"/>
      <c r="I23" s="239"/>
    </row>
    <row r="24" spans="1:9" x14ac:dyDescent="0.25">
      <c r="A24" s="148"/>
      <c r="B24" s="148"/>
      <c r="C24" s="148"/>
      <c r="D24" s="2" t="s">
        <v>6998</v>
      </c>
      <c r="E24" s="241"/>
      <c r="F24" s="241"/>
      <c r="G24" s="241"/>
      <c r="H24" s="244"/>
      <c r="I24" s="241"/>
    </row>
    <row r="25" spans="1:9" ht="105" x14ac:dyDescent="0.25">
      <c r="A25" s="148"/>
      <c r="B25" s="148" t="s">
        <v>426</v>
      </c>
      <c r="C25" s="148"/>
      <c r="D25" s="3" t="s">
        <v>1730</v>
      </c>
      <c r="E25" s="239"/>
      <c r="F25" s="239"/>
      <c r="G25" s="239"/>
      <c r="H25" s="242"/>
      <c r="I25" s="239"/>
    </row>
    <row r="26" spans="1:9" x14ac:dyDescent="0.25">
      <c r="A26" s="148"/>
      <c r="B26" s="148"/>
      <c r="C26" s="148"/>
      <c r="D26" s="2" t="s">
        <v>6998</v>
      </c>
      <c r="E26" s="241"/>
      <c r="F26" s="241"/>
      <c r="G26" s="241"/>
      <c r="H26" s="244"/>
      <c r="I26" s="241"/>
    </row>
    <row r="27" spans="1:9" ht="105" x14ac:dyDescent="0.25">
      <c r="A27" s="12"/>
      <c r="B27" s="12" t="s">
        <v>537</v>
      </c>
      <c r="C27" s="12"/>
      <c r="D27" s="3" t="s">
        <v>1729</v>
      </c>
      <c r="E27" s="10"/>
      <c r="F27" s="10"/>
      <c r="G27" s="10"/>
      <c r="H27" s="11"/>
      <c r="I27" s="10"/>
    </row>
    <row r="28" spans="1:9" ht="60" x14ac:dyDescent="0.25">
      <c r="A28" s="12"/>
      <c r="B28" s="12" t="s">
        <v>535</v>
      </c>
      <c r="C28" s="12"/>
      <c r="D28" s="3" t="s">
        <v>1728</v>
      </c>
      <c r="E28" s="10"/>
      <c r="F28" s="10"/>
      <c r="G28" s="10"/>
      <c r="H28" s="11"/>
      <c r="I28" s="10"/>
    </row>
    <row r="29" spans="1:9" ht="45" x14ac:dyDescent="0.25">
      <c r="A29" s="12"/>
      <c r="B29" s="12" t="s">
        <v>620</v>
      </c>
      <c r="C29" s="12"/>
      <c r="D29" s="3" t="s">
        <v>617</v>
      </c>
      <c r="E29" s="10"/>
      <c r="F29" s="10"/>
      <c r="G29" s="10"/>
      <c r="H29" s="11"/>
      <c r="I29" s="10"/>
    </row>
    <row r="30" spans="1:9" ht="75" x14ac:dyDescent="0.25">
      <c r="A30" s="148" t="s">
        <v>1727</v>
      </c>
      <c r="B30" s="148"/>
      <c r="C30" s="148"/>
      <c r="D30" s="3" t="s">
        <v>1726</v>
      </c>
      <c r="E30" s="239"/>
      <c r="F30" s="239"/>
      <c r="G30" s="239"/>
      <c r="H30" s="242"/>
      <c r="I30" s="239"/>
    </row>
    <row r="31" spans="1:9" x14ac:dyDescent="0.25">
      <c r="A31" s="148"/>
      <c r="B31" s="148"/>
      <c r="C31" s="148"/>
      <c r="D31" s="2" t="s">
        <v>6999</v>
      </c>
      <c r="E31" s="241"/>
      <c r="F31" s="241"/>
      <c r="G31" s="241"/>
      <c r="H31" s="244"/>
      <c r="I31" s="241"/>
    </row>
    <row r="32" spans="1:9" ht="75" x14ac:dyDescent="0.25">
      <c r="A32" s="148" t="s">
        <v>1725</v>
      </c>
      <c r="B32" s="148"/>
      <c r="C32" s="148"/>
      <c r="D32" s="3" t="s">
        <v>1724</v>
      </c>
      <c r="E32" s="165"/>
      <c r="F32" s="165"/>
      <c r="G32" s="165"/>
      <c r="H32" s="246"/>
      <c r="I32" s="165"/>
    </row>
    <row r="33" spans="1:9" x14ac:dyDescent="0.25">
      <c r="A33" s="148"/>
      <c r="B33" s="148"/>
      <c r="C33" s="148"/>
      <c r="D33" s="2" t="s">
        <v>7000</v>
      </c>
      <c r="E33" s="165"/>
      <c r="F33" s="165"/>
      <c r="G33" s="165"/>
      <c r="H33" s="246"/>
      <c r="I33" s="165"/>
    </row>
  </sheetData>
  <mergeCells count="62">
    <mergeCell ref="A3:I3"/>
    <mergeCell ref="I6:I9"/>
    <mergeCell ref="H6:H9"/>
    <mergeCell ref="G6:G9"/>
    <mergeCell ref="F6:F9"/>
    <mergeCell ref="E6:E9"/>
    <mergeCell ref="A7:A8"/>
    <mergeCell ref="B7:B8"/>
    <mergeCell ref="C7:C8"/>
    <mergeCell ref="I10:I11"/>
    <mergeCell ref="H10:H11"/>
    <mergeCell ref="G10:G11"/>
    <mergeCell ref="F10:F11"/>
    <mergeCell ref="E10:E11"/>
    <mergeCell ref="G17:G18"/>
    <mergeCell ref="H17:H18"/>
    <mergeCell ref="I17:I18"/>
    <mergeCell ref="A20:A21"/>
    <mergeCell ref="B20:B21"/>
    <mergeCell ref="C20:C21"/>
    <mergeCell ref="E19:E21"/>
    <mergeCell ref="F19:F21"/>
    <mergeCell ref="G19:G21"/>
    <mergeCell ref="H19:H21"/>
    <mergeCell ref="I19:I21"/>
    <mergeCell ref="A17:A18"/>
    <mergeCell ref="B17:B18"/>
    <mergeCell ref="C17:C18"/>
    <mergeCell ref="E17:E18"/>
    <mergeCell ref="F17:F18"/>
    <mergeCell ref="G23:G24"/>
    <mergeCell ref="H23:H24"/>
    <mergeCell ref="I23:I24"/>
    <mergeCell ref="A25:A26"/>
    <mergeCell ref="B25:B26"/>
    <mergeCell ref="C25:C26"/>
    <mergeCell ref="E25:E26"/>
    <mergeCell ref="F25:F26"/>
    <mergeCell ref="G25:G26"/>
    <mergeCell ref="H25:H26"/>
    <mergeCell ref="I25:I26"/>
    <mergeCell ref="A23:A24"/>
    <mergeCell ref="B23:B24"/>
    <mergeCell ref="C23:C24"/>
    <mergeCell ref="E23:E24"/>
    <mergeCell ref="F23:F24"/>
    <mergeCell ref="G30:G31"/>
    <mergeCell ref="H30:H31"/>
    <mergeCell ref="I30:I31"/>
    <mergeCell ref="A32:A33"/>
    <mergeCell ref="B32:B33"/>
    <mergeCell ref="C32:C33"/>
    <mergeCell ref="E32:E33"/>
    <mergeCell ref="F32:F33"/>
    <mergeCell ref="G32:G33"/>
    <mergeCell ref="H32:H33"/>
    <mergeCell ref="I32:I33"/>
    <mergeCell ref="A30:A31"/>
    <mergeCell ref="B30:B31"/>
    <mergeCell ref="C30:C31"/>
    <mergeCell ref="E30:E31"/>
    <mergeCell ref="F30:F31"/>
  </mergeCells>
  <hyperlinks>
    <hyperlink ref="D8" location="sdl_50" display="Click here to go to SDL Item 50." xr:uid="{00000000-0004-0000-5B00-000000000000}"/>
    <hyperlink ref="D18" location="sdl_78a" display="Click here to go to SDL Item 78a." xr:uid="{00000000-0004-0000-5B00-000001000000}"/>
    <hyperlink ref="D21" location="sdl_78c" display="Click here to go to SDL Item 78c." xr:uid="{00000000-0004-0000-5B00-000002000000}"/>
    <hyperlink ref="D24" location="sdl_78d" display="Click here to go to SDL Item 78d." xr:uid="{00000000-0004-0000-5B00-000003000000}"/>
    <hyperlink ref="D26" location="sdl_78d" display="Click here to go to SDL Item 78d." xr:uid="{00000000-0004-0000-5B00-000004000000}"/>
    <hyperlink ref="D31" location="sdl_51" display="Click here to go to SDL Item 51." xr:uid="{00000000-0004-0000-5B00-000005000000}"/>
    <hyperlink ref="D33" location="sdl_52" display="Click here to go to SDL Item 52." xr:uid="{00000000-0004-0000-5B00-000006000000}"/>
  </hyperlinks>
  <pageMargins left="0.7" right="0.7" top="0.75" bottom="0.75" header="0.3" footer="0.3"/>
  <pageSetup orientation="portrait" r:id="rId1"/>
  <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Sheet92"/>
  <dimension ref="A3:J55"/>
  <sheetViews>
    <sheetView workbookViewId="0">
      <pane ySplit="5" topLeftCell="A6" activePane="bottomLeft" state="frozen"/>
      <selection activeCell="A6" sqref="A6"/>
      <selection pane="bottomLeft" activeCell="A6" sqref="A6"/>
    </sheetView>
  </sheetViews>
  <sheetFormatPr defaultRowHeight="15" x14ac:dyDescent="0.25"/>
  <cols>
    <col min="1" max="1" width="6.7109375" customWidth="1"/>
    <col min="2" max="2" width="4.7109375" customWidth="1"/>
    <col min="3" max="3" width="6.7109375" customWidth="1"/>
    <col min="4" max="4" width="5.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1758</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105" x14ac:dyDescent="0.25">
      <c r="A6" s="15" t="s">
        <v>257</v>
      </c>
      <c r="B6" s="12"/>
      <c r="C6" s="12"/>
      <c r="D6" s="12"/>
      <c r="E6" s="3" t="s">
        <v>1757</v>
      </c>
      <c r="F6" s="239"/>
      <c r="G6" s="239"/>
      <c r="H6" s="239"/>
      <c r="I6" s="242"/>
      <c r="J6" s="239"/>
    </row>
    <row r="7" spans="1:10" ht="45" x14ac:dyDescent="0.25">
      <c r="A7" s="12" t="s">
        <v>1756</v>
      </c>
      <c r="B7" s="12"/>
      <c r="C7" s="12"/>
      <c r="D7" s="12"/>
      <c r="E7" s="3" t="s">
        <v>1755</v>
      </c>
      <c r="F7" s="240"/>
      <c r="G7" s="240"/>
      <c r="H7" s="240"/>
      <c r="I7" s="243"/>
      <c r="J7" s="240"/>
    </row>
    <row r="8" spans="1:10" ht="45" x14ac:dyDescent="0.25">
      <c r="A8" s="12"/>
      <c r="B8" s="12" t="s">
        <v>420</v>
      </c>
      <c r="C8" s="12"/>
      <c r="D8" s="12"/>
      <c r="E8" s="3" t="s">
        <v>798</v>
      </c>
      <c r="F8" s="241"/>
      <c r="G8" s="241"/>
      <c r="H8" s="241"/>
      <c r="I8" s="244"/>
      <c r="J8" s="241"/>
    </row>
    <row r="9" spans="1:10" ht="90" x14ac:dyDescent="0.25">
      <c r="A9" s="12"/>
      <c r="B9" s="12" t="s">
        <v>179</v>
      </c>
      <c r="C9" s="12"/>
      <c r="D9" s="12"/>
      <c r="E9" s="3" t="s">
        <v>1754</v>
      </c>
      <c r="F9" s="10"/>
      <c r="G9" s="10"/>
      <c r="H9" s="10"/>
      <c r="I9" s="11"/>
      <c r="J9" s="10"/>
    </row>
    <row r="10" spans="1:10" ht="60" x14ac:dyDescent="0.25">
      <c r="A10" s="12"/>
      <c r="B10" s="12" t="s">
        <v>177</v>
      </c>
      <c r="C10" s="12"/>
      <c r="D10" s="12"/>
      <c r="E10" s="3" t="s">
        <v>1753</v>
      </c>
      <c r="F10" s="10"/>
      <c r="G10" s="10"/>
      <c r="H10" s="10"/>
      <c r="I10" s="11"/>
      <c r="J10" s="10"/>
    </row>
    <row r="11" spans="1:10" ht="135" x14ac:dyDescent="0.25">
      <c r="A11" s="12"/>
      <c r="B11" s="12" t="s">
        <v>175</v>
      </c>
      <c r="C11" s="12"/>
      <c r="D11" s="12"/>
      <c r="E11" s="3" t="s">
        <v>1752</v>
      </c>
      <c r="F11" s="10"/>
      <c r="G11" s="10"/>
      <c r="H11" s="10"/>
      <c r="I11" s="11"/>
      <c r="J11" s="10"/>
    </row>
    <row r="12" spans="1:10" ht="90" x14ac:dyDescent="0.25">
      <c r="A12" s="12"/>
      <c r="B12" s="12" t="s">
        <v>173</v>
      </c>
      <c r="C12" s="12"/>
      <c r="D12" s="12"/>
      <c r="E12" s="3" t="s">
        <v>1751</v>
      </c>
      <c r="F12" s="10"/>
      <c r="G12" s="10"/>
      <c r="H12" s="10"/>
      <c r="I12" s="11"/>
      <c r="J12" s="10"/>
    </row>
    <row r="13" spans="1:10" ht="135" x14ac:dyDescent="0.25">
      <c r="A13" s="12"/>
      <c r="B13" s="12" t="s">
        <v>171</v>
      </c>
      <c r="C13" s="12"/>
      <c r="D13" s="12"/>
      <c r="E13" s="3" t="s">
        <v>7480</v>
      </c>
      <c r="F13" s="10"/>
      <c r="G13" s="10"/>
      <c r="H13" s="10"/>
      <c r="I13" s="11"/>
      <c r="J13" s="10"/>
    </row>
    <row r="14" spans="1:10" ht="225" x14ac:dyDescent="0.25">
      <c r="A14" s="148"/>
      <c r="B14" s="148" t="s">
        <v>169</v>
      </c>
      <c r="C14" s="148"/>
      <c r="D14" s="148"/>
      <c r="E14" s="3" t="s">
        <v>7488</v>
      </c>
      <c r="F14" s="239"/>
      <c r="G14" s="239"/>
      <c r="H14" s="239"/>
      <c r="I14" s="242"/>
      <c r="J14" s="239"/>
    </row>
    <row r="15" spans="1:10" ht="30" x14ac:dyDescent="0.25">
      <c r="A15" s="148"/>
      <c r="B15" s="148"/>
      <c r="C15" s="148"/>
      <c r="D15" s="148"/>
      <c r="E15" s="2" t="s">
        <v>7001</v>
      </c>
      <c r="F15" s="240"/>
      <c r="G15" s="240"/>
      <c r="H15" s="240"/>
      <c r="I15" s="243"/>
      <c r="J15" s="240"/>
    </row>
    <row r="16" spans="1:10" ht="30" x14ac:dyDescent="0.25">
      <c r="A16" s="148"/>
      <c r="B16" s="148"/>
      <c r="C16" s="148"/>
      <c r="D16" s="148"/>
      <c r="E16" s="2" t="s">
        <v>7159</v>
      </c>
      <c r="F16" s="240"/>
      <c r="G16" s="240"/>
      <c r="H16" s="240"/>
      <c r="I16" s="243"/>
      <c r="J16" s="240"/>
    </row>
    <row r="17" spans="1:10" ht="135" x14ac:dyDescent="0.25">
      <c r="A17" s="45"/>
      <c r="B17" s="45" t="s">
        <v>288</v>
      </c>
      <c r="C17" s="45"/>
      <c r="D17" s="45"/>
      <c r="E17" s="84" t="s">
        <v>7717</v>
      </c>
      <c r="F17" s="165"/>
      <c r="G17" s="165"/>
      <c r="H17" s="165"/>
      <c r="I17" s="246"/>
      <c r="J17" s="165"/>
    </row>
    <row r="18" spans="1:10" ht="30" x14ac:dyDescent="0.25">
      <c r="A18" s="12"/>
      <c r="B18" s="12"/>
      <c r="C18" s="12" t="s">
        <v>214</v>
      </c>
      <c r="D18" s="12"/>
      <c r="E18" s="3" t="s">
        <v>794</v>
      </c>
      <c r="F18" s="165"/>
      <c r="G18" s="165"/>
      <c r="H18" s="165"/>
      <c r="I18" s="246"/>
      <c r="J18" s="165"/>
    </row>
    <row r="19" spans="1:10" ht="60" x14ac:dyDescent="0.25">
      <c r="A19" s="12"/>
      <c r="B19" s="12"/>
      <c r="C19" s="12" t="s">
        <v>212</v>
      </c>
      <c r="D19" s="12"/>
      <c r="E19" s="3" t="s">
        <v>793</v>
      </c>
      <c r="F19" s="10"/>
      <c r="G19" s="10"/>
      <c r="H19" s="10"/>
      <c r="I19" s="11"/>
      <c r="J19" s="10"/>
    </row>
    <row r="20" spans="1:10" ht="75" x14ac:dyDescent="0.25">
      <c r="A20" s="12"/>
      <c r="B20" s="12"/>
      <c r="C20" s="12" t="s">
        <v>210</v>
      </c>
      <c r="D20" s="12"/>
      <c r="E20" s="3" t="s">
        <v>1750</v>
      </c>
      <c r="F20" s="10"/>
      <c r="G20" s="10"/>
      <c r="H20" s="10"/>
      <c r="I20" s="11"/>
      <c r="J20" s="10"/>
    </row>
    <row r="21" spans="1:10" ht="75" x14ac:dyDescent="0.25">
      <c r="A21" s="12"/>
      <c r="B21" s="12"/>
      <c r="C21" s="12" t="s">
        <v>208</v>
      </c>
      <c r="D21" s="12"/>
      <c r="E21" s="3" t="s">
        <v>791</v>
      </c>
      <c r="F21" s="10"/>
      <c r="G21" s="10"/>
      <c r="H21" s="10"/>
      <c r="I21" s="11"/>
      <c r="J21" s="10"/>
    </row>
    <row r="22" spans="1:10" ht="75" x14ac:dyDescent="0.25">
      <c r="A22" s="148"/>
      <c r="B22" s="148" t="s">
        <v>286</v>
      </c>
      <c r="C22" s="148"/>
      <c r="D22" s="148"/>
      <c r="E22" s="3" t="s">
        <v>7718</v>
      </c>
      <c r="F22" s="239"/>
      <c r="G22" s="239"/>
      <c r="H22" s="239"/>
      <c r="I22" s="242"/>
      <c r="J22" s="239"/>
    </row>
    <row r="23" spans="1:10" ht="30" x14ac:dyDescent="0.25">
      <c r="A23" s="148"/>
      <c r="B23" s="148"/>
      <c r="C23" s="148"/>
      <c r="D23" s="148"/>
      <c r="E23" s="2" t="s">
        <v>7002</v>
      </c>
      <c r="F23" s="241"/>
      <c r="G23" s="241"/>
      <c r="H23" s="241"/>
      <c r="I23" s="244"/>
      <c r="J23" s="241"/>
    </row>
    <row r="24" spans="1:10" ht="120" x14ac:dyDescent="0.25">
      <c r="A24" s="148"/>
      <c r="B24" s="148" t="s">
        <v>284</v>
      </c>
      <c r="C24" s="148"/>
      <c r="D24" s="148"/>
      <c r="E24" s="3" t="s">
        <v>1749</v>
      </c>
      <c r="F24" s="239"/>
      <c r="G24" s="239"/>
      <c r="H24" s="239"/>
      <c r="I24" s="242"/>
      <c r="J24" s="239"/>
    </row>
    <row r="25" spans="1:10" ht="30" x14ac:dyDescent="0.25">
      <c r="A25" s="148"/>
      <c r="B25" s="148"/>
      <c r="C25" s="148"/>
      <c r="D25" s="148"/>
      <c r="E25" s="2" t="s">
        <v>7003</v>
      </c>
      <c r="F25" s="241"/>
      <c r="G25" s="241"/>
      <c r="H25" s="241"/>
      <c r="I25" s="244"/>
      <c r="J25" s="241"/>
    </row>
    <row r="26" spans="1:10" ht="315" x14ac:dyDescent="0.25">
      <c r="A26" s="12"/>
      <c r="B26" s="12" t="s">
        <v>282</v>
      </c>
      <c r="C26" s="12"/>
      <c r="D26" s="12"/>
      <c r="E26" s="3" t="s">
        <v>790</v>
      </c>
      <c r="F26" s="10"/>
      <c r="G26" s="10"/>
      <c r="H26" s="10"/>
      <c r="I26" s="11"/>
      <c r="J26" s="10"/>
    </row>
    <row r="27" spans="1:10" ht="120" x14ac:dyDescent="0.25">
      <c r="A27" s="12"/>
      <c r="B27" s="12" t="s">
        <v>279</v>
      </c>
      <c r="C27" s="12"/>
      <c r="D27" s="12"/>
      <c r="E27" s="3" t="s">
        <v>789</v>
      </c>
      <c r="F27" s="10"/>
      <c r="G27" s="10"/>
      <c r="H27" s="10"/>
      <c r="I27" s="11"/>
      <c r="J27" s="10"/>
    </row>
    <row r="28" spans="1:10" ht="120" x14ac:dyDescent="0.25">
      <c r="A28" s="12"/>
      <c r="B28" s="12" t="s">
        <v>277</v>
      </c>
      <c r="C28" s="12"/>
      <c r="D28" s="12"/>
      <c r="E28" s="3" t="s">
        <v>788</v>
      </c>
      <c r="F28" s="239"/>
      <c r="G28" s="239"/>
      <c r="H28" s="239"/>
      <c r="I28" s="242"/>
      <c r="J28" s="239"/>
    </row>
    <row r="29" spans="1:10" ht="105" x14ac:dyDescent="0.25">
      <c r="A29" s="12"/>
      <c r="B29" s="12"/>
      <c r="C29" s="12" t="s">
        <v>214</v>
      </c>
      <c r="D29" s="12"/>
      <c r="E29" s="3" t="s">
        <v>787</v>
      </c>
      <c r="F29" s="241"/>
      <c r="G29" s="241"/>
      <c r="H29" s="241"/>
      <c r="I29" s="244"/>
      <c r="J29" s="241"/>
    </row>
    <row r="30" spans="1:10" ht="75" x14ac:dyDescent="0.25">
      <c r="A30" s="12"/>
      <c r="B30" s="12"/>
      <c r="C30" s="12"/>
      <c r="D30" s="12" t="s">
        <v>435</v>
      </c>
      <c r="E30" s="3" t="s">
        <v>7614</v>
      </c>
      <c r="F30" s="10"/>
      <c r="G30" s="10"/>
      <c r="H30" s="10"/>
      <c r="I30" s="11"/>
      <c r="J30" s="10"/>
    </row>
    <row r="31" spans="1:10" ht="60" x14ac:dyDescent="0.25">
      <c r="A31" s="12"/>
      <c r="B31" s="12"/>
      <c r="C31" s="12"/>
      <c r="D31" s="12" t="s">
        <v>433</v>
      </c>
      <c r="E31" s="3" t="s">
        <v>786</v>
      </c>
      <c r="F31" s="10"/>
      <c r="G31" s="10"/>
      <c r="H31" s="10"/>
      <c r="I31" s="11"/>
      <c r="J31" s="10"/>
    </row>
    <row r="32" spans="1:10" ht="75" x14ac:dyDescent="0.25">
      <c r="A32" s="12"/>
      <c r="B32" s="12"/>
      <c r="C32" s="12" t="s">
        <v>212</v>
      </c>
      <c r="D32" s="12"/>
      <c r="E32" s="3" t="s">
        <v>785</v>
      </c>
      <c r="F32" s="10"/>
      <c r="G32" s="10"/>
      <c r="H32" s="10"/>
      <c r="I32" s="11"/>
      <c r="J32" s="10"/>
    </row>
    <row r="33" spans="1:10" ht="285" x14ac:dyDescent="0.25">
      <c r="A33" s="148"/>
      <c r="B33" s="148" t="s">
        <v>275</v>
      </c>
      <c r="C33" s="148"/>
      <c r="D33" s="148"/>
      <c r="E33" s="3" t="s">
        <v>7719</v>
      </c>
      <c r="F33" s="239"/>
      <c r="G33" s="239"/>
      <c r="H33" s="239"/>
      <c r="I33" s="242"/>
      <c r="J33" s="239"/>
    </row>
    <row r="34" spans="1:10" ht="30" x14ac:dyDescent="0.25">
      <c r="A34" s="148"/>
      <c r="B34" s="148"/>
      <c r="C34" s="148"/>
      <c r="D34" s="148"/>
      <c r="E34" s="2" t="s">
        <v>7004</v>
      </c>
      <c r="F34" s="240"/>
      <c r="G34" s="240"/>
      <c r="H34" s="240"/>
      <c r="I34" s="243"/>
      <c r="J34" s="240"/>
    </row>
    <row r="35" spans="1:10" ht="30" x14ac:dyDescent="0.25">
      <c r="A35" s="148"/>
      <c r="B35" s="148"/>
      <c r="C35" s="148"/>
      <c r="D35" s="148"/>
      <c r="E35" s="2" t="s">
        <v>7005</v>
      </c>
      <c r="F35" s="241"/>
      <c r="G35" s="241"/>
      <c r="H35" s="241"/>
      <c r="I35" s="244"/>
      <c r="J35" s="241"/>
    </row>
    <row r="36" spans="1:10" ht="120" x14ac:dyDescent="0.25">
      <c r="A36" s="12"/>
      <c r="B36" s="12" t="s">
        <v>273</v>
      </c>
      <c r="C36" s="12"/>
      <c r="D36" s="12"/>
      <c r="E36" s="3" t="s">
        <v>7380</v>
      </c>
      <c r="F36" s="239"/>
      <c r="G36" s="239"/>
      <c r="H36" s="239"/>
      <c r="I36" s="242"/>
      <c r="J36" s="239"/>
    </row>
    <row r="37" spans="1:10" ht="60" x14ac:dyDescent="0.25">
      <c r="A37" s="12"/>
      <c r="B37" s="12"/>
      <c r="C37" s="15" t="s">
        <v>257</v>
      </c>
      <c r="D37" s="12"/>
      <c r="E37" s="3" t="s">
        <v>7381</v>
      </c>
      <c r="F37" s="240"/>
      <c r="G37" s="240"/>
      <c r="H37" s="240"/>
      <c r="I37" s="243"/>
      <c r="J37" s="240"/>
    </row>
    <row r="38" spans="1:10" ht="45" x14ac:dyDescent="0.25">
      <c r="A38" s="12"/>
      <c r="B38" s="12"/>
      <c r="C38" s="12" t="s">
        <v>214</v>
      </c>
      <c r="D38" s="12"/>
      <c r="E38" s="3" t="s">
        <v>727</v>
      </c>
      <c r="F38" s="240"/>
      <c r="G38" s="240"/>
      <c r="H38" s="240"/>
      <c r="I38" s="243"/>
      <c r="J38" s="240"/>
    </row>
    <row r="39" spans="1:10" ht="75" x14ac:dyDescent="0.25">
      <c r="A39" s="12"/>
      <c r="B39" s="12"/>
      <c r="C39" s="12"/>
      <c r="D39" s="12" t="s">
        <v>435</v>
      </c>
      <c r="E39" s="3" t="s">
        <v>784</v>
      </c>
      <c r="F39" s="241"/>
      <c r="G39" s="241"/>
      <c r="H39" s="241"/>
      <c r="I39" s="244"/>
      <c r="J39" s="241"/>
    </row>
    <row r="40" spans="1:10" ht="150" x14ac:dyDescent="0.25">
      <c r="A40" s="12"/>
      <c r="B40" s="12"/>
      <c r="C40" s="12"/>
      <c r="D40" s="12" t="s">
        <v>433</v>
      </c>
      <c r="E40" s="3" t="s">
        <v>7720</v>
      </c>
      <c r="F40" s="10"/>
      <c r="G40" s="10"/>
      <c r="H40" s="10"/>
      <c r="I40" s="11"/>
      <c r="J40" s="10"/>
    </row>
    <row r="41" spans="1:10" ht="90" x14ac:dyDescent="0.25">
      <c r="A41" s="12"/>
      <c r="B41" s="12"/>
      <c r="C41" s="12" t="s">
        <v>212</v>
      </c>
      <c r="D41" s="12"/>
      <c r="E41" s="3" t="s">
        <v>1748</v>
      </c>
      <c r="F41" s="10"/>
      <c r="G41" s="10"/>
      <c r="H41" s="10"/>
      <c r="I41" s="11"/>
      <c r="J41" s="10"/>
    </row>
    <row r="42" spans="1:10" ht="75" x14ac:dyDescent="0.25">
      <c r="A42" s="12"/>
      <c r="B42" s="12" t="s">
        <v>271</v>
      </c>
      <c r="C42" s="12"/>
      <c r="D42" s="12"/>
      <c r="E42" s="3" t="s">
        <v>783</v>
      </c>
      <c r="F42" s="10"/>
      <c r="G42" s="10"/>
      <c r="H42" s="10"/>
      <c r="I42" s="11"/>
      <c r="J42" s="10"/>
    </row>
    <row r="43" spans="1:10" ht="180" x14ac:dyDescent="0.25">
      <c r="A43" s="12"/>
      <c r="B43" s="12" t="s">
        <v>269</v>
      </c>
      <c r="C43" s="12"/>
      <c r="D43" s="12"/>
      <c r="E43" s="3" t="s">
        <v>7482</v>
      </c>
      <c r="F43" s="10"/>
      <c r="G43" s="10"/>
      <c r="H43" s="10"/>
      <c r="I43" s="11"/>
      <c r="J43" s="10"/>
    </row>
    <row r="44" spans="1:10" ht="195" x14ac:dyDescent="0.25">
      <c r="A44" s="148"/>
      <c r="B44" s="148" t="s">
        <v>267</v>
      </c>
      <c r="C44" s="148"/>
      <c r="D44" s="148"/>
      <c r="E44" s="3" t="s">
        <v>7721</v>
      </c>
      <c r="F44" s="239"/>
      <c r="G44" s="239"/>
      <c r="H44" s="239"/>
      <c r="I44" s="242"/>
      <c r="J44" s="239"/>
    </row>
    <row r="45" spans="1:10" ht="30" x14ac:dyDescent="0.25">
      <c r="A45" s="148"/>
      <c r="B45" s="148"/>
      <c r="C45" s="148"/>
      <c r="D45" s="148"/>
      <c r="E45" s="2" t="s">
        <v>7006</v>
      </c>
      <c r="F45" s="241"/>
      <c r="G45" s="241"/>
      <c r="H45" s="241"/>
      <c r="I45" s="244"/>
      <c r="J45" s="241"/>
    </row>
    <row r="46" spans="1:10" ht="120" x14ac:dyDescent="0.25">
      <c r="A46" s="12"/>
      <c r="B46" s="12" t="s">
        <v>265</v>
      </c>
      <c r="C46" s="12"/>
      <c r="D46" s="12"/>
      <c r="E46" s="3" t="s">
        <v>7722</v>
      </c>
      <c r="F46" s="10"/>
      <c r="G46" s="10"/>
      <c r="H46" s="10"/>
      <c r="I46" s="11"/>
      <c r="J46" s="10"/>
    </row>
    <row r="47" spans="1:10" ht="30" x14ac:dyDescent="0.25">
      <c r="A47" s="12"/>
      <c r="B47" s="12" t="s">
        <v>263</v>
      </c>
      <c r="C47" s="12"/>
      <c r="D47" s="12"/>
      <c r="E47" s="3" t="s">
        <v>780</v>
      </c>
      <c r="F47" s="239"/>
      <c r="G47" s="239"/>
      <c r="H47" s="239"/>
      <c r="I47" s="242"/>
      <c r="J47" s="239"/>
    </row>
    <row r="48" spans="1:10" ht="45" x14ac:dyDescent="0.25">
      <c r="A48" s="12"/>
      <c r="B48" s="12"/>
      <c r="C48" s="12" t="s">
        <v>214</v>
      </c>
      <c r="D48" s="12"/>
      <c r="E48" s="3" t="s">
        <v>7578</v>
      </c>
      <c r="F48" s="240"/>
      <c r="G48" s="240"/>
      <c r="H48" s="240"/>
      <c r="I48" s="243"/>
      <c r="J48" s="240"/>
    </row>
    <row r="49" spans="1:10" ht="60" x14ac:dyDescent="0.25">
      <c r="A49" s="12"/>
      <c r="B49" s="12"/>
      <c r="C49" s="12"/>
      <c r="D49" s="12" t="s">
        <v>435</v>
      </c>
      <c r="E49" s="3" t="s">
        <v>1747</v>
      </c>
      <c r="F49" s="241"/>
      <c r="G49" s="241"/>
      <c r="H49" s="241"/>
      <c r="I49" s="244"/>
      <c r="J49" s="241"/>
    </row>
    <row r="50" spans="1:10" ht="45" x14ac:dyDescent="0.25">
      <c r="A50" s="12"/>
      <c r="B50" s="12"/>
      <c r="C50" s="12"/>
      <c r="D50" s="12" t="s">
        <v>433</v>
      </c>
      <c r="E50" s="3" t="s">
        <v>778</v>
      </c>
      <c r="F50" s="10"/>
      <c r="G50" s="10"/>
      <c r="H50" s="10"/>
      <c r="I50" s="11"/>
      <c r="J50" s="10"/>
    </row>
    <row r="51" spans="1:10" ht="45" x14ac:dyDescent="0.25">
      <c r="A51" s="148"/>
      <c r="B51" s="148"/>
      <c r="C51" s="148" t="s">
        <v>212</v>
      </c>
      <c r="D51" s="148"/>
      <c r="E51" s="3" t="s">
        <v>1746</v>
      </c>
      <c r="F51" s="239"/>
      <c r="G51" s="239"/>
      <c r="H51" s="239"/>
      <c r="I51" s="242"/>
      <c r="J51" s="239"/>
    </row>
    <row r="52" spans="1:10" ht="30" x14ac:dyDescent="0.25">
      <c r="A52" s="148"/>
      <c r="B52" s="148"/>
      <c r="C52" s="148"/>
      <c r="D52" s="148"/>
      <c r="E52" s="2" t="s">
        <v>7007</v>
      </c>
      <c r="F52" s="241"/>
      <c r="G52" s="241"/>
      <c r="H52" s="241"/>
      <c r="I52" s="244"/>
      <c r="J52" s="241"/>
    </row>
    <row r="53" spans="1:10" ht="45" x14ac:dyDescent="0.25">
      <c r="A53" s="148"/>
      <c r="B53" s="148"/>
      <c r="C53" s="148" t="s">
        <v>210</v>
      </c>
      <c r="D53" s="148"/>
      <c r="E53" s="3" t="s">
        <v>1745</v>
      </c>
      <c r="F53" s="239"/>
      <c r="G53" s="239"/>
      <c r="H53" s="239"/>
      <c r="I53" s="242"/>
      <c r="J53" s="239"/>
    </row>
    <row r="54" spans="1:10" ht="30" x14ac:dyDescent="0.25">
      <c r="A54" s="148"/>
      <c r="B54" s="148"/>
      <c r="C54" s="148"/>
      <c r="D54" s="148"/>
      <c r="E54" s="2" t="s">
        <v>7008</v>
      </c>
      <c r="F54" s="241"/>
      <c r="G54" s="241"/>
      <c r="H54" s="241"/>
      <c r="I54" s="244"/>
      <c r="J54" s="241"/>
    </row>
    <row r="55" spans="1:10" ht="45" x14ac:dyDescent="0.25">
      <c r="A55" s="12"/>
      <c r="B55" s="12"/>
      <c r="C55" s="12" t="s">
        <v>208</v>
      </c>
      <c r="D55" s="12"/>
      <c r="E55" s="3" t="s">
        <v>617</v>
      </c>
      <c r="F55" s="10"/>
      <c r="G55" s="10"/>
      <c r="H55" s="10"/>
      <c r="I55" s="11"/>
      <c r="J55" s="10"/>
    </row>
  </sheetData>
  <mergeCells count="89">
    <mergeCell ref="D53:D54"/>
    <mergeCell ref="F53:F54"/>
    <mergeCell ref="D51:D52"/>
    <mergeCell ref="F51:F52"/>
    <mergeCell ref="G51:G52"/>
    <mergeCell ref="G53:G54"/>
    <mergeCell ref="A51:A52"/>
    <mergeCell ref="B51:B52"/>
    <mergeCell ref="C51:C52"/>
    <mergeCell ref="A53:A54"/>
    <mergeCell ref="B53:B54"/>
    <mergeCell ref="C53:C54"/>
    <mergeCell ref="F47:F49"/>
    <mergeCell ref="H53:H54"/>
    <mergeCell ref="I53:I54"/>
    <mergeCell ref="I51:I52"/>
    <mergeCell ref="J53:J54"/>
    <mergeCell ref="H51:H52"/>
    <mergeCell ref="J51:J52"/>
    <mergeCell ref="J36:J39"/>
    <mergeCell ref="I36:I39"/>
    <mergeCell ref="H36:H39"/>
    <mergeCell ref="G36:G39"/>
    <mergeCell ref="J47:J49"/>
    <mergeCell ref="I47:I49"/>
    <mergeCell ref="H47:H49"/>
    <mergeCell ref="G47:G49"/>
    <mergeCell ref="J44:J45"/>
    <mergeCell ref="J22:J23"/>
    <mergeCell ref="A3:J3"/>
    <mergeCell ref="J6:J8"/>
    <mergeCell ref="I6:I8"/>
    <mergeCell ref="H6:H8"/>
    <mergeCell ref="G6:G8"/>
    <mergeCell ref="F6:F8"/>
    <mergeCell ref="A22:A23"/>
    <mergeCell ref="B22:B23"/>
    <mergeCell ref="C22:C23"/>
    <mergeCell ref="D22:D23"/>
    <mergeCell ref="F22:F23"/>
    <mergeCell ref="G22:G23"/>
    <mergeCell ref="H22:H23"/>
    <mergeCell ref="I22:I23"/>
    <mergeCell ref="J14:J16"/>
    <mergeCell ref="J33:J35"/>
    <mergeCell ref="A24:A25"/>
    <mergeCell ref="B24:B25"/>
    <mergeCell ref="C24:C25"/>
    <mergeCell ref="D24:D25"/>
    <mergeCell ref="F24:F25"/>
    <mergeCell ref="G24:G25"/>
    <mergeCell ref="J28:J29"/>
    <mergeCell ref="I28:I29"/>
    <mergeCell ref="H28:H29"/>
    <mergeCell ref="G28:G29"/>
    <mergeCell ref="A33:A35"/>
    <mergeCell ref="B33:B35"/>
    <mergeCell ref="C33:C35"/>
    <mergeCell ref="D33:D35"/>
    <mergeCell ref="F33:F35"/>
    <mergeCell ref="A44:A45"/>
    <mergeCell ref="B44:B45"/>
    <mergeCell ref="C44:C45"/>
    <mergeCell ref="D44:D45"/>
    <mergeCell ref="F44:F45"/>
    <mergeCell ref="F28:F29"/>
    <mergeCell ref="F36:F39"/>
    <mergeCell ref="G44:G45"/>
    <mergeCell ref="H44:H45"/>
    <mergeCell ref="I44:I45"/>
    <mergeCell ref="G33:G35"/>
    <mergeCell ref="H33:H35"/>
    <mergeCell ref="I33:I35"/>
    <mergeCell ref="J17:J18"/>
    <mergeCell ref="H24:H25"/>
    <mergeCell ref="I24:I25"/>
    <mergeCell ref="A14:A16"/>
    <mergeCell ref="B14:B16"/>
    <mergeCell ref="C14:C16"/>
    <mergeCell ref="D14:D16"/>
    <mergeCell ref="F14:F16"/>
    <mergeCell ref="G14:G16"/>
    <mergeCell ref="H14:H16"/>
    <mergeCell ref="I14:I16"/>
    <mergeCell ref="F17:F18"/>
    <mergeCell ref="G17:G18"/>
    <mergeCell ref="H17:H18"/>
    <mergeCell ref="I17:I18"/>
    <mergeCell ref="J24:J25"/>
  </mergeCells>
  <hyperlinks>
    <hyperlink ref="E15" location="mil06.124" display="Click here to go to MIL Item 6.124." xr:uid="{00000000-0004-0000-5C00-000000000000}"/>
    <hyperlink ref="E16" location="sdl_81a" display="Click here to go to SDL Item 81a." xr:uid="{00000000-0004-0000-5C00-000001000000}"/>
    <hyperlink ref="E23" location="sdl_81b" display="Click here to go to SDL Item 81b." xr:uid="{00000000-0004-0000-5C00-000002000000}"/>
    <hyperlink ref="E25" location="sdl_81c" display="Click here to go to SDL Item 81c." xr:uid="{00000000-0004-0000-5C00-000003000000}"/>
    <hyperlink ref="E34" location="sdl_81f" display="Click here to go to SDL Item 81f." xr:uid="{00000000-0004-0000-5C00-000004000000}"/>
    <hyperlink ref="E35" location="mil06.124a" display="Click here to go to MIL Item 6.124A." xr:uid="{00000000-0004-0000-5C00-000005000000}"/>
    <hyperlink ref="E45" location="sdl_81h" display="Click here to go to SDL Item 81h." xr:uid="{00000000-0004-0000-5C00-000006000000}"/>
    <hyperlink ref="E52" location="sdl_81i" display="Click here to go to SDL Item 81i." xr:uid="{00000000-0004-0000-5C00-000007000000}"/>
    <hyperlink ref="E54" location="sdl_81j" display="Click here to go to SDL Item 81j." xr:uid="{00000000-0004-0000-5C00-000008000000}"/>
  </hyperlinks>
  <pageMargins left="0.7" right="0.7" top="0.75" bottom="0.75" header="0.3" footer="0.3"/>
  <pageSetup orientation="portrait" r:id="rId1"/>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Sheet93"/>
  <dimension ref="A3:J44"/>
  <sheetViews>
    <sheetView workbookViewId="0">
      <pane ySplit="5" topLeftCell="A6" activePane="bottomLeft" state="frozen"/>
      <selection activeCell="A6" sqref="A6"/>
      <selection pane="bottomLeft" activeCell="A6" sqref="A6"/>
    </sheetView>
  </sheetViews>
  <sheetFormatPr defaultRowHeight="15" x14ac:dyDescent="0.25"/>
  <cols>
    <col min="1" max="1" width="5.7109375" customWidth="1"/>
    <col min="2" max="2" width="4.7109375" customWidth="1"/>
    <col min="3" max="4" width="6.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1776</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60" x14ac:dyDescent="0.25">
      <c r="A6" s="15" t="s">
        <v>257</v>
      </c>
      <c r="B6" s="12"/>
      <c r="C6" s="12"/>
      <c r="D6" s="12"/>
      <c r="E6" s="3" t="s">
        <v>1775</v>
      </c>
      <c r="F6" s="239"/>
      <c r="G6" s="239"/>
      <c r="H6" s="239"/>
      <c r="I6" s="242"/>
      <c r="J6" s="239"/>
    </row>
    <row r="7" spans="1:10" ht="105" x14ac:dyDescent="0.25">
      <c r="A7" s="12" t="s">
        <v>1774</v>
      </c>
      <c r="B7" s="12"/>
      <c r="C7" s="12"/>
      <c r="D7" s="12"/>
      <c r="E7" s="3" t="s">
        <v>1773</v>
      </c>
      <c r="F7" s="240"/>
      <c r="G7" s="240"/>
      <c r="H7" s="240"/>
      <c r="I7" s="243"/>
      <c r="J7" s="240"/>
    </row>
    <row r="8" spans="1:10" ht="30" x14ac:dyDescent="0.25">
      <c r="A8" s="12"/>
      <c r="B8" s="12" t="s">
        <v>420</v>
      </c>
      <c r="C8" s="12"/>
      <c r="D8" s="12"/>
      <c r="E8" s="3" t="s">
        <v>1772</v>
      </c>
      <c r="F8" s="241"/>
      <c r="G8" s="241"/>
      <c r="H8" s="241"/>
      <c r="I8" s="244"/>
      <c r="J8" s="241"/>
    </row>
    <row r="9" spans="1:10" ht="150" x14ac:dyDescent="0.25">
      <c r="A9" s="12"/>
      <c r="B9" s="12" t="s">
        <v>179</v>
      </c>
      <c r="C9" s="12"/>
      <c r="D9" s="12"/>
      <c r="E9" s="3" t="s">
        <v>1771</v>
      </c>
      <c r="F9" s="239"/>
      <c r="G9" s="239"/>
      <c r="H9" s="239"/>
      <c r="I9" s="242"/>
      <c r="J9" s="239"/>
    </row>
    <row r="10" spans="1:10" ht="90" x14ac:dyDescent="0.25">
      <c r="A10" s="12"/>
      <c r="B10" s="12"/>
      <c r="C10" s="15" t="s">
        <v>437</v>
      </c>
      <c r="D10" s="12"/>
      <c r="E10" s="3" t="s">
        <v>1738</v>
      </c>
      <c r="F10" s="241"/>
      <c r="G10" s="241"/>
      <c r="H10" s="241"/>
      <c r="I10" s="244"/>
      <c r="J10" s="241"/>
    </row>
    <row r="11" spans="1:10" ht="120" x14ac:dyDescent="0.25">
      <c r="A11" s="12"/>
      <c r="B11" s="12" t="s">
        <v>177</v>
      </c>
      <c r="C11" s="12"/>
      <c r="D11" s="12"/>
      <c r="E11" s="3" t="s">
        <v>1737</v>
      </c>
      <c r="F11" s="10"/>
      <c r="G11" s="10"/>
      <c r="H11" s="10"/>
      <c r="I11" s="11"/>
      <c r="J11" s="10"/>
    </row>
    <row r="12" spans="1:10" ht="120" x14ac:dyDescent="0.25">
      <c r="A12" s="12"/>
      <c r="B12" s="12" t="s">
        <v>175</v>
      </c>
      <c r="C12" s="12"/>
      <c r="D12" s="12"/>
      <c r="E12" s="3" t="s">
        <v>1770</v>
      </c>
      <c r="F12" s="10"/>
      <c r="G12" s="10"/>
      <c r="H12" s="10"/>
      <c r="I12" s="11"/>
      <c r="J12" s="10"/>
    </row>
    <row r="13" spans="1:10" ht="195" x14ac:dyDescent="0.25">
      <c r="A13" s="12"/>
      <c r="B13" s="12" t="s">
        <v>173</v>
      </c>
      <c r="C13" s="12"/>
      <c r="D13" s="12"/>
      <c r="E13" s="3" t="s">
        <v>1769</v>
      </c>
      <c r="F13" s="10"/>
      <c r="G13" s="10"/>
      <c r="H13" s="10"/>
      <c r="I13" s="11"/>
      <c r="J13" s="10"/>
    </row>
    <row r="14" spans="1:10" ht="165" x14ac:dyDescent="0.25">
      <c r="A14" s="148"/>
      <c r="B14" s="148" t="s">
        <v>171</v>
      </c>
      <c r="C14" s="148"/>
      <c r="D14" s="148"/>
      <c r="E14" s="3" t="s">
        <v>1768</v>
      </c>
      <c r="F14" s="239"/>
      <c r="G14" s="239"/>
      <c r="H14" s="239"/>
      <c r="I14" s="242"/>
      <c r="J14" s="239"/>
    </row>
    <row r="15" spans="1:10" ht="30" x14ac:dyDescent="0.25">
      <c r="A15" s="148"/>
      <c r="B15" s="148"/>
      <c r="C15" s="148"/>
      <c r="D15" s="148"/>
      <c r="E15" s="2" t="s">
        <v>7009</v>
      </c>
      <c r="F15" s="241"/>
      <c r="G15" s="241"/>
      <c r="H15" s="241"/>
      <c r="I15" s="244"/>
      <c r="J15" s="241"/>
    </row>
    <row r="16" spans="1:10" ht="240" x14ac:dyDescent="0.25">
      <c r="A16" s="12"/>
      <c r="B16" s="12" t="s">
        <v>169</v>
      </c>
      <c r="C16" s="12"/>
      <c r="D16" s="12"/>
      <c r="E16" s="3" t="s">
        <v>1767</v>
      </c>
      <c r="F16" s="10"/>
      <c r="G16" s="10"/>
      <c r="H16" s="10"/>
      <c r="I16" s="11"/>
      <c r="J16" s="10"/>
    </row>
    <row r="17" spans="1:10" ht="120" x14ac:dyDescent="0.25">
      <c r="A17" s="12"/>
      <c r="B17" s="12" t="s">
        <v>167</v>
      </c>
      <c r="C17" s="12"/>
      <c r="D17" s="12"/>
      <c r="E17" s="3" t="s">
        <v>1766</v>
      </c>
      <c r="F17" s="10"/>
      <c r="G17" s="10"/>
      <c r="H17" s="10"/>
      <c r="I17" s="11"/>
      <c r="J17" s="10"/>
    </row>
    <row r="18" spans="1:10" ht="120" x14ac:dyDescent="0.25">
      <c r="A18" s="148"/>
      <c r="B18" s="148" t="s">
        <v>165</v>
      </c>
      <c r="C18" s="148"/>
      <c r="D18" s="148"/>
      <c r="E18" s="3" t="s">
        <v>7160</v>
      </c>
      <c r="F18" s="239"/>
      <c r="G18" s="239"/>
      <c r="H18" s="239"/>
      <c r="I18" s="242"/>
      <c r="J18" s="239"/>
    </row>
    <row r="19" spans="1:10" ht="30" x14ac:dyDescent="0.25">
      <c r="A19" s="148"/>
      <c r="B19" s="148"/>
      <c r="C19" s="148"/>
      <c r="D19" s="148"/>
      <c r="E19" s="2" t="s">
        <v>7010</v>
      </c>
      <c r="F19" s="240"/>
      <c r="G19" s="240"/>
      <c r="H19" s="240"/>
      <c r="I19" s="243"/>
      <c r="J19" s="240"/>
    </row>
    <row r="20" spans="1:10" ht="30" x14ac:dyDescent="0.25">
      <c r="A20" s="148"/>
      <c r="B20" s="148"/>
      <c r="C20" s="148"/>
      <c r="D20" s="148"/>
      <c r="E20" s="2" t="s">
        <v>6759</v>
      </c>
      <c r="F20" s="240"/>
      <c r="G20" s="240"/>
      <c r="H20" s="240"/>
      <c r="I20" s="243"/>
      <c r="J20" s="240"/>
    </row>
    <row r="21" spans="1:10" ht="105" x14ac:dyDescent="0.25">
      <c r="A21" s="148"/>
      <c r="B21" s="148" t="s">
        <v>426</v>
      </c>
      <c r="C21" s="148"/>
      <c r="D21" s="148"/>
      <c r="E21" s="3" t="s">
        <v>7723</v>
      </c>
      <c r="F21" s="239"/>
      <c r="G21" s="239"/>
      <c r="H21" s="239"/>
      <c r="I21" s="242"/>
      <c r="J21" s="239"/>
    </row>
    <row r="22" spans="1:10" ht="30" x14ac:dyDescent="0.25">
      <c r="A22" s="148"/>
      <c r="B22" s="148"/>
      <c r="C22" s="148"/>
      <c r="D22" s="148"/>
      <c r="E22" s="2" t="s">
        <v>6760</v>
      </c>
      <c r="F22" s="241"/>
      <c r="G22" s="241"/>
      <c r="H22" s="241"/>
      <c r="I22" s="244"/>
      <c r="J22" s="241"/>
    </row>
    <row r="23" spans="1:10" ht="195" x14ac:dyDescent="0.25">
      <c r="A23" s="148"/>
      <c r="B23" s="148" t="s">
        <v>537</v>
      </c>
      <c r="C23" s="148"/>
      <c r="D23" s="148"/>
      <c r="E23" s="3" t="s">
        <v>7724</v>
      </c>
      <c r="F23" s="239"/>
      <c r="G23" s="239"/>
      <c r="H23" s="239"/>
      <c r="I23" s="242"/>
      <c r="J23" s="239"/>
    </row>
    <row r="24" spans="1:10" ht="30" x14ac:dyDescent="0.25">
      <c r="A24" s="148"/>
      <c r="B24" s="148"/>
      <c r="C24" s="148"/>
      <c r="D24" s="148"/>
      <c r="E24" s="2" t="s">
        <v>6761</v>
      </c>
      <c r="F24" s="240"/>
      <c r="G24" s="240"/>
      <c r="H24" s="240"/>
      <c r="I24" s="243"/>
      <c r="J24" s="240"/>
    </row>
    <row r="25" spans="1:10" ht="30" x14ac:dyDescent="0.25">
      <c r="A25" s="148"/>
      <c r="B25" s="148"/>
      <c r="C25" s="148"/>
      <c r="D25" s="148"/>
      <c r="E25" s="2" t="s">
        <v>7011</v>
      </c>
      <c r="F25" s="241"/>
      <c r="G25" s="241"/>
      <c r="H25" s="241"/>
      <c r="I25" s="244"/>
      <c r="J25" s="241"/>
    </row>
    <row r="26" spans="1:10" ht="120" x14ac:dyDescent="0.25">
      <c r="A26" s="12"/>
      <c r="B26" s="12" t="s">
        <v>535</v>
      </c>
      <c r="C26" s="12"/>
      <c r="D26" s="12"/>
      <c r="E26" s="3" t="s">
        <v>7545</v>
      </c>
      <c r="F26" s="10"/>
      <c r="G26" s="10"/>
      <c r="H26" s="10"/>
      <c r="I26" s="11"/>
      <c r="J26" s="10"/>
    </row>
    <row r="27" spans="1:10" ht="180" x14ac:dyDescent="0.25">
      <c r="A27" s="12"/>
      <c r="B27" s="12" t="s">
        <v>620</v>
      </c>
      <c r="C27" s="12"/>
      <c r="D27" s="12"/>
      <c r="E27" s="3" t="s">
        <v>7725</v>
      </c>
      <c r="F27" s="10"/>
      <c r="G27" s="10"/>
      <c r="H27" s="10"/>
      <c r="I27" s="11"/>
      <c r="J27" s="10"/>
    </row>
    <row r="28" spans="1:10" ht="60" x14ac:dyDescent="0.25">
      <c r="A28" s="12"/>
      <c r="B28" s="12"/>
      <c r="C28" s="12" t="s">
        <v>214</v>
      </c>
      <c r="D28" s="12"/>
      <c r="E28" s="3" t="s">
        <v>7726</v>
      </c>
      <c r="F28" s="10"/>
      <c r="G28" s="10"/>
      <c r="H28" s="10"/>
      <c r="I28" s="11"/>
      <c r="J28" s="10"/>
    </row>
    <row r="29" spans="1:10" ht="75" x14ac:dyDescent="0.25">
      <c r="A29" s="12"/>
      <c r="B29" s="12"/>
      <c r="C29" s="12" t="s">
        <v>212</v>
      </c>
      <c r="D29" s="12"/>
      <c r="E29" s="3" t="s">
        <v>7727</v>
      </c>
      <c r="F29" s="239"/>
      <c r="G29" s="239"/>
      <c r="H29" s="239"/>
      <c r="I29" s="242"/>
      <c r="J29" s="239"/>
    </row>
    <row r="30" spans="1:10" ht="45" x14ac:dyDescent="0.25">
      <c r="A30" s="12"/>
      <c r="B30" s="12"/>
      <c r="C30" s="12"/>
      <c r="D30" s="15" t="s">
        <v>437</v>
      </c>
      <c r="E30" s="3" t="s">
        <v>1765</v>
      </c>
      <c r="F30" s="241"/>
      <c r="G30" s="241"/>
      <c r="H30" s="241"/>
      <c r="I30" s="244"/>
      <c r="J30" s="241"/>
    </row>
    <row r="31" spans="1:10" ht="90" x14ac:dyDescent="0.25">
      <c r="A31" s="12"/>
      <c r="B31" s="12" t="s">
        <v>618</v>
      </c>
      <c r="C31" s="12"/>
      <c r="D31" s="12"/>
      <c r="E31" s="3" t="s">
        <v>1764</v>
      </c>
      <c r="F31" s="10"/>
      <c r="G31" s="10"/>
      <c r="H31" s="10"/>
      <c r="I31" s="11"/>
      <c r="J31" s="10"/>
    </row>
    <row r="32" spans="1:10" ht="105" x14ac:dyDescent="0.25">
      <c r="A32" s="12"/>
      <c r="B32" s="12"/>
      <c r="C32" s="12" t="s">
        <v>214</v>
      </c>
      <c r="D32" s="12"/>
      <c r="E32" s="3" t="s">
        <v>1763</v>
      </c>
      <c r="F32" s="10"/>
      <c r="G32" s="10"/>
      <c r="H32" s="10"/>
      <c r="I32" s="11"/>
      <c r="J32" s="10"/>
    </row>
    <row r="33" spans="1:10" ht="75" x14ac:dyDescent="0.25">
      <c r="A33" s="12"/>
      <c r="B33" s="12"/>
      <c r="C33" s="12"/>
      <c r="D33" s="12" t="s">
        <v>435</v>
      </c>
      <c r="E33" s="3" t="s">
        <v>7728</v>
      </c>
      <c r="F33" s="10"/>
      <c r="G33" s="10"/>
      <c r="H33" s="10"/>
      <c r="I33" s="11"/>
      <c r="J33" s="10"/>
    </row>
    <row r="34" spans="1:10" ht="60" x14ac:dyDescent="0.25">
      <c r="A34" s="12"/>
      <c r="B34" s="12"/>
      <c r="C34" s="12"/>
      <c r="D34" s="12" t="s">
        <v>433</v>
      </c>
      <c r="E34" s="3" t="s">
        <v>1762</v>
      </c>
      <c r="F34" s="10"/>
      <c r="G34" s="10"/>
      <c r="H34" s="10"/>
      <c r="I34" s="11"/>
      <c r="J34" s="10"/>
    </row>
    <row r="35" spans="1:10" ht="75" x14ac:dyDescent="0.25">
      <c r="A35" s="12"/>
      <c r="B35" s="12"/>
      <c r="C35" s="12" t="s">
        <v>212</v>
      </c>
      <c r="D35" s="12"/>
      <c r="E35" s="3" t="s">
        <v>1761</v>
      </c>
      <c r="F35" s="10"/>
      <c r="G35" s="10"/>
      <c r="H35" s="10"/>
      <c r="I35" s="11"/>
      <c r="J35" s="10"/>
    </row>
    <row r="36" spans="1:10" ht="240" x14ac:dyDescent="0.25">
      <c r="A36" s="148"/>
      <c r="B36" s="148" t="s">
        <v>616</v>
      </c>
      <c r="C36" s="148"/>
      <c r="D36" s="148"/>
      <c r="E36" s="3" t="s">
        <v>7161</v>
      </c>
      <c r="F36" s="239"/>
      <c r="G36" s="239"/>
      <c r="H36" s="239"/>
      <c r="I36" s="242"/>
      <c r="J36" s="239"/>
    </row>
    <row r="37" spans="1:10" ht="30" x14ac:dyDescent="0.25">
      <c r="A37" s="148"/>
      <c r="B37" s="148"/>
      <c r="C37" s="148"/>
      <c r="D37" s="148"/>
      <c r="E37" s="2" t="s">
        <v>7012</v>
      </c>
      <c r="F37" s="240"/>
      <c r="G37" s="240"/>
      <c r="H37" s="240"/>
      <c r="I37" s="243"/>
      <c r="J37" s="240"/>
    </row>
    <row r="38" spans="1:10" ht="30" x14ac:dyDescent="0.25">
      <c r="A38" s="148"/>
      <c r="B38" s="148"/>
      <c r="C38" s="148"/>
      <c r="D38" s="148"/>
      <c r="E38" s="2" t="s">
        <v>6762</v>
      </c>
      <c r="F38" s="240"/>
      <c r="G38" s="240"/>
      <c r="H38" s="240"/>
      <c r="I38" s="243"/>
      <c r="J38" s="240"/>
    </row>
    <row r="39" spans="1:10" ht="180" x14ac:dyDescent="0.25">
      <c r="A39" s="12"/>
      <c r="B39" s="12" t="s">
        <v>614</v>
      </c>
      <c r="C39" s="12"/>
      <c r="D39" s="12"/>
      <c r="E39" s="3" t="s">
        <v>7162</v>
      </c>
      <c r="F39" s="10"/>
      <c r="G39" s="10"/>
      <c r="H39" s="10"/>
      <c r="I39" s="11"/>
      <c r="J39" s="10"/>
    </row>
    <row r="40" spans="1:10" ht="30" x14ac:dyDescent="0.25">
      <c r="A40" s="12"/>
      <c r="B40" s="12"/>
      <c r="C40" s="12"/>
      <c r="D40" s="12"/>
      <c r="E40" s="2" t="s">
        <v>7012</v>
      </c>
      <c r="F40" s="10"/>
      <c r="G40" s="10"/>
      <c r="H40" s="10"/>
      <c r="I40" s="11"/>
      <c r="J40" s="10"/>
    </row>
    <row r="41" spans="1:10" ht="30" x14ac:dyDescent="0.25">
      <c r="A41" s="12"/>
      <c r="B41" s="12"/>
      <c r="C41" s="12"/>
      <c r="D41" s="12"/>
      <c r="E41" s="2" t="s">
        <v>6762</v>
      </c>
      <c r="F41" s="10"/>
      <c r="G41" s="10"/>
      <c r="H41" s="10"/>
      <c r="I41" s="11"/>
      <c r="J41" s="10"/>
    </row>
    <row r="42" spans="1:10" ht="180" x14ac:dyDescent="0.25">
      <c r="A42" s="12"/>
      <c r="B42" s="12" t="s">
        <v>612</v>
      </c>
      <c r="C42" s="12"/>
      <c r="D42" s="12"/>
      <c r="E42" s="3" t="s">
        <v>1760</v>
      </c>
      <c r="F42" s="10"/>
      <c r="G42" s="10"/>
      <c r="H42" s="10"/>
      <c r="I42" s="11"/>
      <c r="J42" s="10"/>
    </row>
    <row r="43" spans="1:10" ht="135" x14ac:dyDescent="0.25">
      <c r="A43" s="12"/>
      <c r="B43" s="12" t="s">
        <v>610</v>
      </c>
      <c r="C43" s="12"/>
      <c r="D43" s="12"/>
      <c r="E43" s="3" t="s">
        <v>1759</v>
      </c>
      <c r="F43" s="10"/>
      <c r="G43" s="10"/>
      <c r="H43" s="10"/>
      <c r="I43" s="11"/>
      <c r="J43" s="10"/>
    </row>
    <row r="44" spans="1:10" ht="45" x14ac:dyDescent="0.25">
      <c r="A44" s="12"/>
      <c r="B44" s="12" t="s">
        <v>723</v>
      </c>
      <c r="C44" s="12"/>
      <c r="D44" s="12"/>
      <c r="E44" s="3" t="s">
        <v>617</v>
      </c>
      <c r="F44" s="10"/>
      <c r="G44" s="10"/>
      <c r="H44" s="10"/>
      <c r="I44" s="11"/>
      <c r="J44" s="10"/>
    </row>
  </sheetData>
  <mergeCells count="61">
    <mergeCell ref="G36:G38"/>
    <mergeCell ref="H36:H38"/>
    <mergeCell ref="I36:I38"/>
    <mergeCell ref="J36:J38"/>
    <mergeCell ref="A36:A38"/>
    <mergeCell ref="B36:B38"/>
    <mergeCell ref="C36:C38"/>
    <mergeCell ref="D36:D38"/>
    <mergeCell ref="F36:F38"/>
    <mergeCell ref="J21:J22"/>
    <mergeCell ref="A23:A25"/>
    <mergeCell ref="B23:B25"/>
    <mergeCell ref="C23:C25"/>
    <mergeCell ref="D23:D25"/>
    <mergeCell ref="F23:F25"/>
    <mergeCell ref="G23:G25"/>
    <mergeCell ref="H23:H25"/>
    <mergeCell ref="I23:I25"/>
    <mergeCell ref="J23:J25"/>
    <mergeCell ref="A21:A22"/>
    <mergeCell ref="B21:B22"/>
    <mergeCell ref="C21:C22"/>
    <mergeCell ref="D21:D22"/>
    <mergeCell ref="F21:F22"/>
    <mergeCell ref="H14:H15"/>
    <mergeCell ref="I14:I15"/>
    <mergeCell ref="G21:G22"/>
    <mergeCell ref="H21:H22"/>
    <mergeCell ref="I21:I22"/>
    <mergeCell ref="J14:J15"/>
    <mergeCell ref="A18:A20"/>
    <mergeCell ref="B18:B20"/>
    <mergeCell ref="C18:C20"/>
    <mergeCell ref="D18:D20"/>
    <mergeCell ref="F18:F20"/>
    <mergeCell ref="G18:G20"/>
    <mergeCell ref="H18:H20"/>
    <mergeCell ref="I18:I20"/>
    <mergeCell ref="J18:J20"/>
    <mergeCell ref="A14:A15"/>
    <mergeCell ref="B14:B15"/>
    <mergeCell ref="C14:C15"/>
    <mergeCell ref="D14:D15"/>
    <mergeCell ref="F14:F15"/>
    <mergeCell ref="G14:G15"/>
    <mergeCell ref="A3:J3"/>
    <mergeCell ref="J6:J8"/>
    <mergeCell ref="I6:I8"/>
    <mergeCell ref="H6:H8"/>
    <mergeCell ref="G6:G8"/>
    <mergeCell ref="F6:F8"/>
    <mergeCell ref="J9:J10"/>
    <mergeCell ref="I9:I10"/>
    <mergeCell ref="H9:H10"/>
    <mergeCell ref="G9:G10"/>
    <mergeCell ref="F9:F10"/>
    <mergeCell ref="J29:J30"/>
    <mergeCell ref="I29:I30"/>
    <mergeCell ref="H29:H30"/>
    <mergeCell ref="G29:G30"/>
    <mergeCell ref="F29:F30"/>
  </mergeCells>
  <hyperlinks>
    <hyperlink ref="E15" location="cp_204" display="Click here to go to Item 204." xr:uid="{00000000-0004-0000-5D00-000000000000}"/>
    <hyperlink ref="E20" location="sdl_83a" display="Click here to go to SDL Item 83a." xr:uid="{00000000-0004-0000-5D00-000001000000}"/>
    <hyperlink ref="E22" location="sdl_83b" display="Click here to go to SDL Item 83b." xr:uid="{00000000-0004-0000-5D00-000002000000}"/>
    <hyperlink ref="E24" location="sdl_83c" display="Click here to go to SDL Item 83c." xr:uid="{00000000-0004-0000-5D00-000003000000}"/>
    <hyperlink ref="E25" location="mil06.147" display="Click here to go to MIL Item 6.147." xr:uid="{00000000-0004-0000-5D00-000004000000}"/>
    <hyperlink ref="E38" location="sdl_83d" display="Click here to go to SDL Item 83d." xr:uid="{00000000-0004-0000-5D00-000005000000}"/>
    <hyperlink ref="E19" location="mil06.146" display="Click here to go to MIL Item 6.146." xr:uid="{00000000-0004-0000-5D00-000006000000}"/>
    <hyperlink ref="E37" location="mil06.149" display="Click here to go to MIL Item 6.149." xr:uid="{00000000-0004-0000-5D00-000007000000}"/>
    <hyperlink ref="E41" location="sdl_83d" display="Click here to go to SDL Item 83d." xr:uid="{00000000-0004-0000-5D00-000008000000}"/>
    <hyperlink ref="E40" location="mil06.149" display="Click here to go to MIL Item 6.149." xr:uid="{00000000-0004-0000-5D00-000009000000}"/>
  </hyperlinks>
  <pageMargins left="0.7" right="0.7" top="0.75" bottom="0.75" header="0.3" footer="0.3"/>
  <pageSetup orientation="portrait" r:id="rId1"/>
  <drawing r:id="rId2"/>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94"/>
  <dimension ref="A3:J63"/>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4.7109375" customWidth="1"/>
    <col min="3" max="3" width="6.7109375" customWidth="1"/>
    <col min="4" max="4" width="5.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1805</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90" x14ac:dyDescent="0.25">
      <c r="A6" s="12" t="s">
        <v>1804</v>
      </c>
      <c r="B6" s="12"/>
      <c r="C6" s="12"/>
      <c r="D6" s="12"/>
      <c r="E6" s="3" t="s">
        <v>7729</v>
      </c>
      <c r="F6" s="165"/>
      <c r="G6" s="165"/>
      <c r="H6" s="165"/>
      <c r="I6" s="246"/>
      <c r="J6" s="165"/>
    </row>
    <row r="7" spans="1:10" ht="90" x14ac:dyDescent="0.25">
      <c r="A7" s="12"/>
      <c r="B7" s="12" t="s">
        <v>216</v>
      </c>
      <c r="C7" s="12"/>
      <c r="D7" s="12"/>
      <c r="E7" s="3" t="s">
        <v>7730</v>
      </c>
      <c r="F7" s="165"/>
      <c r="G7" s="165"/>
      <c r="H7" s="165"/>
      <c r="I7" s="246"/>
      <c r="J7" s="165"/>
    </row>
    <row r="8" spans="1:10" ht="135" x14ac:dyDescent="0.25">
      <c r="A8" s="12"/>
      <c r="B8" s="12" t="s">
        <v>346</v>
      </c>
      <c r="C8" s="12"/>
      <c r="D8" s="12"/>
      <c r="E8" s="3" t="s">
        <v>7731</v>
      </c>
      <c r="F8" s="8"/>
      <c r="G8" s="8"/>
      <c r="H8" s="8"/>
      <c r="I8" s="20"/>
      <c r="J8" s="8"/>
    </row>
    <row r="9" spans="1:10" ht="60" x14ac:dyDescent="0.25">
      <c r="A9" s="12"/>
      <c r="B9" s="12" t="s">
        <v>344</v>
      </c>
      <c r="C9" s="12"/>
      <c r="D9" s="12"/>
      <c r="E9" s="3" t="s">
        <v>7732</v>
      </c>
      <c r="F9" s="8"/>
      <c r="G9" s="8"/>
      <c r="H9" s="8"/>
      <c r="I9" s="20"/>
      <c r="J9" s="8"/>
    </row>
    <row r="10" spans="1:10" ht="90" x14ac:dyDescent="0.25">
      <c r="A10" s="12" t="s">
        <v>1812</v>
      </c>
      <c r="B10" s="12"/>
      <c r="C10" s="12"/>
      <c r="D10" s="12"/>
      <c r="E10" s="3" t="s">
        <v>7733</v>
      </c>
      <c r="F10" s="165"/>
      <c r="G10" s="165"/>
      <c r="H10" s="165"/>
      <c r="I10" s="246"/>
      <c r="J10" s="165"/>
    </row>
    <row r="11" spans="1:10" ht="150" x14ac:dyDescent="0.25">
      <c r="A11" s="12"/>
      <c r="B11" s="12" t="s">
        <v>216</v>
      </c>
      <c r="C11" s="12"/>
      <c r="D11" s="12"/>
      <c r="E11" s="3" t="s">
        <v>7734</v>
      </c>
      <c r="F11" s="165"/>
      <c r="G11" s="165"/>
      <c r="H11" s="165"/>
      <c r="I11" s="246"/>
      <c r="J11" s="165"/>
    </row>
    <row r="12" spans="1:10" ht="195" x14ac:dyDescent="0.25">
      <c r="A12" s="12"/>
      <c r="B12" s="12" t="s">
        <v>346</v>
      </c>
      <c r="C12" s="12"/>
      <c r="D12" s="12"/>
      <c r="E12" s="3" t="s">
        <v>7735</v>
      </c>
      <c r="F12" s="8"/>
      <c r="G12" s="8"/>
      <c r="H12" s="8"/>
      <c r="I12" s="20"/>
      <c r="J12" s="8"/>
    </row>
    <row r="13" spans="1:10" ht="150" x14ac:dyDescent="0.25">
      <c r="A13" s="12"/>
      <c r="B13" s="12" t="s">
        <v>344</v>
      </c>
      <c r="C13" s="12"/>
      <c r="D13" s="12"/>
      <c r="E13" s="3" t="s">
        <v>7736</v>
      </c>
      <c r="F13" s="8"/>
      <c r="G13" s="8"/>
      <c r="H13" s="8"/>
      <c r="I13" s="20"/>
      <c r="J13" s="8"/>
    </row>
    <row r="14" spans="1:10" ht="45" x14ac:dyDescent="0.25">
      <c r="A14" s="12"/>
      <c r="B14" s="12" t="s">
        <v>342</v>
      </c>
      <c r="C14" s="12"/>
      <c r="D14" s="12"/>
      <c r="E14" s="3" t="s">
        <v>656</v>
      </c>
      <c r="F14" s="8"/>
      <c r="G14" s="8"/>
      <c r="H14" s="8"/>
      <c r="I14" s="20"/>
      <c r="J14" s="8"/>
    </row>
    <row r="15" spans="1:10" ht="180" x14ac:dyDescent="0.25">
      <c r="A15" s="12"/>
      <c r="B15" s="12"/>
      <c r="C15" s="12" t="s">
        <v>214</v>
      </c>
      <c r="D15" s="12"/>
      <c r="E15" s="3" t="s">
        <v>7706</v>
      </c>
      <c r="F15" s="8"/>
      <c r="G15" s="8"/>
      <c r="H15" s="8"/>
      <c r="I15" s="20"/>
      <c r="J15" s="8"/>
    </row>
    <row r="16" spans="1:10" ht="120" x14ac:dyDescent="0.25">
      <c r="A16" s="12"/>
      <c r="B16" s="12"/>
      <c r="C16" s="12" t="s">
        <v>212</v>
      </c>
      <c r="D16" s="12"/>
      <c r="E16" s="3" t="s">
        <v>7537</v>
      </c>
      <c r="F16" s="8"/>
      <c r="G16" s="8"/>
      <c r="H16" s="8"/>
      <c r="I16" s="20"/>
      <c r="J16" s="8"/>
    </row>
    <row r="17" spans="1:10" ht="150" x14ac:dyDescent="0.25">
      <c r="A17" s="12"/>
      <c r="B17" s="12"/>
      <c r="C17" s="12" t="s">
        <v>210</v>
      </c>
      <c r="D17" s="12"/>
      <c r="E17" s="3" t="s">
        <v>7737</v>
      </c>
      <c r="F17" s="8"/>
      <c r="G17" s="8"/>
      <c r="H17" s="8"/>
      <c r="I17" s="20"/>
      <c r="J17" s="8"/>
    </row>
    <row r="18" spans="1:10" ht="105" x14ac:dyDescent="0.25">
      <c r="A18" s="12"/>
      <c r="B18" s="12" t="s">
        <v>340</v>
      </c>
      <c r="C18" s="12"/>
      <c r="D18" s="12"/>
      <c r="E18" s="3" t="s">
        <v>7738</v>
      </c>
      <c r="F18" s="8"/>
      <c r="G18" s="8"/>
      <c r="H18" s="8"/>
      <c r="I18" s="20"/>
      <c r="J18" s="8"/>
    </row>
    <row r="19" spans="1:10" ht="105" x14ac:dyDescent="0.25">
      <c r="A19" s="12"/>
      <c r="B19" s="12" t="s">
        <v>338</v>
      </c>
      <c r="C19" s="12"/>
      <c r="D19" s="12"/>
      <c r="E19" s="3" t="s">
        <v>7739</v>
      </c>
      <c r="F19" s="8"/>
      <c r="G19" s="8"/>
      <c r="H19" s="8"/>
      <c r="I19" s="20"/>
      <c r="J19" s="8"/>
    </row>
    <row r="20" spans="1:10" ht="105" x14ac:dyDescent="0.25">
      <c r="A20" s="15" t="s">
        <v>257</v>
      </c>
      <c r="B20" s="12"/>
      <c r="C20" s="12"/>
      <c r="D20" s="12"/>
      <c r="E20" s="3" t="s">
        <v>7740</v>
      </c>
      <c r="F20" s="239"/>
      <c r="G20" s="239"/>
      <c r="H20" s="239"/>
      <c r="I20" s="242"/>
      <c r="J20" s="239"/>
    </row>
    <row r="21" spans="1:10" ht="120" x14ac:dyDescent="0.25">
      <c r="A21" s="12" t="s">
        <v>1833</v>
      </c>
      <c r="B21" s="12"/>
      <c r="C21" s="12"/>
      <c r="D21" s="12"/>
      <c r="E21" s="3" t="s">
        <v>1803</v>
      </c>
      <c r="F21" s="241"/>
      <c r="G21" s="241"/>
      <c r="H21" s="241"/>
      <c r="I21" s="244"/>
      <c r="J21" s="241"/>
    </row>
    <row r="22" spans="1:10" ht="60" x14ac:dyDescent="0.25">
      <c r="A22" s="12"/>
      <c r="B22" s="12" t="s">
        <v>420</v>
      </c>
      <c r="C22" s="12"/>
      <c r="D22" s="12"/>
      <c r="E22" s="3" t="s">
        <v>1107</v>
      </c>
      <c r="F22" s="8"/>
      <c r="G22" s="8"/>
      <c r="H22" s="8"/>
      <c r="I22" s="20"/>
      <c r="J22" s="8"/>
    </row>
    <row r="23" spans="1:10" ht="90" x14ac:dyDescent="0.25">
      <c r="A23" s="12"/>
      <c r="B23" s="12" t="s">
        <v>179</v>
      </c>
      <c r="C23" s="12"/>
      <c r="D23" s="12"/>
      <c r="E23" s="3" t="s">
        <v>1802</v>
      </c>
      <c r="F23" s="10"/>
      <c r="G23" s="10"/>
      <c r="H23" s="10"/>
      <c r="I23" s="11"/>
      <c r="J23" s="10"/>
    </row>
    <row r="24" spans="1:10" ht="165" x14ac:dyDescent="0.25">
      <c r="A24" s="12"/>
      <c r="B24" s="12" t="s">
        <v>177</v>
      </c>
      <c r="C24" s="12"/>
      <c r="D24" s="12"/>
      <c r="E24" s="3" t="s">
        <v>1801</v>
      </c>
      <c r="F24" s="165"/>
      <c r="G24" s="165"/>
      <c r="H24" s="165"/>
      <c r="I24" s="246"/>
      <c r="J24" s="165"/>
    </row>
    <row r="25" spans="1:10" ht="30" x14ac:dyDescent="0.25">
      <c r="A25" s="12"/>
      <c r="B25" s="12"/>
      <c r="C25" s="12" t="s">
        <v>214</v>
      </c>
      <c r="D25" s="12"/>
      <c r="E25" s="3" t="s">
        <v>1800</v>
      </c>
      <c r="F25" s="165"/>
      <c r="G25" s="165"/>
      <c r="H25" s="165"/>
      <c r="I25" s="246"/>
      <c r="J25" s="165"/>
    </row>
    <row r="26" spans="1:10" ht="75" x14ac:dyDescent="0.25">
      <c r="A26" s="12"/>
      <c r="B26" s="12"/>
      <c r="C26" s="12" t="s">
        <v>212</v>
      </c>
      <c r="D26" s="12"/>
      <c r="E26" s="3" t="s">
        <v>1799</v>
      </c>
      <c r="F26" s="10"/>
      <c r="G26" s="10"/>
      <c r="H26" s="10"/>
      <c r="I26" s="11"/>
      <c r="J26" s="10"/>
    </row>
    <row r="27" spans="1:10" ht="135" x14ac:dyDescent="0.25">
      <c r="A27" s="12"/>
      <c r="B27" s="12"/>
      <c r="C27" s="12" t="s">
        <v>210</v>
      </c>
      <c r="D27" s="12"/>
      <c r="E27" s="3" t="s">
        <v>1798</v>
      </c>
      <c r="F27" s="10"/>
      <c r="G27" s="10"/>
      <c r="H27" s="10"/>
      <c r="I27" s="11"/>
      <c r="J27" s="10"/>
    </row>
    <row r="28" spans="1:10" ht="135" x14ac:dyDescent="0.25">
      <c r="A28" s="148"/>
      <c r="B28" s="148"/>
      <c r="C28" s="148" t="s">
        <v>208</v>
      </c>
      <c r="D28" s="148"/>
      <c r="E28" s="3" t="s">
        <v>1797</v>
      </c>
      <c r="F28" s="165"/>
      <c r="G28" s="165"/>
      <c r="H28" s="165"/>
      <c r="I28" s="246"/>
      <c r="J28" s="165"/>
    </row>
    <row r="29" spans="1:10" ht="30" x14ac:dyDescent="0.25">
      <c r="A29" s="148"/>
      <c r="B29" s="148"/>
      <c r="C29" s="148"/>
      <c r="D29" s="148"/>
      <c r="E29" s="2" t="s">
        <v>6898</v>
      </c>
      <c r="F29" s="165"/>
      <c r="G29" s="165"/>
      <c r="H29" s="165"/>
      <c r="I29" s="246"/>
      <c r="J29" s="165"/>
    </row>
    <row r="30" spans="1:10" ht="45" x14ac:dyDescent="0.25">
      <c r="A30" s="12"/>
      <c r="B30" s="12"/>
      <c r="C30" s="12" t="s">
        <v>206</v>
      </c>
      <c r="D30" s="12"/>
      <c r="E30" s="3" t="s">
        <v>1796</v>
      </c>
      <c r="F30" s="10"/>
      <c r="G30" s="10"/>
      <c r="H30" s="10"/>
      <c r="I30" s="11"/>
      <c r="J30" s="10"/>
    </row>
    <row r="31" spans="1:10" ht="45" x14ac:dyDescent="0.25">
      <c r="A31" s="12"/>
      <c r="B31" s="12" t="s">
        <v>175</v>
      </c>
      <c r="C31" s="12"/>
      <c r="D31" s="12"/>
      <c r="E31" s="3" t="s">
        <v>1795</v>
      </c>
      <c r="F31" s="10"/>
      <c r="G31" s="10"/>
      <c r="H31" s="10"/>
      <c r="I31" s="11"/>
      <c r="J31" s="10"/>
    </row>
    <row r="32" spans="1:10" ht="60" x14ac:dyDescent="0.25">
      <c r="A32" s="12"/>
      <c r="B32" s="12" t="s">
        <v>173</v>
      </c>
      <c r="C32" s="12"/>
      <c r="D32" s="12"/>
      <c r="E32" s="3" t="s">
        <v>1794</v>
      </c>
      <c r="F32" s="10"/>
      <c r="G32" s="10"/>
      <c r="H32" s="10"/>
      <c r="I32" s="11"/>
      <c r="J32" s="10"/>
    </row>
    <row r="33" spans="1:10" ht="30" x14ac:dyDescent="0.25">
      <c r="A33" s="12"/>
      <c r="B33" s="12" t="s">
        <v>171</v>
      </c>
      <c r="C33" s="12"/>
      <c r="D33" s="12"/>
      <c r="E33" s="3" t="s">
        <v>1793</v>
      </c>
      <c r="F33" s="10"/>
      <c r="G33" s="10"/>
      <c r="H33" s="10"/>
      <c r="I33" s="11"/>
      <c r="J33" s="10"/>
    </row>
    <row r="34" spans="1:10" ht="60" x14ac:dyDescent="0.25">
      <c r="A34" s="12"/>
      <c r="B34" s="12" t="s">
        <v>169</v>
      </c>
      <c r="C34" s="12"/>
      <c r="D34" s="12"/>
      <c r="E34" s="3" t="s">
        <v>1792</v>
      </c>
      <c r="F34" s="10"/>
      <c r="G34" s="10"/>
      <c r="H34" s="10"/>
      <c r="I34" s="11"/>
      <c r="J34" s="10"/>
    </row>
    <row r="35" spans="1:10" ht="150" x14ac:dyDescent="0.25">
      <c r="A35" s="12"/>
      <c r="B35" s="12" t="s">
        <v>167</v>
      </c>
      <c r="C35" s="12"/>
      <c r="D35" s="12"/>
      <c r="E35" s="3" t="s">
        <v>1791</v>
      </c>
      <c r="F35" s="10"/>
      <c r="G35" s="10"/>
      <c r="H35" s="10"/>
      <c r="I35" s="11"/>
      <c r="J35" s="10"/>
    </row>
    <row r="36" spans="1:10" ht="60" x14ac:dyDescent="0.25">
      <c r="A36" s="12"/>
      <c r="B36" s="12" t="s">
        <v>165</v>
      </c>
      <c r="C36" s="12"/>
      <c r="D36" s="12"/>
      <c r="E36" s="3" t="s">
        <v>7741</v>
      </c>
      <c r="F36" s="10"/>
      <c r="G36" s="10"/>
      <c r="H36" s="10"/>
      <c r="I36" s="11"/>
      <c r="J36" s="10"/>
    </row>
    <row r="37" spans="1:10" ht="45" x14ac:dyDescent="0.25">
      <c r="A37" s="12"/>
      <c r="B37" s="12" t="s">
        <v>426</v>
      </c>
      <c r="C37" s="12"/>
      <c r="D37" s="12"/>
      <c r="E37" s="3" t="s">
        <v>617</v>
      </c>
      <c r="F37" s="10"/>
      <c r="G37" s="10"/>
      <c r="H37" s="10"/>
      <c r="I37" s="11"/>
      <c r="J37" s="10"/>
    </row>
    <row r="38" spans="1:10" ht="105" x14ac:dyDescent="0.25">
      <c r="A38" s="12"/>
      <c r="B38" s="12" t="s">
        <v>537</v>
      </c>
      <c r="C38" s="12"/>
      <c r="D38" s="12"/>
      <c r="E38" s="3" t="s">
        <v>1790</v>
      </c>
      <c r="F38" s="10"/>
      <c r="G38" s="10"/>
      <c r="H38" s="10"/>
      <c r="I38" s="11"/>
      <c r="J38" s="10"/>
    </row>
    <row r="39" spans="1:10" ht="60" x14ac:dyDescent="0.25">
      <c r="A39" s="12"/>
      <c r="B39" s="12"/>
      <c r="C39" s="12" t="s">
        <v>214</v>
      </c>
      <c r="D39" s="12"/>
      <c r="E39" s="3" t="s">
        <v>1789</v>
      </c>
      <c r="F39" s="10"/>
      <c r="G39" s="10"/>
      <c r="H39" s="10"/>
      <c r="I39" s="11"/>
      <c r="J39" s="10"/>
    </row>
    <row r="40" spans="1:10" ht="60" x14ac:dyDescent="0.25">
      <c r="A40" s="12"/>
      <c r="B40" s="12"/>
      <c r="C40" s="12" t="s">
        <v>212</v>
      </c>
      <c r="D40" s="12"/>
      <c r="E40" s="3" t="s">
        <v>516</v>
      </c>
      <c r="F40" s="10"/>
      <c r="G40" s="10"/>
      <c r="H40" s="10"/>
      <c r="I40" s="11"/>
      <c r="J40" s="10"/>
    </row>
    <row r="41" spans="1:10" ht="60" x14ac:dyDescent="0.25">
      <c r="A41" s="12"/>
      <c r="B41" s="12"/>
      <c r="C41" s="12" t="s">
        <v>210</v>
      </c>
      <c r="D41" s="12"/>
      <c r="E41" s="3" t="s">
        <v>1788</v>
      </c>
      <c r="F41" s="10"/>
      <c r="G41" s="10"/>
      <c r="H41" s="10"/>
      <c r="I41" s="11"/>
      <c r="J41" s="10"/>
    </row>
    <row r="42" spans="1:10" ht="45" x14ac:dyDescent="0.25">
      <c r="A42" s="12"/>
      <c r="B42" s="12"/>
      <c r="C42" s="12" t="s">
        <v>208</v>
      </c>
      <c r="D42" s="12"/>
      <c r="E42" s="3" t="s">
        <v>625</v>
      </c>
      <c r="F42" s="165"/>
      <c r="G42" s="165"/>
      <c r="H42" s="165"/>
      <c r="I42" s="246"/>
      <c r="J42" s="165"/>
    </row>
    <row r="43" spans="1:10" ht="180" x14ac:dyDescent="0.25">
      <c r="A43" s="12"/>
      <c r="B43" s="12"/>
      <c r="C43" s="12"/>
      <c r="D43" s="12" t="s">
        <v>435</v>
      </c>
      <c r="E43" s="3" t="s">
        <v>7706</v>
      </c>
      <c r="F43" s="165"/>
      <c r="G43" s="165"/>
      <c r="H43" s="165"/>
      <c r="I43" s="246"/>
      <c r="J43" s="165"/>
    </row>
    <row r="44" spans="1:10" ht="120" x14ac:dyDescent="0.25">
      <c r="A44" s="12"/>
      <c r="B44" s="12"/>
      <c r="C44" s="12"/>
      <c r="D44" s="12" t="s">
        <v>433</v>
      </c>
      <c r="E44" s="3" t="s">
        <v>7742</v>
      </c>
      <c r="F44" s="10"/>
      <c r="G44" s="10"/>
      <c r="H44" s="10"/>
      <c r="I44" s="11"/>
      <c r="J44" s="10"/>
    </row>
    <row r="45" spans="1:10" ht="30" x14ac:dyDescent="0.25">
      <c r="A45" s="12"/>
      <c r="B45" s="12"/>
      <c r="C45" s="12"/>
      <c r="D45" s="12" t="s">
        <v>431</v>
      </c>
      <c r="E45" s="3" t="s">
        <v>1787</v>
      </c>
      <c r="F45" s="10"/>
      <c r="G45" s="10"/>
      <c r="H45" s="10"/>
      <c r="I45" s="11"/>
      <c r="J45" s="10"/>
    </row>
    <row r="46" spans="1:10" ht="45" x14ac:dyDescent="0.25">
      <c r="A46" s="12"/>
      <c r="B46" s="12"/>
      <c r="C46" s="12" t="s">
        <v>206</v>
      </c>
      <c r="D46" s="12"/>
      <c r="E46" s="3" t="s">
        <v>1786</v>
      </c>
      <c r="F46" s="10"/>
      <c r="G46" s="10"/>
      <c r="H46" s="10"/>
      <c r="I46" s="11"/>
      <c r="J46" s="10"/>
    </row>
    <row r="47" spans="1:10" ht="75" x14ac:dyDescent="0.25">
      <c r="A47" s="148"/>
      <c r="B47" s="148" t="s">
        <v>535</v>
      </c>
      <c r="C47" s="148"/>
      <c r="D47" s="148"/>
      <c r="E47" s="3" t="s">
        <v>1785</v>
      </c>
      <c r="F47" s="165"/>
      <c r="G47" s="165"/>
      <c r="H47" s="165"/>
      <c r="I47" s="246"/>
      <c r="J47" s="165"/>
    </row>
    <row r="48" spans="1:10" ht="30" x14ac:dyDescent="0.25">
      <c r="A48" s="148"/>
      <c r="B48" s="148"/>
      <c r="C48" s="148"/>
      <c r="D48" s="148"/>
      <c r="E48" s="2" t="s">
        <v>7013</v>
      </c>
      <c r="F48" s="165"/>
      <c r="G48" s="165"/>
      <c r="H48" s="165"/>
      <c r="I48" s="246"/>
      <c r="J48" s="165"/>
    </row>
    <row r="49" spans="1:10" ht="90" x14ac:dyDescent="0.25">
      <c r="A49" s="12"/>
      <c r="B49" s="12"/>
      <c r="C49" s="12" t="s">
        <v>214</v>
      </c>
      <c r="D49" s="12"/>
      <c r="E49" s="3" t="s">
        <v>1784</v>
      </c>
      <c r="F49" s="165"/>
      <c r="G49" s="165"/>
      <c r="H49" s="165"/>
      <c r="I49" s="246"/>
      <c r="J49" s="165"/>
    </row>
    <row r="50" spans="1:10" ht="60" x14ac:dyDescent="0.25">
      <c r="A50" s="12"/>
      <c r="B50" s="12"/>
      <c r="C50" s="12" t="s">
        <v>212</v>
      </c>
      <c r="D50" s="12"/>
      <c r="E50" s="3" t="s">
        <v>516</v>
      </c>
      <c r="F50" s="10"/>
      <c r="G50" s="10"/>
      <c r="H50" s="10"/>
      <c r="I50" s="11"/>
      <c r="J50" s="10"/>
    </row>
    <row r="51" spans="1:10" ht="90" x14ac:dyDescent="0.25">
      <c r="A51" s="12"/>
      <c r="B51" s="12"/>
      <c r="C51" s="12" t="s">
        <v>210</v>
      </c>
      <c r="D51" s="12"/>
      <c r="E51" s="3" t="s">
        <v>1783</v>
      </c>
      <c r="F51" s="10"/>
      <c r="G51" s="10"/>
      <c r="H51" s="10"/>
      <c r="I51" s="11"/>
      <c r="J51" s="10"/>
    </row>
    <row r="52" spans="1:10" ht="45" x14ac:dyDescent="0.25">
      <c r="A52" s="12"/>
      <c r="B52" s="12"/>
      <c r="C52" s="12" t="s">
        <v>208</v>
      </c>
      <c r="D52" s="12"/>
      <c r="E52" s="3" t="s">
        <v>625</v>
      </c>
      <c r="F52" s="165"/>
      <c r="G52" s="165"/>
      <c r="H52" s="165"/>
      <c r="I52" s="246"/>
      <c r="J52" s="165"/>
    </row>
    <row r="53" spans="1:10" ht="180" x14ac:dyDescent="0.25">
      <c r="A53" s="12"/>
      <c r="B53" s="12"/>
      <c r="C53" s="12"/>
      <c r="D53" s="12" t="s">
        <v>435</v>
      </c>
      <c r="E53" s="3" t="s">
        <v>7706</v>
      </c>
      <c r="F53" s="165"/>
      <c r="G53" s="165"/>
      <c r="H53" s="165"/>
      <c r="I53" s="246"/>
      <c r="J53" s="165"/>
    </row>
    <row r="54" spans="1:10" ht="120" x14ac:dyDescent="0.25">
      <c r="A54" s="12"/>
      <c r="B54" s="12"/>
      <c r="C54" s="12"/>
      <c r="D54" s="12" t="s">
        <v>433</v>
      </c>
      <c r="E54" s="3" t="s">
        <v>7742</v>
      </c>
      <c r="F54" s="10"/>
      <c r="G54" s="10"/>
      <c r="H54" s="10"/>
      <c r="I54" s="11"/>
      <c r="J54" s="10"/>
    </row>
    <row r="55" spans="1:10" ht="75" x14ac:dyDescent="0.25">
      <c r="A55" s="148"/>
      <c r="B55" s="148"/>
      <c r="C55" s="148"/>
      <c r="D55" s="148" t="s">
        <v>431</v>
      </c>
      <c r="E55" s="3" t="s">
        <v>1782</v>
      </c>
      <c r="F55" s="165"/>
      <c r="G55" s="165"/>
      <c r="H55" s="165"/>
      <c r="I55" s="246"/>
      <c r="J55" s="165"/>
    </row>
    <row r="56" spans="1:10" ht="30" x14ac:dyDescent="0.25">
      <c r="A56" s="148"/>
      <c r="B56" s="148"/>
      <c r="C56" s="148"/>
      <c r="D56" s="148"/>
      <c r="E56" s="2" t="s">
        <v>7014</v>
      </c>
      <c r="F56" s="165"/>
      <c r="G56" s="165"/>
      <c r="H56" s="165"/>
      <c r="I56" s="246"/>
      <c r="J56" s="165"/>
    </row>
    <row r="57" spans="1:10" ht="90" x14ac:dyDescent="0.25">
      <c r="A57" s="148"/>
      <c r="B57" s="148"/>
      <c r="C57" s="148" t="s">
        <v>206</v>
      </c>
      <c r="D57" s="148"/>
      <c r="E57" s="3" t="s">
        <v>1781</v>
      </c>
      <c r="F57" s="165"/>
      <c r="G57" s="165"/>
      <c r="H57" s="165"/>
      <c r="I57" s="246"/>
      <c r="J57" s="165"/>
    </row>
    <row r="58" spans="1:10" ht="30" x14ac:dyDescent="0.25">
      <c r="A58" s="148"/>
      <c r="B58" s="148"/>
      <c r="C58" s="148"/>
      <c r="D58" s="148"/>
      <c r="E58" s="2" t="s">
        <v>7014</v>
      </c>
      <c r="F58" s="165"/>
      <c r="G58" s="165"/>
      <c r="H58" s="165"/>
      <c r="I58" s="246"/>
      <c r="J58" s="165"/>
    </row>
    <row r="59" spans="1:10" ht="30" x14ac:dyDescent="0.25">
      <c r="A59" s="12"/>
      <c r="B59" s="12"/>
      <c r="C59" s="12" t="s">
        <v>204</v>
      </c>
      <c r="D59" s="12"/>
      <c r="E59" s="3" t="s">
        <v>1780</v>
      </c>
      <c r="F59" s="10"/>
      <c r="G59" s="10"/>
      <c r="H59" s="10"/>
      <c r="I59" s="11"/>
      <c r="J59" s="10"/>
    </row>
    <row r="60" spans="1:10" ht="60" x14ac:dyDescent="0.25">
      <c r="A60" s="12"/>
      <c r="B60" s="12"/>
      <c r="C60" s="12" t="s">
        <v>202</v>
      </c>
      <c r="D60" s="12"/>
      <c r="E60" s="3" t="s">
        <v>1779</v>
      </c>
      <c r="F60" s="10"/>
      <c r="G60" s="10"/>
      <c r="H60" s="10"/>
      <c r="I60" s="11"/>
      <c r="J60" s="10"/>
    </row>
    <row r="61" spans="1:10" ht="60" x14ac:dyDescent="0.25">
      <c r="A61" s="148"/>
      <c r="B61" s="148"/>
      <c r="C61" s="148" t="s">
        <v>201</v>
      </c>
      <c r="D61" s="148"/>
      <c r="E61" s="3" t="s">
        <v>1778</v>
      </c>
      <c r="F61" s="165"/>
      <c r="G61" s="165"/>
      <c r="H61" s="165"/>
      <c r="I61" s="246"/>
      <c r="J61" s="165"/>
    </row>
    <row r="62" spans="1:10" ht="30" x14ac:dyDescent="0.25">
      <c r="A62" s="148"/>
      <c r="B62" s="148"/>
      <c r="C62" s="148"/>
      <c r="D62" s="148"/>
      <c r="E62" s="2" t="s">
        <v>7015</v>
      </c>
      <c r="F62" s="165"/>
      <c r="G62" s="165"/>
      <c r="H62" s="165"/>
      <c r="I62" s="246"/>
      <c r="J62" s="165"/>
    </row>
    <row r="63" spans="1:10" ht="120" x14ac:dyDescent="0.25">
      <c r="A63" s="12"/>
      <c r="B63" s="12"/>
      <c r="C63" s="15" t="s">
        <v>437</v>
      </c>
      <c r="D63" s="12"/>
      <c r="E63" s="3" t="s">
        <v>1777</v>
      </c>
      <c r="F63" s="165"/>
      <c r="G63" s="165"/>
      <c r="H63" s="165"/>
      <c r="I63" s="246"/>
      <c r="J63" s="165"/>
    </row>
  </sheetData>
  <mergeCells count="76">
    <mergeCell ref="F20:F21"/>
    <mergeCell ref="G20:G21"/>
    <mergeCell ref="H20:H21"/>
    <mergeCell ref="I20:I21"/>
    <mergeCell ref="J20:J21"/>
    <mergeCell ref="F10:F11"/>
    <mergeCell ref="G10:G11"/>
    <mergeCell ref="H10:H11"/>
    <mergeCell ref="I10:I11"/>
    <mergeCell ref="J10:J11"/>
    <mergeCell ref="F6:F7"/>
    <mergeCell ref="G6:G7"/>
    <mergeCell ref="H6:H7"/>
    <mergeCell ref="I6:I7"/>
    <mergeCell ref="J6:J7"/>
    <mergeCell ref="A61:A62"/>
    <mergeCell ref="B61:B62"/>
    <mergeCell ref="C61:C62"/>
    <mergeCell ref="D61:D62"/>
    <mergeCell ref="J55:J56"/>
    <mergeCell ref="A57:A58"/>
    <mergeCell ref="B57:B58"/>
    <mergeCell ref="C57:C58"/>
    <mergeCell ref="D57:D58"/>
    <mergeCell ref="F57:F58"/>
    <mergeCell ref="G57:G58"/>
    <mergeCell ref="H57:H58"/>
    <mergeCell ref="I57:I58"/>
    <mergeCell ref="J57:J58"/>
    <mergeCell ref="G61:G63"/>
    <mergeCell ref="F61:F63"/>
    <mergeCell ref="D47:D48"/>
    <mergeCell ref="A55:A56"/>
    <mergeCell ref="B55:B56"/>
    <mergeCell ref="C55:C56"/>
    <mergeCell ref="D55:D56"/>
    <mergeCell ref="J61:J63"/>
    <mergeCell ref="I61:I63"/>
    <mergeCell ref="H61:H63"/>
    <mergeCell ref="H24:H25"/>
    <mergeCell ref="I24:I25"/>
    <mergeCell ref="H47:H49"/>
    <mergeCell ref="H52:H53"/>
    <mergeCell ref="J24:J25"/>
    <mergeCell ref="J42:J43"/>
    <mergeCell ref="J47:J49"/>
    <mergeCell ref="H28:H29"/>
    <mergeCell ref="I28:I29"/>
    <mergeCell ref="J28:J29"/>
    <mergeCell ref="H55:H56"/>
    <mergeCell ref="I55:I56"/>
    <mergeCell ref="I47:I49"/>
    <mergeCell ref="I52:I53"/>
    <mergeCell ref="A3:J3"/>
    <mergeCell ref="J52:J53"/>
    <mergeCell ref="A28:A29"/>
    <mergeCell ref="B28:B29"/>
    <mergeCell ref="C28:C29"/>
    <mergeCell ref="D28:D29"/>
    <mergeCell ref="F28:F29"/>
    <mergeCell ref="A47:A48"/>
    <mergeCell ref="B47:B48"/>
    <mergeCell ref="I42:I43"/>
    <mergeCell ref="H42:H43"/>
    <mergeCell ref="G24:G25"/>
    <mergeCell ref="G42:G43"/>
    <mergeCell ref="G28:G29"/>
    <mergeCell ref="C47:C48"/>
    <mergeCell ref="F55:F56"/>
    <mergeCell ref="G55:G56"/>
    <mergeCell ref="F24:F25"/>
    <mergeCell ref="G52:G53"/>
    <mergeCell ref="G47:G49"/>
    <mergeCell ref="F52:F53"/>
    <mergeCell ref="F42:F43"/>
    <mergeCell ref="F47:F49"/>
  </mergeCells>
  <hyperlinks>
    <hyperlink ref="E29" location="mil25.08" display="Click here to go to MIL Item 25.08." xr:uid="{00000000-0004-0000-5E00-000000000000}"/>
    <hyperlink ref="E48" location="sdl_83e" display="Click here to go to SDL Item 83e." xr:uid="{00000000-0004-0000-5E00-000001000000}"/>
    <hyperlink ref="E56" location="sdl_83aa" display="Click here to go to SDL Item 83Aa." xr:uid="{00000000-0004-0000-5E00-000002000000}"/>
    <hyperlink ref="E58" location="sdl_83aa" display="Click here to go to SDL Item 83Aa." xr:uid="{00000000-0004-0000-5E00-000003000000}"/>
    <hyperlink ref="E62" location="sdl_83ab" display="Click here to go to SDL Item 83Ab." xr:uid="{00000000-0004-0000-5E00-000004000000}"/>
  </hyperlinks>
  <pageMargins left="0.7" right="0.7" top="0.75" bottom="0.75" header="0.3" footer="0.3"/>
  <pageSetup orientation="portrait" r:id="rId1"/>
  <drawing r:id="rId2"/>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heet95"/>
  <dimension ref="A3:J20"/>
  <sheetViews>
    <sheetView workbookViewId="0">
      <pane ySplit="5" topLeftCell="A6" activePane="bottomLeft" state="frozen"/>
      <selection pane="bottomLeft" activeCell="A6" sqref="A6"/>
    </sheetView>
  </sheetViews>
  <sheetFormatPr defaultRowHeight="15" x14ac:dyDescent="0.25"/>
  <cols>
    <col min="1" max="1" width="6.7109375" customWidth="1"/>
    <col min="2" max="2" width="4.7109375" customWidth="1"/>
    <col min="3" max="4" width="5.7109375" customWidth="1"/>
    <col min="5" max="5" width="25.7109375" customWidth="1"/>
    <col min="6" max="6" width="4.7109375" customWidth="1"/>
    <col min="7" max="8" width="6.7109375" customWidth="1"/>
    <col min="9" max="9" width="10.7109375" customWidth="1"/>
    <col min="10" max="10" width="8.7109375" customWidth="1"/>
  </cols>
  <sheetData>
    <row r="3" spans="1:10" ht="15.75" thickBot="1" x14ac:dyDescent="0.3">
      <c r="A3" s="147" t="s">
        <v>1813</v>
      </c>
      <c r="B3" s="147"/>
      <c r="C3" s="147"/>
      <c r="D3" s="147"/>
      <c r="E3" s="147"/>
      <c r="F3" s="147"/>
      <c r="G3" s="147"/>
      <c r="H3" s="147"/>
      <c r="I3" s="147"/>
      <c r="J3" s="147"/>
    </row>
    <row r="4" spans="1:10" x14ac:dyDescent="0.25">
      <c r="A4" s="3"/>
      <c r="B4" s="3"/>
      <c r="C4" s="3"/>
      <c r="D4" s="3"/>
      <c r="E4" s="3"/>
      <c r="F4" s="3"/>
      <c r="G4" s="3"/>
      <c r="H4" s="3"/>
      <c r="I4" s="3"/>
      <c r="J4" s="3"/>
    </row>
    <row r="5" spans="1:10" x14ac:dyDescent="0.25">
      <c r="A5" s="3"/>
      <c r="B5" s="3"/>
      <c r="C5" s="3"/>
      <c r="D5" s="3"/>
      <c r="E5" s="3"/>
      <c r="F5" s="7" t="s">
        <v>223</v>
      </c>
      <c r="G5" s="7" t="s">
        <v>222</v>
      </c>
      <c r="H5" s="7" t="s">
        <v>221</v>
      </c>
      <c r="I5" s="7" t="s">
        <v>220</v>
      </c>
      <c r="J5" s="7" t="s">
        <v>219</v>
      </c>
    </row>
    <row r="6" spans="1:10" ht="240" x14ac:dyDescent="0.25">
      <c r="A6" s="15" t="s">
        <v>257</v>
      </c>
      <c r="B6" s="12"/>
      <c r="C6" s="12"/>
      <c r="D6" s="12"/>
      <c r="E6" s="3" t="s">
        <v>7779</v>
      </c>
      <c r="F6" s="239"/>
      <c r="G6" s="239"/>
      <c r="H6" s="239"/>
      <c r="I6" s="242"/>
      <c r="J6" s="239"/>
    </row>
    <row r="7" spans="1:10" ht="75" x14ac:dyDescent="0.25">
      <c r="A7" s="12" t="s">
        <v>7743</v>
      </c>
      <c r="B7" s="12"/>
      <c r="C7" s="12"/>
      <c r="D7" s="12"/>
      <c r="E7" s="3" t="s">
        <v>1811</v>
      </c>
      <c r="F7" s="240"/>
      <c r="G7" s="240"/>
      <c r="H7" s="240"/>
      <c r="I7" s="243"/>
      <c r="J7" s="240"/>
    </row>
    <row r="8" spans="1:10" ht="105" x14ac:dyDescent="0.25">
      <c r="A8" s="12"/>
      <c r="B8" s="12" t="s">
        <v>420</v>
      </c>
      <c r="C8" s="12"/>
      <c r="D8" s="12"/>
      <c r="E8" s="3" t="s">
        <v>1810</v>
      </c>
      <c r="F8" s="241"/>
      <c r="G8" s="241"/>
      <c r="H8" s="241"/>
      <c r="I8" s="244"/>
      <c r="J8" s="241"/>
    </row>
    <row r="9" spans="1:10" ht="150" x14ac:dyDescent="0.25">
      <c r="A9" s="148"/>
      <c r="B9" s="148" t="s">
        <v>179</v>
      </c>
      <c r="C9" s="148"/>
      <c r="D9" s="148"/>
      <c r="E9" s="3" t="s">
        <v>1809</v>
      </c>
      <c r="F9" s="239"/>
      <c r="G9" s="239"/>
      <c r="H9" s="239"/>
      <c r="I9" s="242"/>
      <c r="J9" s="239"/>
    </row>
    <row r="10" spans="1:10" ht="30" x14ac:dyDescent="0.25">
      <c r="A10" s="148"/>
      <c r="B10" s="148"/>
      <c r="C10" s="148"/>
      <c r="D10" s="148"/>
      <c r="E10" s="2" t="s">
        <v>6763</v>
      </c>
      <c r="F10" s="241"/>
      <c r="G10" s="241"/>
      <c r="H10" s="241"/>
      <c r="I10" s="244"/>
      <c r="J10" s="241"/>
    </row>
    <row r="11" spans="1:10" ht="45" x14ac:dyDescent="0.25">
      <c r="A11" s="12"/>
      <c r="B11" s="12" t="s">
        <v>177</v>
      </c>
      <c r="C11" s="12"/>
      <c r="D11" s="12"/>
      <c r="E11" s="3" t="s">
        <v>656</v>
      </c>
      <c r="F11" s="239"/>
      <c r="G11" s="239"/>
      <c r="H11" s="239"/>
      <c r="I11" s="242"/>
      <c r="J11" s="239"/>
    </row>
    <row r="12" spans="1:10" ht="165" x14ac:dyDescent="0.25">
      <c r="A12" s="148"/>
      <c r="B12" s="148"/>
      <c r="C12" s="148" t="s">
        <v>214</v>
      </c>
      <c r="D12" s="148"/>
      <c r="E12" s="3" t="s">
        <v>7744</v>
      </c>
      <c r="F12" s="240"/>
      <c r="G12" s="240"/>
      <c r="H12" s="240"/>
      <c r="I12" s="243"/>
      <c r="J12" s="240"/>
    </row>
    <row r="13" spans="1:10" ht="30" x14ac:dyDescent="0.25">
      <c r="A13" s="148"/>
      <c r="B13" s="148"/>
      <c r="C13" s="148"/>
      <c r="D13" s="148"/>
      <c r="E13" s="2" t="s">
        <v>6764</v>
      </c>
      <c r="F13" s="241"/>
      <c r="G13" s="241"/>
      <c r="H13" s="241"/>
      <c r="I13" s="244"/>
      <c r="J13" s="241"/>
    </row>
    <row r="14" spans="1:10" ht="120" x14ac:dyDescent="0.25">
      <c r="A14" s="12"/>
      <c r="B14" s="12"/>
      <c r="C14" s="12" t="s">
        <v>212</v>
      </c>
      <c r="D14" s="12"/>
      <c r="E14" s="3" t="s">
        <v>7545</v>
      </c>
      <c r="F14" s="10"/>
      <c r="G14" s="10"/>
      <c r="H14" s="10"/>
      <c r="I14" s="11"/>
      <c r="J14" s="10"/>
    </row>
    <row r="15" spans="1:10" ht="150" x14ac:dyDescent="0.25">
      <c r="A15" s="148"/>
      <c r="B15" s="148"/>
      <c r="C15" s="148" t="s">
        <v>210</v>
      </c>
      <c r="D15" s="148"/>
      <c r="E15" s="3" t="s">
        <v>1808</v>
      </c>
      <c r="F15" s="239"/>
      <c r="G15" s="239"/>
      <c r="H15" s="239"/>
      <c r="I15" s="242"/>
      <c r="J15" s="239"/>
    </row>
    <row r="16" spans="1:10" ht="30" x14ac:dyDescent="0.25">
      <c r="A16" s="148"/>
      <c r="B16" s="148"/>
      <c r="C16" s="148"/>
      <c r="D16" s="148"/>
      <c r="E16" s="2" t="s">
        <v>6767</v>
      </c>
      <c r="F16" s="241"/>
      <c r="G16" s="241"/>
      <c r="H16" s="241"/>
      <c r="I16" s="244"/>
      <c r="J16" s="241"/>
    </row>
    <row r="17" spans="1:10" ht="105" x14ac:dyDescent="0.25">
      <c r="A17" s="148"/>
      <c r="B17" s="148" t="s">
        <v>175</v>
      </c>
      <c r="C17" s="148"/>
      <c r="D17" s="148"/>
      <c r="E17" s="3" t="s">
        <v>1807</v>
      </c>
      <c r="F17" s="239"/>
      <c r="G17" s="239"/>
      <c r="H17" s="239"/>
      <c r="I17" s="242"/>
      <c r="J17" s="239"/>
    </row>
    <row r="18" spans="1:10" ht="30" x14ac:dyDescent="0.25">
      <c r="A18" s="148"/>
      <c r="B18" s="148"/>
      <c r="C18" s="148"/>
      <c r="D18" s="148"/>
      <c r="E18" s="2" t="s">
        <v>6767</v>
      </c>
      <c r="F18" s="241"/>
      <c r="G18" s="241"/>
      <c r="H18" s="241"/>
      <c r="I18" s="244"/>
      <c r="J18" s="241"/>
    </row>
    <row r="19" spans="1:10" ht="90" x14ac:dyDescent="0.25">
      <c r="A19" s="12"/>
      <c r="B19" s="12" t="s">
        <v>173</v>
      </c>
      <c r="C19" s="12"/>
      <c r="D19" s="12"/>
      <c r="E19" s="3" t="s">
        <v>1806</v>
      </c>
      <c r="F19" s="10"/>
      <c r="G19" s="10"/>
      <c r="H19" s="10"/>
      <c r="I19" s="11"/>
      <c r="J19" s="10"/>
    </row>
    <row r="20" spans="1:10" ht="45" x14ac:dyDescent="0.25">
      <c r="A20" s="12"/>
      <c r="B20" s="12" t="s">
        <v>171</v>
      </c>
      <c r="C20" s="12"/>
      <c r="D20" s="12"/>
      <c r="E20" s="3" t="s">
        <v>617</v>
      </c>
      <c r="F20" s="10"/>
      <c r="G20" s="10"/>
      <c r="H20" s="10"/>
      <c r="I20" s="11"/>
      <c r="J20" s="10"/>
    </row>
  </sheetData>
  <mergeCells count="42">
    <mergeCell ref="J15:J16"/>
    <mergeCell ref="A17:A18"/>
    <mergeCell ref="B17:B18"/>
    <mergeCell ref="C17:C18"/>
    <mergeCell ref="D17:D18"/>
    <mergeCell ref="F17:F18"/>
    <mergeCell ref="G17:G18"/>
    <mergeCell ref="H17:H18"/>
    <mergeCell ref="I17:I18"/>
    <mergeCell ref="J17:J18"/>
    <mergeCell ref="A15:A16"/>
    <mergeCell ref="B15:B16"/>
    <mergeCell ref="C15:C16"/>
    <mergeCell ref="D15:D16"/>
    <mergeCell ref="F15:F16"/>
    <mergeCell ref="H9:H10"/>
    <mergeCell ref="I9:I10"/>
    <mergeCell ref="G15:G16"/>
    <mergeCell ref="H15:H16"/>
    <mergeCell ref="I15:I16"/>
    <mergeCell ref="J9:J10"/>
    <mergeCell ref="A12:A13"/>
    <mergeCell ref="B12:B13"/>
    <mergeCell ref="C12:C13"/>
    <mergeCell ref="D12:D13"/>
    <mergeCell ref="F11:F13"/>
    <mergeCell ref="G11:G13"/>
    <mergeCell ref="H11:H13"/>
    <mergeCell ref="I11:I13"/>
    <mergeCell ref="J11:J13"/>
    <mergeCell ref="A9:A10"/>
    <mergeCell ref="B9:B10"/>
    <mergeCell ref="C9:C10"/>
    <mergeCell ref="D9:D10"/>
    <mergeCell ref="F9:F10"/>
    <mergeCell ref="G9:G10"/>
    <mergeCell ref="A3:J3"/>
    <mergeCell ref="J6:J8"/>
    <mergeCell ref="I6:I8"/>
    <mergeCell ref="H6:H8"/>
    <mergeCell ref="G6:G8"/>
    <mergeCell ref="F6:F8"/>
  </mergeCells>
  <hyperlinks>
    <hyperlink ref="E10" location="sdl_84a" display="Click here to go to SDL Item 84a." xr:uid="{00000000-0004-0000-5F00-000000000000}"/>
    <hyperlink ref="E13" location="sdl_84b" display="Click here to go to SDL Item 84b." xr:uid="{00000000-0004-0000-5F00-000001000000}"/>
    <hyperlink ref="E16" location="sdl_84e" display="Click here to go to SDL Item 84e." xr:uid="{00000000-0004-0000-5F00-000002000000}"/>
    <hyperlink ref="E18" location="sdl_84e" display="Click here to go to SDL Item 84e." xr:uid="{00000000-0004-0000-5F00-000003000000}"/>
  </hyperlinks>
  <pageMargins left="0.7" right="0.7" top="0.75" bottom="0.75" header="0.3" footer="0.3"/>
  <pageSetup orientation="portrait" r:id="rId1"/>
  <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96"/>
  <dimension ref="A3:I35"/>
  <sheetViews>
    <sheetView workbookViewId="0">
      <pane ySplit="5" topLeftCell="A6" activePane="bottomLeft" state="frozen"/>
      <selection pane="bottomLeft" activeCell="A6" sqref="A6"/>
    </sheetView>
  </sheetViews>
  <sheetFormatPr defaultRowHeight="15" x14ac:dyDescent="0.25"/>
  <cols>
    <col min="1" max="2" width="5.7109375" customWidth="1"/>
    <col min="3" max="3" width="6.7109375" customWidth="1"/>
    <col min="4" max="4" width="30.7109375" customWidth="1"/>
    <col min="5" max="5" width="4.7109375" customWidth="1"/>
    <col min="6" max="7" width="6.7109375" customWidth="1"/>
    <col min="8" max="8" width="10.7109375" customWidth="1"/>
    <col min="9" max="9" width="8.7109375" customWidth="1"/>
  </cols>
  <sheetData>
    <row r="3" spans="1:9" ht="15.75" thickBot="1" x14ac:dyDescent="0.3">
      <c r="A3" s="147" t="s">
        <v>1834</v>
      </c>
      <c r="B3" s="147"/>
      <c r="C3" s="147"/>
      <c r="D3" s="147"/>
      <c r="E3" s="147"/>
      <c r="F3" s="147"/>
      <c r="G3" s="147"/>
      <c r="H3" s="147"/>
      <c r="I3" s="147"/>
    </row>
    <row r="4" spans="1:9" x14ac:dyDescent="0.25">
      <c r="A4" s="3"/>
      <c r="B4" s="3"/>
      <c r="C4" s="3"/>
      <c r="D4" s="3"/>
      <c r="E4" s="3"/>
      <c r="F4" s="3"/>
      <c r="G4" s="3"/>
      <c r="H4" s="3"/>
      <c r="I4" s="3"/>
    </row>
    <row r="5" spans="1:9" x14ac:dyDescent="0.25">
      <c r="A5" s="3"/>
      <c r="B5" s="3"/>
      <c r="C5" s="3"/>
      <c r="D5" s="3"/>
      <c r="E5" s="7" t="s">
        <v>223</v>
      </c>
      <c r="F5" s="7" t="s">
        <v>222</v>
      </c>
      <c r="G5" s="7" t="s">
        <v>221</v>
      </c>
      <c r="H5" s="7" t="s">
        <v>220</v>
      </c>
      <c r="I5" s="7" t="s">
        <v>219</v>
      </c>
    </row>
    <row r="6" spans="1:9" ht="60" x14ac:dyDescent="0.25">
      <c r="A6" s="12" t="s">
        <v>7745</v>
      </c>
      <c r="B6" s="12"/>
      <c r="C6" s="12"/>
      <c r="D6" s="3" t="s">
        <v>1832</v>
      </c>
      <c r="E6" s="239"/>
      <c r="F6" s="239"/>
      <c r="G6" s="239"/>
      <c r="H6" s="242"/>
      <c r="I6" s="239"/>
    </row>
    <row r="7" spans="1:9" ht="45" x14ac:dyDescent="0.25">
      <c r="A7" s="12"/>
      <c r="B7" s="12" t="s">
        <v>420</v>
      </c>
      <c r="C7" s="12"/>
      <c r="D7" s="3" t="s">
        <v>1831</v>
      </c>
      <c r="E7" s="241"/>
      <c r="F7" s="241"/>
      <c r="G7" s="241"/>
      <c r="H7" s="244"/>
      <c r="I7" s="241"/>
    </row>
    <row r="8" spans="1:9" ht="75" x14ac:dyDescent="0.25">
      <c r="A8" s="12"/>
      <c r="B8" s="12" t="s">
        <v>179</v>
      </c>
      <c r="C8" s="12"/>
      <c r="D8" s="3" t="s">
        <v>1802</v>
      </c>
      <c r="E8" s="10"/>
      <c r="F8" s="10"/>
      <c r="G8" s="10"/>
      <c r="H8" s="11"/>
      <c r="I8" s="10"/>
    </row>
    <row r="9" spans="1:9" ht="30" x14ac:dyDescent="0.25">
      <c r="A9" s="12"/>
      <c r="B9" s="12" t="s">
        <v>177</v>
      </c>
      <c r="C9" s="12"/>
      <c r="D9" s="3" t="s">
        <v>1830</v>
      </c>
      <c r="E9" s="10"/>
      <c r="F9" s="10"/>
      <c r="G9" s="10"/>
      <c r="H9" s="11"/>
      <c r="I9" s="10"/>
    </row>
    <row r="10" spans="1:9" ht="45" x14ac:dyDescent="0.25">
      <c r="A10" s="12"/>
      <c r="B10" s="12" t="s">
        <v>175</v>
      </c>
      <c r="C10" s="12"/>
      <c r="D10" s="3" t="s">
        <v>1829</v>
      </c>
      <c r="E10" s="10"/>
      <c r="F10" s="10"/>
      <c r="G10" s="10"/>
      <c r="H10" s="11"/>
      <c r="I10" s="10"/>
    </row>
    <row r="11" spans="1:9" ht="75" x14ac:dyDescent="0.25">
      <c r="A11" s="12"/>
      <c r="B11" s="12" t="s">
        <v>173</v>
      </c>
      <c r="C11" s="12"/>
      <c r="D11" s="3" t="s">
        <v>1828</v>
      </c>
      <c r="E11" s="10"/>
      <c r="F11" s="10"/>
      <c r="G11" s="10"/>
      <c r="H11" s="11"/>
      <c r="I11" s="10"/>
    </row>
    <row r="12" spans="1:9" ht="30" x14ac:dyDescent="0.25">
      <c r="A12" s="12"/>
      <c r="B12" s="12" t="s">
        <v>171</v>
      </c>
      <c r="C12" s="12"/>
      <c r="D12" s="3" t="s">
        <v>1795</v>
      </c>
      <c r="E12" s="10"/>
      <c r="F12" s="10"/>
      <c r="G12" s="10"/>
      <c r="H12" s="11"/>
      <c r="I12" s="10"/>
    </row>
    <row r="13" spans="1:9" ht="45" x14ac:dyDescent="0.25">
      <c r="A13" s="12"/>
      <c r="B13" s="12" t="s">
        <v>169</v>
      </c>
      <c r="C13" s="12"/>
      <c r="D13" s="3" t="s">
        <v>1794</v>
      </c>
      <c r="E13" s="10"/>
      <c r="F13" s="10"/>
      <c r="G13" s="10"/>
      <c r="H13" s="11"/>
      <c r="I13" s="10"/>
    </row>
    <row r="14" spans="1:9" ht="45" x14ac:dyDescent="0.25">
      <c r="A14" s="12"/>
      <c r="B14" s="12" t="s">
        <v>167</v>
      </c>
      <c r="C14" s="12"/>
      <c r="D14" s="3" t="s">
        <v>1827</v>
      </c>
      <c r="E14" s="10"/>
      <c r="F14" s="10"/>
      <c r="G14" s="10"/>
      <c r="H14" s="11"/>
      <c r="I14" s="10"/>
    </row>
    <row r="15" spans="1:9" ht="30" x14ac:dyDescent="0.25">
      <c r="A15" s="12"/>
      <c r="B15" s="12" t="s">
        <v>165</v>
      </c>
      <c r="C15" s="12"/>
      <c r="D15" s="3" t="s">
        <v>1826</v>
      </c>
      <c r="E15" s="10"/>
      <c r="F15" s="10"/>
      <c r="G15" s="10"/>
      <c r="H15" s="11"/>
      <c r="I15" s="10"/>
    </row>
    <row r="16" spans="1:9" ht="30" x14ac:dyDescent="0.25">
      <c r="A16" s="12"/>
      <c r="B16" s="12" t="s">
        <v>426</v>
      </c>
      <c r="C16" s="12"/>
      <c r="D16" s="3" t="s">
        <v>1825</v>
      </c>
      <c r="E16" s="10"/>
      <c r="F16" s="10"/>
      <c r="G16" s="10"/>
      <c r="H16" s="11"/>
      <c r="I16" s="10"/>
    </row>
    <row r="17" spans="1:9" ht="30" x14ac:dyDescent="0.25">
      <c r="A17" s="12"/>
      <c r="B17" s="12" t="s">
        <v>537</v>
      </c>
      <c r="C17" s="12"/>
      <c r="D17" s="3" t="s">
        <v>1824</v>
      </c>
      <c r="E17" s="10"/>
      <c r="F17" s="10"/>
      <c r="G17" s="10"/>
      <c r="H17" s="11"/>
      <c r="I17" s="10"/>
    </row>
    <row r="18" spans="1:9" ht="30" x14ac:dyDescent="0.25">
      <c r="A18" s="12"/>
      <c r="B18" s="12" t="s">
        <v>535</v>
      </c>
      <c r="C18" s="12"/>
      <c r="D18" s="3" t="s">
        <v>1823</v>
      </c>
      <c r="E18" s="10"/>
      <c r="F18" s="10"/>
      <c r="G18" s="10"/>
      <c r="H18" s="11"/>
      <c r="I18" s="10"/>
    </row>
    <row r="19" spans="1:9" ht="45" x14ac:dyDescent="0.25">
      <c r="A19" s="12"/>
      <c r="B19" s="12" t="s">
        <v>620</v>
      </c>
      <c r="C19" s="12"/>
      <c r="D19" s="3" t="s">
        <v>1822</v>
      </c>
      <c r="E19" s="10"/>
      <c r="F19" s="10"/>
      <c r="G19" s="10"/>
      <c r="H19" s="11"/>
      <c r="I19" s="10"/>
    </row>
    <row r="20" spans="1:9" ht="75" x14ac:dyDescent="0.25">
      <c r="A20" s="12"/>
      <c r="B20" s="12" t="s">
        <v>618</v>
      </c>
      <c r="C20" s="12"/>
      <c r="D20" s="3" t="s">
        <v>1821</v>
      </c>
      <c r="E20" s="10"/>
      <c r="F20" s="10"/>
      <c r="G20" s="10"/>
      <c r="H20" s="11"/>
      <c r="I20" s="10"/>
    </row>
    <row r="21" spans="1:9" ht="45" x14ac:dyDescent="0.25">
      <c r="A21" s="12"/>
      <c r="B21" s="12" t="s">
        <v>616</v>
      </c>
      <c r="C21" s="12"/>
      <c r="D21" s="3" t="s">
        <v>7741</v>
      </c>
      <c r="E21" s="10"/>
      <c r="F21" s="10"/>
      <c r="G21" s="10"/>
      <c r="H21" s="11"/>
      <c r="I21" s="10"/>
    </row>
    <row r="22" spans="1:9" ht="75" x14ac:dyDescent="0.25">
      <c r="A22" s="12"/>
      <c r="B22" s="12" t="s">
        <v>614</v>
      </c>
      <c r="C22" s="12"/>
      <c r="D22" s="3" t="s">
        <v>7205</v>
      </c>
      <c r="E22" s="239"/>
      <c r="F22" s="239"/>
      <c r="G22" s="239"/>
      <c r="H22" s="242"/>
      <c r="I22" s="239"/>
    </row>
    <row r="23" spans="1:9" ht="60" x14ac:dyDescent="0.25">
      <c r="A23" s="148"/>
      <c r="B23" s="148"/>
      <c r="C23" s="148" t="s">
        <v>214</v>
      </c>
      <c r="D23" s="3" t="s">
        <v>1820</v>
      </c>
      <c r="E23" s="240"/>
      <c r="F23" s="240"/>
      <c r="G23" s="240"/>
      <c r="H23" s="243"/>
      <c r="I23" s="240"/>
    </row>
    <row r="24" spans="1:9" ht="30" x14ac:dyDescent="0.25">
      <c r="A24" s="148"/>
      <c r="B24" s="148"/>
      <c r="C24" s="148"/>
      <c r="D24" s="2" t="s">
        <v>7171</v>
      </c>
      <c r="E24" s="241"/>
      <c r="F24" s="241"/>
      <c r="G24" s="241"/>
      <c r="H24" s="244"/>
      <c r="I24" s="241"/>
    </row>
    <row r="25" spans="1:9" ht="105" x14ac:dyDescent="0.25">
      <c r="A25" s="148"/>
      <c r="B25" s="148"/>
      <c r="C25" s="148" t="s">
        <v>212</v>
      </c>
      <c r="D25" s="3" t="s">
        <v>1819</v>
      </c>
      <c r="E25" s="239"/>
      <c r="F25" s="239"/>
      <c r="G25" s="239"/>
      <c r="H25" s="242"/>
      <c r="I25" s="239"/>
    </row>
    <row r="26" spans="1:9" ht="30" x14ac:dyDescent="0.25">
      <c r="A26" s="148"/>
      <c r="B26" s="148"/>
      <c r="C26" s="148"/>
      <c r="D26" s="2" t="s">
        <v>7171</v>
      </c>
      <c r="E26" s="241"/>
      <c r="F26" s="241"/>
      <c r="G26" s="241"/>
      <c r="H26" s="244"/>
      <c r="I26" s="241"/>
    </row>
    <row r="27" spans="1:9" ht="60" x14ac:dyDescent="0.25">
      <c r="A27" s="148"/>
      <c r="B27" s="148"/>
      <c r="C27" s="148" t="s">
        <v>210</v>
      </c>
      <c r="D27" s="3" t="s">
        <v>1818</v>
      </c>
      <c r="E27" s="239"/>
      <c r="F27" s="239"/>
      <c r="G27" s="239"/>
      <c r="H27" s="242"/>
      <c r="I27" s="239"/>
    </row>
    <row r="28" spans="1:9" ht="30" x14ac:dyDescent="0.25">
      <c r="A28" s="148"/>
      <c r="B28" s="148"/>
      <c r="C28" s="148"/>
      <c r="D28" s="2" t="s">
        <v>7171</v>
      </c>
      <c r="E28" s="241"/>
      <c r="F28" s="241"/>
      <c r="G28" s="241"/>
      <c r="H28" s="244"/>
      <c r="I28" s="241"/>
    </row>
    <row r="29" spans="1:9" ht="150" x14ac:dyDescent="0.25">
      <c r="A29" s="12"/>
      <c r="B29" s="12" t="s">
        <v>612</v>
      </c>
      <c r="C29" s="12"/>
      <c r="D29" s="3" t="s">
        <v>7489</v>
      </c>
      <c r="E29" s="8"/>
      <c r="F29" s="8"/>
      <c r="G29" s="8"/>
      <c r="H29" s="20"/>
      <c r="I29" s="8"/>
    </row>
    <row r="30" spans="1:9" ht="105" x14ac:dyDescent="0.25">
      <c r="A30" s="12"/>
      <c r="B30" s="12" t="s">
        <v>267</v>
      </c>
      <c r="C30" s="12"/>
      <c r="D30" s="3" t="s">
        <v>7746</v>
      </c>
      <c r="E30" s="165"/>
      <c r="F30" s="165"/>
      <c r="G30" s="165"/>
      <c r="H30" s="246"/>
      <c r="I30" s="165"/>
    </row>
    <row r="31" spans="1:9" ht="120" x14ac:dyDescent="0.25">
      <c r="A31" s="12"/>
      <c r="B31" s="12"/>
      <c r="C31" s="15" t="s">
        <v>437</v>
      </c>
      <c r="D31" s="3" t="s">
        <v>1817</v>
      </c>
      <c r="E31" s="165"/>
      <c r="F31" s="165"/>
      <c r="G31" s="165"/>
      <c r="H31" s="246"/>
      <c r="I31" s="165"/>
    </row>
    <row r="32" spans="1:9" ht="105" x14ac:dyDescent="0.25">
      <c r="A32" s="12"/>
      <c r="B32" s="12" t="s">
        <v>265</v>
      </c>
      <c r="C32" s="12"/>
      <c r="D32" s="3" t="s">
        <v>1816</v>
      </c>
      <c r="E32" s="10"/>
      <c r="F32" s="10"/>
      <c r="G32" s="10"/>
      <c r="H32" s="11"/>
      <c r="I32" s="10"/>
    </row>
    <row r="33" spans="1:9" ht="45" x14ac:dyDescent="0.25">
      <c r="A33" s="148"/>
      <c r="B33" s="148" t="s">
        <v>263</v>
      </c>
      <c r="C33" s="148"/>
      <c r="D33" s="3" t="s">
        <v>1815</v>
      </c>
      <c r="E33" s="239"/>
      <c r="F33" s="239"/>
      <c r="G33" s="239"/>
      <c r="H33" s="242"/>
      <c r="I33" s="239"/>
    </row>
    <row r="34" spans="1:9" x14ac:dyDescent="0.25">
      <c r="A34" s="148"/>
      <c r="B34" s="148"/>
      <c r="C34" s="148"/>
      <c r="D34" s="2" t="s">
        <v>7016</v>
      </c>
      <c r="E34" s="241"/>
      <c r="F34" s="241"/>
      <c r="G34" s="241"/>
      <c r="H34" s="244"/>
      <c r="I34" s="241"/>
    </row>
    <row r="35" spans="1:9" x14ac:dyDescent="0.25">
      <c r="A35" s="12"/>
      <c r="B35" s="12" t="s">
        <v>261</v>
      </c>
      <c r="C35" s="12"/>
      <c r="D35" s="3" t="s">
        <v>1814</v>
      </c>
      <c r="E35" s="10"/>
      <c r="F35" s="10"/>
      <c r="G35" s="10"/>
      <c r="H35" s="11"/>
      <c r="I35" s="10"/>
    </row>
  </sheetData>
  <mergeCells count="43">
    <mergeCell ref="G33:G34"/>
    <mergeCell ref="H33:H34"/>
    <mergeCell ref="I33:I34"/>
    <mergeCell ref="A33:A34"/>
    <mergeCell ref="B33:B34"/>
    <mergeCell ref="C33:C34"/>
    <mergeCell ref="E33:E34"/>
    <mergeCell ref="F33:F34"/>
    <mergeCell ref="G22:G24"/>
    <mergeCell ref="H22:H24"/>
    <mergeCell ref="I22:I24"/>
    <mergeCell ref="A3:I3"/>
    <mergeCell ref="I6:I7"/>
    <mergeCell ref="H6:H7"/>
    <mergeCell ref="G6:G7"/>
    <mergeCell ref="F6:F7"/>
    <mergeCell ref="E6:E7"/>
    <mergeCell ref="A23:A24"/>
    <mergeCell ref="B23:B24"/>
    <mergeCell ref="C23:C24"/>
    <mergeCell ref="E22:E24"/>
    <mergeCell ref="F22:F24"/>
    <mergeCell ref="E30:E31"/>
    <mergeCell ref="F30:F31"/>
    <mergeCell ref="G30:G31"/>
    <mergeCell ref="H30:H31"/>
    <mergeCell ref="I30:I31"/>
    <mergeCell ref="G25:G26"/>
    <mergeCell ref="H25:H26"/>
    <mergeCell ref="I25:I26"/>
    <mergeCell ref="A27:A28"/>
    <mergeCell ref="B27:B28"/>
    <mergeCell ref="C27:C28"/>
    <mergeCell ref="E27:E28"/>
    <mergeCell ref="F27:F28"/>
    <mergeCell ref="G27:G28"/>
    <mergeCell ref="H27:H28"/>
    <mergeCell ref="I27:I28"/>
    <mergeCell ref="A25:A26"/>
    <mergeCell ref="B25:B26"/>
    <mergeCell ref="C25:C26"/>
    <mergeCell ref="E25:E26"/>
    <mergeCell ref="F25:F26"/>
  </mergeCells>
  <hyperlinks>
    <hyperlink ref="D34" location="sdl_85" display="Click here to go to SDL Item 85." xr:uid="{00000000-0004-0000-6000-000000000000}"/>
    <hyperlink ref="D24" r:id="rId1" xr:uid="{00000000-0004-0000-6000-000001000000}"/>
    <hyperlink ref="D26" r:id="rId2" xr:uid="{00000000-0004-0000-6000-000002000000}"/>
    <hyperlink ref="D28" r:id="rId3" xr:uid="{00000000-0004-0000-6000-000003000000}"/>
  </hyperlinks>
  <pageMargins left="0.7" right="0.7" top="0.75" bottom="0.75" header="0.3" footer="0.3"/>
  <pageSetup orientation="portrait" r:id="rId4"/>
  <drawing r:id="rId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97"/>
  <dimension ref="A3:C471"/>
  <sheetViews>
    <sheetView workbookViewId="0">
      <pane ySplit="11" topLeftCell="A12" activePane="bottomLeft" state="frozen"/>
      <selection pane="bottomLeft" activeCell="A12" sqref="A12"/>
    </sheetView>
  </sheetViews>
  <sheetFormatPr defaultRowHeight="15" x14ac:dyDescent="0.25"/>
  <cols>
    <col min="1" max="1" width="8.7109375" customWidth="1"/>
    <col min="2" max="2" width="50.7109375" customWidth="1"/>
    <col min="3" max="3" width="30.7109375" customWidth="1"/>
  </cols>
  <sheetData>
    <row r="3" spans="1:3" ht="75" customHeight="1" x14ac:dyDescent="0.25">
      <c r="A3" s="172" t="s">
        <v>2059</v>
      </c>
      <c r="B3" s="172"/>
      <c r="C3" s="172"/>
    </row>
    <row r="4" spans="1:3" ht="15" customHeight="1" x14ac:dyDescent="0.25">
      <c r="A4" s="196" t="s">
        <v>6658</v>
      </c>
      <c r="B4" s="196"/>
      <c r="C4" s="83"/>
    </row>
    <row r="5" spans="1:3" ht="15" customHeight="1" x14ac:dyDescent="0.25">
      <c r="A5" s="196" t="s">
        <v>6625</v>
      </c>
      <c r="B5" s="196"/>
      <c r="C5" s="83"/>
    </row>
    <row r="6" spans="1:3" ht="5.0999999999999996" customHeight="1" x14ac:dyDescent="0.25">
      <c r="A6" s="3"/>
      <c r="B6" s="3"/>
      <c r="C6" s="3"/>
    </row>
    <row r="7" spans="1:3" ht="15.75" x14ac:dyDescent="0.25">
      <c r="A7" s="253" t="s">
        <v>2058</v>
      </c>
      <c r="B7" s="253"/>
      <c r="C7" s="253"/>
    </row>
    <row r="8" spans="1:3" ht="15" customHeight="1" x14ac:dyDescent="0.25">
      <c r="A8" s="9"/>
      <c r="B8" s="31" t="e">
        <f>milname</f>
        <v>#NAME?</v>
      </c>
      <c r="C8" s="30"/>
    </row>
    <row r="9" spans="1:3" ht="30" customHeight="1" thickBot="1" x14ac:dyDescent="0.3">
      <c r="A9" s="146" t="s">
        <v>7437</v>
      </c>
      <c r="B9" s="146"/>
      <c r="C9" s="61" t="str">
        <f>IF(mil06.02="","",mil06.02)</f>
        <v/>
      </c>
    </row>
    <row r="10" spans="1:3" x14ac:dyDescent="0.25">
      <c r="A10" s="135" t="s">
        <v>6934</v>
      </c>
      <c r="B10" s="135"/>
      <c r="C10" s="3"/>
    </row>
    <row r="11" spans="1:3" x14ac:dyDescent="0.25">
      <c r="A11" s="172" t="s">
        <v>2057</v>
      </c>
      <c r="B11" s="172"/>
      <c r="C11" s="7" t="s">
        <v>2056</v>
      </c>
    </row>
    <row r="12" spans="1:3" ht="5.0999999999999996" customHeight="1" x14ac:dyDescent="0.25">
      <c r="A12" s="3"/>
      <c r="B12" s="3"/>
      <c r="C12" s="3"/>
    </row>
    <row r="13" spans="1:3" x14ac:dyDescent="0.25">
      <c r="A13" s="146" t="s">
        <v>218</v>
      </c>
      <c r="B13" s="3" t="s">
        <v>2055</v>
      </c>
      <c r="C13" s="103" t="str">
        <f>IF(mil02.02="","",mil02.02)</f>
        <v/>
      </c>
    </row>
    <row r="14" spans="1:3" x14ac:dyDescent="0.25">
      <c r="A14" s="146"/>
      <c r="B14" s="2" t="s">
        <v>7017</v>
      </c>
      <c r="C14" s="25"/>
    </row>
    <row r="15" spans="1:3" ht="5.0999999999999996" customHeight="1" x14ac:dyDescent="0.25">
      <c r="A15" s="3"/>
      <c r="B15" s="3"/>
      <c r="C15" s="3"/>
    </row>
    <row r="16" spans="1:3" x14ac:dyDescent="0.25">
      <c r="A16" s="3"/>
      <c r="B16" s="17" t="s">
        <v>2054</v>
      </c>
      <c r="C16" s="3"/>
    </row>
    <row r="17" spans="1:3" ht="5.0999999999999996" customHeight="1" x14ac:dyDescent="0.25">
      <c r="A17" s="3"/>
      <c r="B17" s="3"/>
      <c r="C17" s="3"/>
    </row>
    <row r="18" spans="1:3" ht="30" x14ac:dyDescent="0.25">
      <c r="A18" s="146" t="s">
        <v>406</v>
      </c>
      <c r="B18" s="3" t="s">
        <v>2053</v>
      </c>
      <c r="C18" s="103" t="str">
        <f>IF(mil02.17="","",mil02.17)</f>
        <v/>
      </c>
    </row>
    <row r="19" spans="1:3" x14ac:dyDescent="0.25">
      <c r="A19" s="146"/>
      <c r="B19" s="2" t="s">
        <v>7018</v>
      </c>
      <c r="C19" s="25"/>
    </row>
    <row r="20" spans="1:3" ht="5.0999999999999996" customHeight="1" x14ac:dyDescent="0.25">
      <c r="A20" s="3"/>
      <c r="B20" s="3"/>
      <c r="C20" s="3"/>
    </row>
    <row r="21" spans="1:3" x14ac:dyDescent="0.25">
      <c r="A21" s="3"/>
      <c r="B21" s="29" t="s">
        <v>2052</v>
      </c>
      <c r="C21" s="3"/>
    </row>
    <row r="22" spans="1:3" ht="5.0999999999999996" customHeight="1" x14ac:dyDescent="0.25">
      <c r="A22" s="3"/>
      <c r="B22" s="3"/>
      <c r="C22" s="3"/>
    </row>
    <row r="23" spans="1:3" ht="30" x14ac:dyDescent="0.25">
      <c r="A23" s="146" t="s">
        <v>400</v>
      </c>
      <c r="B23" s="3" t="s">
        <v>2051</v>
      </c>
      <c r="C23" s="103" t="str">
        <f>IF(mil01.07="","",mil01.07)</f>
        <v/>
      </c>
    </row>
    <row r="24" spans="1:3" x14ac:dyDescent="0.25">
      <c r="A24" s="146"/>
      <c r="B24" s="2" t="s">
        <v>6958</v>
      </c>
      <c r="C24" s="25"/>
    </row>
    <row r="25" spans="1:3" ht="5.0999999999999996" customHeight="1" x14ac:dyDescent="0.25">
      <c r="A25" s="3"/>
      <c r="B25" s="3"/>
      <c r="C25" s="3"/>
    </row>
    <row r="26" spans="1:3" ht="45" x14ac:dyDescent="0.25">
      <c r="A26" s="3" t="s">
        <v>422</v>
      </c>
      <c r="B26" s="3" t="s">
        <v>2050</v>
      </c>
      <c r="C26" s="103" t="str">
        <f>IF(sdl_03="","",DATE(YEAR(sdl_03)-10,MONTH(sdl_03),DAY(sdl_03)))</f>
        <v/>
      </c>
    </row>
    <row r="27" spans="1:3" ht="5.0999999999999996" customHeight="1" x14ac:dyDescent="0.25">
      <c r="A27" s="3"/>
      <c r="B27" s="3"/>
      <c r="C27" s="3"/>
    </row>
    <row r="28" spans="1:3" ht="60" x14ac:dyDescent="0.25">
      <c r="A28" s="3" t="s">
        <v>497</v>
      </c>
      <c r="B28" s="3" t="s">
        <v>2049</v>
      </c>
      <c r="C28" s="103" t="str">
        <f>IF(sdl_03="","",DATE(YEAR(sdl_03)-3,MONTH(sdl_03),DAY(sdl_03)))</f>
        <v/>
      </c>
    </row>
    <row r="29" spans="1:3" ht="5.0999999999999996" customHeight="1" x14ac:dyDescent="0.25">
      <c r="A29" s="3"/>
      <c r="B29" s="3"/>
      <c r="C29" s="3"/>
    </row>
    <row r="30" spans="1:3" ht="90" x14ac:dyDescent="0.25">
      <c r="A30" s="3" t="s">
        <v>529</v>
      </c>
      <c r="B30" s="3" t="s">
        <v>2048</v>
      </c>
      <c r="C30" s="103" t="str">
        <f>IF(sdl_03="","",DATE(YEAR(sdl_03),MONTH(sdl_03),DAY(sdl_03)+5))</f>
        <v/>
      </c>
    </row>
    <row r="31" spans="1:3" ht="5.0999999999999996" customHeight="1" x14ac:dyDescent="0.25">
      <c r="A31" s="3"/>
      <c r="B31" s="3"/>
      <c r="C31" s="3"/>
    </row>
    <row r="32" spans="1:3" ht="45" x14ac:dyDescent="0.25">
      <c r="A32" s="3" t="s">
        <v>566</v>
      </c>
      <c r="B32" s="3" t="s">
        <v>2047</v>
      </c>
      <c r="C32" s="103" t="str">
        <f>IF(sdl_03="","",DATE(YEAR(sdl_03),MONTH(sdl_03),DAY(sdl_03)+30))</f>
        <v/>
      </c>
    </row>
    <row r="33" spans="1:3" ht="5.0999999999999996" customHeight="1" x14ac:dyDescent="0.25">
      <c r="A33" s="3"/>
      <c r="B33" s="3"/>
      <c r="C33" s="3"/>
    </row>
    <row r="34" spans="1:3" ht="60" x14ac:dyDescent="0.25">
      <c r="A34" s="3" t="s">
        <v>2046</v>
      </c>
      <c r="B34" s="3" t="s">
        <v>2045</v>
      </c>
      <c r="C34" s="103" t="str">
        <f>IF(sdl_03="","",DATE(YEAR(sdl_03),MONTH(sdl_03)+3,DAY(sdl_03)))</f>
        <v/>
      </c>
    </row>
    <row r="35" spans="1:3" ht="5.0999999999999996" customHeight="1" x14ac:dyDescent="0.25">
      <c r="A35" s="3"/>
      <c r="B35" s="3"/>
      <c r="C35" s="3"/>
    </row>
    <row r="36" spans="1:3" ht="30" x14ac:dyDescent="0.25">
      <c r="A36" s="146" t="s">
        <v>607</v>
      </c>
      <c r="B36" s="3" t="s">
        <v>7020</v>
      </c>
      <c r="C36" s="103" t="str">
        <f>IF(sdl_03="","",DATE(YEAR(sdl_03),MONTH(sdl_03)+6,DAY(sdl_03)))</f>
        <v/>
      </c>
    </row>
    <row r="37" spans="1:3" x14ac:dyDescent="0.25">
      <c r="A37" s="146"/>
      <c r="B37" s="2" t="s">
        <v>6959</v>
      </c>
      <c r="C37" s="25"/>
    </row>
    <row r="38" spans="1:3" x14ac:dyDescent="0.25">
      <c r="A38" s="146"/>
      <c r="B38" s="3" t="s">
        <v>7019</v>
      </c>
      <c r="C38" s="25"/>
    </row>
    <row r="39" spans="1:3" ht="30" x14ac:dyDescent="0.25">
      <c r="A39" s="3"/>
      <c r="B39" s="23" t="s">
        <v>2044</v>
      </c>
      <c r="C39" s="3"/>
    </row>
    <row r="40" spans="1:3" ht="30" x14ac:dyDescent="0.25">
      <c r="A40" s="3"/>
      <c r="B40" s="23" t="s">
        <v>2043</v>
      </c>
      <c r="C40" s="3"/>
    </row>
    <row r="41" spans="1:3" ht="60" x14ac:dyDescent="0.25">
      <c r="A41" s="146"/>
      <c r="B41" s="23" t="s">
        <v>2042</v>
      </c>
      <c r="C41" s="3"/>
    </row>
    <row r="42" spans="1:3" ht="90" x14ac:dyDescent="0.25">
      <c r="A42" s="146"/>
      <c r="B42" s="28" t="s">
        <v>2041</v>
      </c>
      <c r="C42" s="3"/>
    </row>
    <row r="43" spans="1:3" x14ac:dyDescent="0.25">
      <c r="A43" s="146"/>
      <c r="B43" s="68" t="s">
        <v>7021</v>
      </c>
      <c r="C43" s="3"/>
    </row>
    <row r="44" spans="1:3" ht="5.0999999999999996" customHeight="1" x14ac:dyDescent="0.25">
      <c r="A44" s="3"/>
      <c r="B44" s="3"/>
      <c r="C44" s="3"/>
    </row>
    <row r="45" spans="1:3" ht="30" x14ac:dyDescent="0.25">
      <c r="A45" s="146" t="s">
        <v>2040</v>
      </c>
      <c r="B45" s="3" t="s">
        <v>7022</v>
      </c>
      <c r="C45" s="103" t="str">
        <f>IF(sdl_03="","",DATE(YEAR(sdl_03),MONTH(sdl_03)+9,DAY(sdl_03)))</f>
        <v/>
      </c>
    </row>
    <row r="46" spans="1:3" x14ac:dyDescent="0.25">
      <c r="A46" s="146"/>
      <c r="B46" s="2" t="s">
        <v>7021</v>
      </c>
      <c r="C46" s="25"/>
    </row>
    <row r="47" spans="1:3" x14ac:dyDescent="0.25">
      <c r="A47" s="146"/>
      <c r="B47" s="3" t="s">
        <v>7019</v>
      </c>
      <c r="C47" s="25"/>
    </row>
    <row r="48" spans="1:3" ht="30" x14ac:dyDescent="0.25">
      <c r="A48" s="3"/>
      <c r="B48" s="23" t="s">
        <v>2039</v>
      </c>
      <c r="C48" s="3"/>
    </row>
    <row r="49" spans="1:3" ht="45" x14ac:dyDescent="0.25">
      <c r="A49" s="3"/>
      <c r="B49" s="23" t="s">
        <v>2038</v>
      </c>
      <c r="C49" s="3"/>
    </row>
    <row r="50" spans="1:3" ht="60" x14ac:dyDescent="0.25">
      <c r="A50" s="146"/>
      <c r="B50" s="27" t="s">
        <v>2037</v>
      </c>
      <c r="C50" s="103" t="str">
        <f>IF(mil26.29extdate="","",mil26.29extdate)</f>
        <v/>
      </c>
    </row>
    <row r="51" spans="1:3" x14ac:dyDescent="0.25">
      <c r="A51" s="146"/>
      <c r="B51" s="68" t="s">
        <v>7023</v>
      </c>
      <c r="C51" s="25"/>
    </row>
    <row r="52" spans="1:3" ht="30" x14ac:dyDescent="0.25">
      <c r="A52" s="146"/>
      <c r="B52" s="23" t="s">
        <v>2036</v>
      </c>
      <c r="C52" s="3"/>
    </row>
    <row r="53" spans="1:3" x14ac:dyDescent="0.25">
      <c r="A53" s="146"/>
      <c r="B53" s="66" t="s">
        <v>7024</v>
      </c>
      <c r="C53" s="3"/>
    </row>
    <row r="54" spans="1:3" ht="5.0999999999999996" customHeight="1" x14ac:dyDescent="0.25">
      <c r="A54" s="3"/>
      <c r="B54" s="3"/>
      <c r="C54" s="3"/>
    </row>
    <row r="55" spans="1:3" ht="45" x14ac:dyDescent="0.25">
      <c r="A55" s="3" t="s">
        <v>598</v>
      </c>
      <c r="B55" s="3" t="s">
        <v>2035</v>
      </c>
      <c r="C55" s="103" t="str">
        <f>IF(sdl_03="","",DATE(YEAR(sdl_03)+1,MONTH(sdl_03), DAY(0)))</f>
        <v/>
      </c>
    </row>
    <row r="56" spans="1:3" ht="5.0999999999999996" customHeight="1" x14ac:dyDescent="0.25">
      <c r="A56" s="3"/>
      <c r="B56" s="3"/>
      <c r="C56" s="3"/>
    </row>
    <row r="57" spans="1:3" ht="60" x14ac:dyDescent="0.25">
      <c r="A57" s="146" t="s">
        <v>588</v>
      </c>
      <c r="B57" s="3" t="s">
        <v>2034</v>
      </c>
      <c r="C57" s="103" t="str">
        <f>IF(mil26.14="","",mil26.14)</f>
        <v/>
      </c>
    </row>
    <row r="58" spans="1:3" x14ac:dyDescent="0.25">
      <c r="A58" s="146"/>
      <c r="B58" s="2" t="s">
        <v>7179</v>
      </c>
      <c r="C58" s="25"/>
    </row>
    <row r="59" spans="1:3" x14ac:dyDescent="0.25">
      <c r="A59" s="146"/>
      <c r="B59" s="2" t="s">
        <v>6936</v>
      </c>
      <c r="C59" s="25"/>
    </row>
    <row r="60" spans="1:3" ht="5.0999999999999996" customHeight="1" x14ac:dyDescent="0.25">
      <c r="A60" s="3"/>
      <c r="B60" s="3"/>
      <c r="C60" s="3"/>
    </row>
    <row r="61" spans="1:3" ht="75" x14ac:dyDescent="0.25">
      <c r="A61" s="3" t="s">
        <v>582</v>
      </c>
      <c r="B61" s="3" t="s">
        <v>2033</v>
      </c>
      <c r="C61" s="103" t="str">
        <f>IF(sdl_11="","",DATE(YEAR(sdl_11),MONTH(sdl_11),DAY(sdl_11)+65))</f>
        <v/>
      </c>
    </row>
    <row r="62" spans="1:3" ht="5.0999999999999996" customHeight="1" x14ac:dyDescent="0.25">
      <c r="A62" s="3"/>
      <c r="B62" s="3"/>
      <c r="C62" s="3"/>
    </row>
    <row r="63" spans="1:3" ht="60" x14ac:dyDescent="0.25">
      <c r="A63" s="3" t="s">
        <v>574</v>
      </c>
      <c r="B63" s="3" t="s">
        <v>2032</v>
      </c>
      <c r="C63" s="103" t="str">
        <f>IF(sdl_11="","",DATE(YEAR(sdl_11)+1,MONTH(sdl_11),DAY(sdl_11)))</f>
        <v/>
      </c>
    </row>
    <row r="64" spans="1:3" ht="5.0999999999999996" customHeight="1" x14ac:dyDescent="0.25">
      <c r="A64" s="3"/>
      <c r="B64" s="3"/>
      <c r="C64" s="3"/>
    </row>
    <row r="65" spans="1:3" ht="60" x14ac:dyDescent="0.25">
      <c r="A65" s="3" t="s">
        <v>703</v>
      </c>
      <c r="B65" s="3" t="s">
        <v>2031</v>
      </c>
      <c r="C65" s="103" t="str">
        <f>IF(sdl_03="","",DATE(YEAR(sdl_03)+1,MONTH(sdl_03),DAY(sdl_03)))</f>
        <v/>
      </c>
    </row>
    <row r="66" spans="1:3" ht="5.0999999999999996" customHeight="1" x14ac:dyDescent="0.25">
      <c r="A66" s="3"/>
      <c r="B66" s="3"/>
      <c r="C66" s="3"/>
    </row>
    <row r="67" spans="1:3" ht="45" x14ac:dyDescent="0.25">
      <c r="A67" s="3" t="s">
        <v>2030</v>
      </c>
      <c r="B67" s="3" t="s">
        <v>2029</v>
      </c>
      <c r="C67" s="103" t="str">
        <f>IF(sdl_03="","",DATE(YEAR(sdl_03)+1,9,30))</f>
        <v/>
      </c>
    </row>
    <row r="68" spans="1:3" ht="5.0999999999999996" customHeight="1" x14ac:dyDescent="0.25">
      <c r="A68" s="3"/>
      <c r="B68" s="3"/>
      <c r="C68" s="3"/>
    </row>
    <row r="69" spans="1:3" ht="30" x14ac:dyDescent="0.25">
      <c r="A69" s="3" t="s">
        <v>2028</v>
      </c>
      <c r="B69" s="3" t="s">
        <v>2027</v>
      </c>
      <c r="C69" s="103" t="str">
        <f>IF(sdl_03="","",DATE(YEAR(sdl_03)+1,12,31))</f>
        <v/>
      </c>
    </row>
    <row r="70" spans="1:3" ht="5.0999999999999996" customHeight="1" x14ac:dyDescent="0.25">
      <c r="A70" s="3"/>
      <c r="B70" s="3"/>
      <c r="C70" s="3"/>
    </row>
    <row r="71" spans="1:3" ht="45" x14ac:dyDescent="0.25">
      <c r="A71" s="3" t="s">
        <v>693</v>
      </c>
      <c r="B71" s="3" t="s">
        <v>2026</v>
      </c>
      <c r="C71" s="103" t="str">
        <f>IF(sdl_03="","",DATE(YEAR(sdl_03)+2,MONTH(sdl_03),DAY(sdl_03)))</f>
        <v/>
      </c>
    </row>
    <row r="72" spans="1:3" ht="5.0999999999999996" customHeight="1" x14ac:dyDescent="0.25">
      <c r="A72" s="3"/>
      <c r="B72" s="3"/>
      <c r="C72" s="3"/>
    </row>
    <row r="73" spans="1:3" ht="75" x14ac:dyDescent="0.25">
      <c r="A73" s="3" t="s">
        <v>675</v>
      </c>
      <c r="B73" s="3" t="s">
        <v>7780</v>
      </c>
      <c r="C73" s="103" t="str">
        <f>IF(sdl_03="","",DATE(YEAR(sdl_03)+3,MONTH(sdl_03)+9,DAY(sdl_03)))</f>
        <v/>
      </c>
    </row>
    <row r="74" spans="1:3" ht="5.0999999999999996" customHeight="1" x14ac:dyDescent="0.25">
      <c r="A74" s="3"/>
      <c r="B74" s="3"/>
      <c r="C74" s="3"/>
    </row>
    <row r="75" spans="1:3" ht="165" x14ac:dyDescent="0.25">
      <c r="A75" s="3" t="s">
        <v>660</v>
      </c>
      <c r="B75" s="3" t="s">
        <v>2025</v>
      </c>
      <c r="C75" s="103" t="str">
        <f>IF(sdl_03="","",DATE(YEAR(sdl_03)+4,MONTH(sdl_03),DAY(sdl_03)))</f>
        <v/>
      </c>
    </row>
    <row r="76" spans="1:3" ht="5.0999999999999996" customHeight="1" x14ac:dyDescent="0.25">
      <c r="A76" s="3"/>
      <c r="B76" s="3"/>
      <c r="C76" s="3"/>
    </row>
    <row r="77" spans="1:3" ht="75" x14ac:dyDescent="0.25">
      <c r="A77" s="3" t="s">
        <v>2024</v>
      </c>
      <c r="B77" s="3" t="s">
        <v>7781</v>
      </c>
      <c r="C77" s="103" t="str">
        <f>IF(sdl_03="","",DATE(YEAR(sdl_03)+4,MONTH(sdl_03)+9,DAY(sdl_03)))</f>
        <v/>
      </c>
    </row>
    <row r="78" spans="1:3" ht="5.0999999999999996" customHeight="1" x14ac:dyDescent="0.25">
      <c r="A78" s="3"/>
      <c r="B78" s="3"/>
      <c r="C78" s="3"/>
    </row>
    <row r="79" spans="1:3" ht="60" x14ac:dyDescent="0.25">
      <c r="A79" s="3" t="s">
        <v>2023</v>
      </c>
      <c r="B79" s="3" t="s">
        <v>2022</v>
      </c>
      <c r="C79" s="104"/>
    </row>
    <row r="80" spans="1:3" ht="5.0999999999999996" customHeight="1" x14ac:dyDescent="0.25">
      <c r="A80" s="3"/>
      <c r="B80" s="3"/>
      <c r="C80" s="3"/>
    </row>
    <row r="81" spans="1:3" ht="45" x14ac:dyDescent="0.25">
      <c r="A81" s="146" t="s">
        <v>639</v>
      </c>
      <c r="B81" s="3" t="s">
        <v>2021</v>
      </c>
      <c r="C81" s="103" t="str">
        <f>IF(mil06.23="","",mil06.23)</f>
        <v/>
      </c>
    </row>
    <row r="82" spans="1:3" x14ac:dyDescent="0.25">
      <c r="A82" s="146"/>
      <c r="B82" s="2" t="s">
        <v>6748</v>
      </c>
      <c r="C82" s="25"/>
    </row>
    <row r="83" spans="1:3" ht="5.0999999999999996" customHeight="1" x14ac:dyDescent="0.25">
      <c r="A83" s="9"/>
      <c r="B83" s="3"/>
      <c r="C83" s="3"/>
    </row>
    <row r="84" spans="1:3" ht="30" x14ac:dyDescent="0.25">
      <c r="A84" s="146"/>
      <c r="B84" s="17" t="s">
        <v>2020</v>
      </c>
      <c r="C84" s="3"/>
    </row>
    <row r="85" spans="1:3" x14ac:dyDescent="0.25">
      <c r="A85" s="146"/>
      <c r="B85" s="2" t="s">
        <v>7027</v>
      </c>
      <c r="C85" s="3"/>
    </row>
    <row r="86" spans="1:3" ht="5.0999999999999996" customHeight="1" x14ac:dyDescent="0.25">
      <c r="A86" s="3"/>
      <c r="B86" s="3"/>
      <c r="C86" s="3"/>
    </row>
    <row r="87" spans="1:3" ht="75" x14ac:dyDescent="0.25">
      <c r="A87" s="146" t="s">
        <v>743</v>
      </c>
      <c r="B87" s="3" t="s">
        <v>2019</v>
      </c>
      <c r="C87" s="103" t="str">
        <f>IF(sdl_18="","",DATE(YEAR(sdl_18),MONTH(sdl_18),DAY(sdl_18)+120))</f>
        <v/>
      </c>
    </row>
    <row r="88" spans="1:3" x14ac:dyDescent="0.25">
      <c r="A88" s="146"/>
      <c r="B88" s="2" t="s">
        <v>7025</v>
      </c>
      <c r="C88" s="25"/>
    </row>
    <row r="89" spans="1:3" ht="5.0999999999999996" customHeight="1" x14ac:dyDescent="0.25">
      <c r="A89" s="3"/>
      <c r="B89" s="3"/>
      <c r="C89" s="3"/>
    </row>
    <row r="90" spans="1:3" ht="30" x14ac:dyDescent="0.25">
      <c r="A90" s="3" t="s">
        <v>722</v>
      </c>
      <c r="B90" s="3" t="s">
        <v>2018</v>
      </c>
      <c r="C90" s="104"/>
    </row>
    <row r="91" spans="1:3" ht="5.0999999999999996" customHeight="1" x14ac:dyDescent="0.25">
      <c r="A91" s="3"/>
      <c r="B91" s="3"/>
      <c r="C91" s="3"/>
    </row>
    <row r="92" spans="1:3" ht="60" x14ac:dyDescent="0.25">
      <c r="A92" s="3" t="s">
        <v>716</v>
      </c>
      <c r="B92" s="26" t="s">
        <v>7420</v>
      </c>
      <c r="C92" s="104"/>
    </row>
    <row r="93" spans="1:3" ht="5.0999999999999996" customHeight="1" x14ac:dyDescent="0.25">
      <c r="A93" s="3"/>
      <c r="B93" s="3"/>
      <c r="C93" s="3"/>
    </row>
    <row r="94" spans="1:3" ht="30" x14ac:dyDescent="0.25">
      <c r="A94" s="3" t="s">
        <v>775</v>
      </c>
      <c r="B94" s="3" t="s">
        <v>7421</v>
      </c>
      <c r="C94" s="103" t="str">
        <f>IF(sdl_21="","",sdl_21+10+(WEEKDAY(sdl_21+10)&gt;=2)*7-WEEKDAY(sdl_21+10)+2)</f>
        <v/>
      </c>
    </row>
    <row r="95" spans="1:3" ht="5.0999999999999996" customHeight="1" x14ac:dyDescent="0.25">
      <c r="A95" s="3"/>
      <c r="B95" s="3"/>
      <c r="C95" s="3"/>
    </row>
    <row r="96" spans="1:3" ht="30" x14ac:dyDescent="0.25">
      <c r="A96" s="3" t="s">
        <v>758</v>
      </c>
      <c r="B96" s="3" t="s">
        <v>2017</v>
      </c>
      <c r="C96" s="103" t="str">
        <f>IF(OR(sdl_20="",sdl_22=""),"",MAX(sdl_20,sdl_22))</f>
        <v/>
      </c>
    </row>
    <row r="97" spans="1:3" ht="5.0999999999999996" customHeight="1" x14ac:dyDescent="0.25">
      <c r="A97" s="3"/>
      <c r="B97" s="3"/>
      <c r="C97" s="3"/>
    </row>
    <row r="98" spans="1:3" ht="30" x14ac:dyDescent="0.25">
      <c r="A98" s="146" t="s">
        <v>753</v>
      </c>
      <c r="B98" s="3" t="s">
        <v>2016</v>
      </c>
      <c r="C98" s="103" t="str">
        <f>IF(mil06.24="","",mil06.24)</f>
        <v/>
      </c>
    </row>
    <row r="99" spans="1:3" x14ac:dyDescent="0.25">
      <c r="A99" s="146"/>
      <c r="B99" s="2" t="s">
        <v>6749</v>
      </c>
      <c r="C99" s="25"/>
    </row>
    <row r="100" spans="1:3" ht="5.0999999999999996" customHeight="1" x14ac:dyDescent="0.25">
      <c r="A100" s="3"/>
      <c r="B100" s="3"/>
      <c r="C100" s="3"/>
    </row>
    <row r="101" spans="1:3" ht="30" x14ac:dyDescent="0.25">
      <c r="A101" s="3" t="s">
        <v>800</v>
      </c>
      <c r="B101" s="3" t="s">
        <v>2015</v>
      </c>
      <c r="C101" s="104"/>
    </row>
    <row r="102" spans="1:3" ht="5.0999999999999996" customHeight="1" x14ac:dyDescent="0.25">
      <c r="A102" s="3"/>
      <c r="B102" s="3"/>
      <c r="C102" s="3"/>
    </row>
    <row r="103" spans="1:3" ht="45" x14ac:dyDescent="0.25">
      <c r="A103" s="3" t="s">
        <v>781</v>
      </c>
      <c r="B103" s="3" t="s">
        <v>2014</v>
      </c>
      <c r="C103" s="104"/>
    </row>
    <row r="104" spans="1:3" ht="5.0999999999999996" customHeight="1" x14ac:dyDescent="0.25">
      <c r="A104" s="3"/>
      <c r="B104" s="3"/>
      <c r="C104" s="3"/>
    </row>
    <row r="105" spans="1:3" ht="30" x14ac:dyDescent="0.25">
      <c r="A105" s="146" t="s">
        <v>815</v>
      </c>
      <c r="B105" s="3" t="s">
        <v>2013</v>
      </c>
      <c r="C105" s="103" t="str">
        <f>IF(mil06.25="","",mil06.25)</f>
        <v/>
      </c>
    </row>
    <row r="106" spans="1:3" x14ac:dyDescent="0.25">
      <c r="A106" s="146"/>
      <c r="B106" s="2" t="s">
        <v>6750</v>
      </c>
      <c r="C106" s="25"/>
    </row>
    <row r="107" spans="1:3" ht="5.0999999999999996" customHeight="1" x14ac:dyDescent="0.25">
      <c r="A107" s="3"/>
      <c r="B107" s="3"/>
      <c r="C107" s="3"/>
    </row>
    <row r="108" spans="1:3" ht="30" x14ac:dyDescent="0.25">
      <c r="A108" s="146" t="s">
        <v>809</v>
      </c>
      <c r="B108" s="3" t="s">
        <v>2012</v>
      </c>
      <c r="C108" s="103" t="str">
        <f>IF(mil06.26="","",mil06.26)</f>
        <v/>
      </c>
    </row>
    <row r="109" spans="1:3" x14ac:dyDescent="0.25">
      <c r="A109" s="146"/>
      <c r="B109" s="2" t="s">
        <v>6892</v>
      </c>
      <c r="C109" s="25"/>
    </row>
    <row r="110" spans="1:3" ht="5.0999999999999996" customHeight="1" x14ac:dyDescent="0.25">
      <c r="A110" s="3"/>
      <c r="B110" s="3"/>
      <c r="C110" s="3"/>
    </row>
    <row r="111" spans="1:3" ht="45" x14ac:dyDescent="0.25">
      <c r="A111" s="3" t="s">
        <v>2011</v>
      </c>
      <c r="B111" s="3" t="s">
        <v>2010</v>
      </c>
      <c r="C111" s="103" t="str">
        <f>IF(sdl_28="","",DATE(YEAR(sdl_28),MONTH(sdl_28),DAY(sdl_28)+20))</f>
        <v/>
      </c>
    </row>
    <row r="112" spans="1:3" ht="5.0999999999999996" customHeight="1" x14ac:dyDescent="0.25">
      <c r="A112" s="3"/>
      <c r="B112" s="3"/>
      <c r="C112" s="3"/>
    </row>
    <row r="113" spans="1:3" ht="45" x14ac:dyDescent="0.25">
      <c r="A113" s="146" t="s">
        <v>827</v>
      </c>
      <c r="B113" s="3" t="s">
        <v>2009</v>
      </c>
      <c r="C113" s="103" t="str">
        <f>IF(sdl_28="","",DATE(YEAR(sdl_28),MONTH(sdl_28)+6,DAY(sdl_28)))</f>
        <v/>
      </c>
    </row>
    <row r="114" spans="1:3" x14ac:dyDescent="0.25">
      <c r="A114" s="146"/>
      <c r="B114" s="2" t="s">
        <v>7026</v>
      </c>
      <c r="C114" s="25"/>
    </row>
    <row r="115" spans="1:3" ht="5.0999999999999996" customHeight="1" x14ac:dyDescent="0.25">
      <c r="A115" s="3"/>
      <c r="B115" s="3"/>
      <c r="C115" s="3"/>
    </row>
    <row r="116" spans="1:3" ht="90" x14ac:dyDescent="0.25">
      <c r="A116" s="146" t="s">
        <v>819</v>
      </c>
      <c r="B116" s="3" t="s">
        <v>2008</v>
      </c>
      <c r="C116" s="103" t="str">
        <f>IF(AND(sdl_17b="",sdl_28=""),"",IF(sdl_17b="",DATE(YEAR(sdl_28),MONTH(sdl_28),DAY(sdl_28)+60),DATE(YEAR(sdl_17b),MONTH(sdl_17b),DAY(sdl_17b)+60)))</f>
        <v/>
      </c>
    </row>
    <row r="117" spans="1:3" x14ac:dyDescent="0.25">
      <c r="A117" s="146"/>
      <c r="B117" s="2" t="s">
        <v>7028</v>
      </c>
      <c r="C117" s="25"/>
    </row>
    <row r="118" spans="1:3" ht="5.0999999999999996" customHeight="1" x14ac:dyDescent="0.25">
      <c r="A118" s="3"/>
      <c r="B118" s="3"/>
      <c r="C118" s="3"/>
    </row>
    <row r="119" spans="1:3" ht="75" x14ac:dyDescent="0.25">
      <c r="A119" s="3" t="s">
        <v>865</v>
      </c>
      <c r="B119" s="3" t="s">
        <v>7470</v>
      </c>
      <c r="C119" s="103" t="str">
        <f>IF(sdl_31="","",DATE(YEAR(sdl_31),MONTH(sdl_31),DAY(sdl_31)+30))</f>
        <v/>
      </c>
    </row>
    <row r="120" spans="1:3" x14ac:dyDescent="0.25">
      <c r="A120" s="3"/>
      <c r="B120" s="2" t="s">
        <v>7473</v>
      </c>
      <c r="C120" s="25"/>
    </row>
    <row r="121" spans="1:3" ht="60" x14ac:dyDescent="0.25">
      <c r="A121" s="146"/>
      <c r="B121" s="23" t="s">
        <v>2007</v>
      </c>
      <c r="C121" s="3"/>
    </row>
    <row r="122" spans="1:3" x14ac:dyDescent="0.25">
      <c r="A122" s="146"/>
      <c r="B122" s="66" t="s">
        <v>6780</v>
      </c>
      <c r="C122" s="3"/>
    </row>
    <row r="123" spans="1:3" x14ac:dyDescent="0.25">
      <c r="A123" s="3"/>
      <c r="B123" s="27" t="s">
        <v>2006</v>
      </c>
      <c r="C123" s="104"/>
    </row>
    <row r="124" spans="1:3" x14ac:dyDescent="0.25">
      <c r="A124" s="3"/>
      <c r="B124" s="27" t="s">
        <v>2005</v>
      </c>
      <c r="C124" s="104"/>
    </row>
    <row r="125" spans="1:3" ht="60" x14ac:dyDescent="0.25">
      <c r="A125" s="3"/>
      <c r="B125" s="23" t="s">
        <v>2004</v>
      </c>
      <c r="C125" s="3"/>
    </row>
    <row r="126" spans="1:3" ht="5.0999999999999996" customHeight="1" x14ac:dyDescent="0.25">
      <c r="A126" s="3"/>
      <c r="B126" s="3"/>
      <c r="C126" s="3"/>
    </row>
    <row r="127" spans="1:3" ht="105" x14ac:dyDescent="0.25">
      <c r="A127" s="3" t="s">
        <v>850</v>
      </c>
      <c r="B127" s="3" t="s">
        <v>7474</v>
      </c>
      <c r="C127" s="103" t="str">
        <f>IF(sdl_28="","",DATE(YEAR(sdl_28),MONTH(sdl_28),DAY(sdl_28)+181))</f>
        <v/>
      </c>
    </row>
    <row r="128" spans="1:3" x14ac:dyDescent="0.25">
      <c r="A128" s="3"/>
      <c r="B128" s="2" t="s">
        <v>7475</v>
      </c>
      <c r="C128" s="25"/>
    </row>
    <row r="129" spans="1:3" x14ac:dyDescent="0.25">
      <c r="A129" s="3"/>
      <c r="B129" s="23" t="s">
        <v>1947</v>
      </c>
      <c r="C129" s="104"/>
    </row>
    <row r="130" spans="1:3" ht="5.0999999999999996" customHeight="1" x14ac:dyDescent="0.25">
      <c r="A130" s="3"/>
      <c r="B130" s="3"/>
      <c r="C130" s="3"/>
    </row>
    <row r="131" spans="1:3" x14ac:dyDescent="0.25">
      <c r="A131" s="3" t="s">
        <v>2003</v>
      </c>
      <c r="B131" s="26" t="s">
        <v>949</v>
      </c>
      <c r="C131" s="25"/>
    </row>
    <row r="132" spans="1:3" ht="5.0999999999999996" customHeight="1" x14ac:dyDescent="0.25">
      <c r="A132" s="3"/>
      <c r="B132" s="3"/>
      <c r="C132" s="3"/>
    </row>
    <row r="133" spans="1:3" ht="30" x14ac:dyDescent="0.25">
      <c r="A133" s="146" t="s">
        <v>874</v>
      </c>
      <c r="B133" s="3" t="s">
        <v>2002</v>
      </c>
      <c r="C133" s="103" t="str">
        <f>IF(mil06.38="","",mil06.38)</f>
        <v/>
      </c>
    </row>
    <row r="134" spans="1:3" x14ac:dyDescent="0.25">
      <c r="A134" s="146"/>
      <c r="B134" s="2" t="s">
        <v>6751</v>
      </c>
      <c r="C134" s="25"/>
    </row>
    <row r="135" spans="1:3" ht="5.0999999999999996" customHeight="1" x14ac:dyDescent="0.25">
      <c r="A135" s="3"/>
      <c r="B135" s="3"/>
      <c r="C135" s="3"/>
    </row>
    <row r="136" spans="1:3" ht="30" x14ac:dyDescent="0.25">
      <c r="A136" s="3"/>
      <c r="B136" s="17" t="s">
        <v>2001</v>
      </c>
      <c r="C136" s="3"/>
    </row>
    <row r="137" spans="1:3" ht="5.0999999999999996" customHeight="1" x14ac:dyDescent="0.25">
      <c r="A137" s="3"/>
      <c r="B137" s="3"/>
      <c r="C137" s="3"/>
    </row>
    <row r="138" spans="1:3" ht="30" x14ac:dyDescent="0.25">
      <c r="A138" s="146" t="s">
        <v>869</v>
      </c>
      <c r="B138" s="3" t="s">
        <v>2000</v>
      </c>
      <c r="C138" s="103" t="str">
        <f>IF(mil06.36="","",mil06.36)</f>
        <v/>
      </c>
    </row>
    <row r="139" spans="1:3" x14ac:dyDescent="0.25">
      <c r="A139" s="146"/>
      <c r="B139" s="2" t="s">
        <v>6753</v>
      </c>
      <c r="C139" s="25"/>
    </row>
    <row r="140" spans="1:3" ht="5.0999999999999996" customHeight="1" x14ac:dyDescent="0.25">
      <c r="A140" s="3"/>
      <c r="B140" s="3"/>
      <c r="C140" s="3"/>
    </row>
    <row r="141" spans="1:3" ht="30" x14ac:dyDescent="0.25">
      <c r="A141" s="146" t="s">
        <v>904</v>
      </c>
      <c r="B141" s="3" t="s">
        <v>1999</v>
      </c>
      <c r="C141" s="103" t="str">
        <f>IF(mil06.37="","",mil06.37)</f>
        <v/>
      </c>
    </row>
    <row r="142" spans="1:3" x14ac:dyDescent="0.25">
      <c r="A142" s="146"/>
      <c r="B142" s="2" t="s">
        <v>6902</v>
      </c>
      <c r="C142" s="25"/>
    </row>
    <row r="143" spans="1:3" ht="5.0999999999999996" customHeight="1" x14ac:dyDescent="0.25">
      <c r="A143" s="3"/>
      <c r="B143" s="3"/>
      <c r="C143" s="3"/>
    </row>
    <row r="144" spans="1:3" ht="45" x14ac:dyDescent="0.25">
      <c r="A144" s="146" t="s">
        <v>889</v>
      </c>
      <c r="B144" s="3" t="s">
        <v>1998</v>
      </c>
      <c r="C144" s="103" t="str">
        <f>IF(OR(sdl_36="",sdl_37="",sdl_38=""),"",MAX(sdl_36,sdl_37,sdl_38))</f>
        <v/>
      </c>
    </row>
    <row r="145" spans="1:3" x14ac:dyDescent="0.25">
      <c r="A145" s="146"/>
      <c r="B145" s="2" t="s">
        <v>6986</v>
      </c>
      <c r="C145" s="25"/>
    </row>
    <row r="146" spans="1:3" ht="5.0999999999999996" customHeight="1" x14ac:dyDescent="0.25">
      <c r="A146" s="3"/>
      <c r="B146" s="3"/>
      <c r="C146" s="3"/>
    </row>
    <row r="147" spans="1:3" ht="45" x14ac:dyDescent="0.25">
      <c r="A147" s="146" t="s">
        <v>1997</v>
      </c>
      <c r="B147" s="3" t="s">
        <v>1996</v>
      </c>
      <c r="C147" s="103" t="str">
        <f>IF(OR(sdl_14="",sdl_39=""),"",MIN(sdl_14,sdl_39))</f>
        <v/>
      </c>
    </row>
    <row r="148" spans="1:3" x14ac:dyDescent="0.25">
      <c r="A148" s="146"/>
      <c r="B148" s="2" t="s">
        <v>6738</v>
      </c>
      <c r="C148" s="25"/>
    </row>
    <row r="149" spans="1:3" ht="5.0999999999999996" customHeight="1" x14ac:dyDescent="0.25">
      <c r="A149" s="3"/>
      <c r="B149" s="3"/>
      <c r="C149" s="3"/>
    </row>
    <row r="150" spans="1:3" ht="45" x14ac:dyDescent="0.25">
      <c r="A150" s="3" t="s">
        <v>885</v>
      </c>
      <c r="B150" s="3" t="s">
        <v>1995</v>
      </c>
      <c r="C150" s="104"/>
    </row>
    <row r="151" spans="1:3" ht="5.0999999999999996" customHeight="1" x14ac:dyDescent="0.25">
      <c r="A151" s="3"/>
      <c r="B151" s="3"/>
      <c r="C151" s="3"/>
    </row>
    <row r="152" spans="1:3" x14ac:dyDescent="0.25">
      <c r="A152" s="3" t="s">
        <v>916</v>
      </c>
      <c r="B152" s="3" t="s">
        <v>949</v>
      </c>
      <c r="C152" s="3"/>
    </row>
    <row r="153" spans="1:3" ht="5.0999999999999996" customHeight="1" x14ac:dyDescent="0.25">
      <c r="A153" s="3"/>
      <c r="B153" s="3"/>
      <c r="C153" s="3"/>
    </row>
    <row r="154" spans="1:3" ht="60" x14ac:dyDescent="0.25">
      <c r="A154" s="146" t="s">
        <v>910</v>
      </c>
      <c r="B154" s="3" t="s">
        <v>1994</v>
      </c>
      <c r="C154" s="103" t="str">
        <f>IF(sdl_40="","",DATE(YEAR(sdl_40),MONTH(sdl_40)+1,DAY(sdl_40)))</f>
        <v/>
      </c>
    </row>
    <row r="155" spans="1:3" x14ac:dyDescent="0.25">
      <c r="A155" s="146"/>
      <c r="B155" s="2" t="s">
        <v>6782</v>
      </c>
      <c r="C155" s="25"/>
    </row>
    <row r="156" spans="1:3" ht="5.0999999999999996" customHeight="1" x14ac:dyDescent="0.25">
      <c r="A156" s="3"/>
      <c r="B156" s="3"/>
      <c r="C156" s="3"/>
    </row>
    <row r="157" spans="1:3" ht="60" x14ac:dyDescent="0.25">
      <c r="A157" s="146" t="s">
        <v>908</v>
      </c>
      <c r="B157" s="3" t="s">
        <v>7512</v>
      </c>
      <c r="C157" s="103" t="str">
        <f>IF(sdl_40="","",DATE(YEAR(sdl_40),MONTH(sdl_40)+2,DAY(sdl_40)))</f>
        <v/>
      </c>
    </row>
    <row r="158" spans="1:3" x14ac:dyDescent="0.25">
      <c r="A158" s="146"/>
      <c r="B158" s="2" t="s">
        <v>6781</v>
      </c>
      <c r="C158" s="25"/>
    </row>
    <row r="159" spans="1:3" x14ac:dyDescent="0.25">
      <c r="A159" s="146"/>
      <c r="B159" s="2" t="s">
        <v>6630</v>
      </c>
      <c r="C159" s="25"/>
    </row>
    <row r="160" spans="1:3" ht="5.0999999999999996" customHeight="1" x14ac:dyDescent="0.25">
      <c r="A160" s="3"/>
      <c r="B160" s="3"/>
      <c r="C160" s="3"/>
    </row>
    <row r="161" spans="1:3" x14ac:dyDescent="0.25">
      <c r="A161" s="3" t="s">
        <v>947</v>
      </c>
      <c r="B161" s="3" t="s">
        <v>7513</v>
      </c>
      <c r="C161" s="104"/>
    </row>
    <row r="162" spans="1:3" ht="5.0999999999999996" customHeight="1" x14ac:dyDescent="0.25">
      <c r="A162" s="3"/>
      <c r="B162" s="3"/>
      <c r="C162" s="3"/>
    </row>
    <row r="163" spans="1:3" ht="45" x14ac:dyDescent="0.25">
      <c r="A163" s="3" t="s">
        <v>956</v>
      </c>
      <c r="B163" s="3" t="s">
        <v>7514</v>
      </c>
      <c r="C163" s="104"/>
    </row>
    <row r="164" spans="1:3" ht="5.0999999999999996" customHeight="1" x14ac:dyDescent="0.25">
      <c r="A164" s="3"/>
      <c r="B164" s="3"/>
      <c r="C164" s="3"/>
    </row>
    <row r="165" spans="1:3" ht="75" x14ac:dyDescent="0.25">
      <c r="A165" s="3" t="s">
        <v>1993</v>
      </c>
      <c r="B165" s="3" t="s">
        <v>7782</v>
      </c>
      <c r="C165" s="103" t="str">
        <f>IF(sdl_40="","",DATE(YEAR(sdl_40),MONTH(sdl_40)+15,DAY(sdl_40)))</f>
        <v/>
      </c>
    </row>
    <row r="166" spans="1:3" ht="5.0999999999999996" customHeight="1" x14ac:dyDescent="0.25">
      <c r="A166" s="3"/>
      <c r="B166" s="3"/>
      <c r="C166" s="3"/>
    </row>
    <row r="167" spans="1:3" ht="75" x14ac:dyDescent="0.25">
      <c r="A167" s="3" t="s">
        <v>1992</v>
      </c>
      <c r="B167" s="3" t="s">
        <v>1991</v>
      </c>
      <c r="C167" s="103" t="str">
        <f>IF(sdl_40="","",DATE(YEAR(sdl_40)+2,MONTH(sdl_40),DAY(sdl_40)))</f>
        <v/>
      </c>
    </row>
    <row r="168" spans="1:3" ht="5.0999999999999996" customHeight="1" x14ac:dyDescent="0.25">
      <c r="A168" s="3"/>
      <c r="B168" s="3"/>
      <c r="C168" s="3"/>
    </row>
    <row r="169" spans="1:3" ht="75" x14ac:dyDescent="0.25">
      <c r="A169" s="146" t="s">
        <v>1990</v>
      </c>
      <c r="B169" s="3" t="s">
        <v>1989</v>
      </c>
      <c r="C169" s="103" t="str">
        <f>IF(sdl_39="","",DATE(YEAR(sdl_39),MONTH(sdl_39),DAY(sdl_39)+90))</f>
        <v/>
      </c>
    </row>
    <row r="170" spans="1:3" x14ac:dyDescent="0.25">
      <c r="A170" s="146"/>
      <c r="B170" s="2" t="s">
        <v>6986</v>
      </c>
      <c r="C170" s="25"/>
    </row>
    <row r="171" spans="1:3" x14ac:dyDescent="0.25">
      <c r="A171" s="146"/>
      <c r="B171" s="2" t="s">
        <v>6780</v>
      </c>
      <c r="C171" s="25"/>
    </row>
    <row r="172" spans="1:3" ht="30" x14ac:dyDescent="0.25">
      <c r="A172" s="3"/>
      <c r="B172" s="23" t="s">
        <v>1988</v>
      </c>
      <c r="C172" s="104"/>
    </row>
    <row r="173" spans="1:3" ht="30" x14ac:dyDescent="0.25">
      <c r="A173" s="3"/>
      <c r="B173" s="23" t="s">
        <v>1987</v>
      </c>
      <c r="C173" s="104"/>
    </row>
    <row r="174" spans="1:3" x14ac:dyDescent="0.25">
      <c r="A174" s="3"/>
      <c r="B174" s="66" t="s">
        <v>6988</v>
      </c>
      <c r="C174" s="25"/>
    </row>
    <row r="175" spans="1:3" ht="5.0999999999999996" customHeight="1" x14ac:dyDescent="0.25">
      <c r="A175" s="3"/>
      <c r="B175" s="3"/>
      <c r="C175" s="3"/>
    </row>
    <row r="176" spans="1:3" ht="30" x14ac:dyDescent="0.25">
      <c r="A176" s="3" t="s">
        <v>1986</v>
      </c>
      <c r="B176" s="3" t="s">
        <v>1985</v>
      </c>
      <c r="C176" s="103" t="str">
        <f>IF(sdl_45="","",DATE(YEAR(sdl_45),MONTH(sdl_45)+4,DAY(sdl_45)))</f>
        <v/>
      </c>
    </row>
    <row r="177" spans="1:3" ht="5.0999999999999996" customHeight="1" x14ac:dyDescent="0.25">
      <c r="A177" s="3"/>
      <c r="B177" s="3"/>
      <c r="C177" s="3"/>
    </row>
    <row r="178" spans="1:3" ht="60" x14ac:dyDescent="0.25">
      <c r="A178" s="146" t="s">
        <v>1984</v>
      </c>
      <c r="B178" s="3" t="s">
        <v>1983</v>
      </c>
      <c r="C178" s="103" t="str">
        <f>IF(sdl_39="","",DATE(YEAR(sdl_39),MONTH(sdl_39)+6,DAY(sdl_39)))</f>
        <v/>
      </c>
    </row>
    <row r="179" spans="1:3" x14ac:dyDescent="0.25">
      <c r="A179" s="146"/>
      <c r="B179" s="2" t="s">
        <v>6986</v>
      </c>
      <c r="C179" s="25"/>
    </row>
    <row r="180" spans="1:3" ht="5.0999999999999996" customHeight="1" x14ac:dyDescent="0.25">
      <c r="A180" s="3"/>
      <c r="B180" s="3"/>
      <c r="C180" s="3"/>
    </row>
    <row r="181" spans="1:3" ht="75" x14ac:dyDescent="0.25">
      <c r="A181" s="146" t="s">
        <v>1982</v>
      </c>
      <c r="B181" s="3" t="s">
        <v>1981</v>
      </c>
      <c r="C181" s="103" t="str">
        <f>IF(OR(sdl_30="",sdl_47=""),"",MAX(sdl_30,sdl_47))</f>
        <v/>
      </c>
    </row>
    <row r="182" spans="1:3" x14ac:dyDescent="0.25">
      <c r="A182" s="146"/>
      <c r="B182" s="2" t="s">
        <v>7029</v>
      </c>
      <c r="C182" s="25"/>
    </row>
    <row r="183" spans="1:3" ht="5.0999999999999996" customHeight="1" x14ac:dyDescent="0.25">
      <c r="A183" s="3"/>
      <c r="B183" s="3"/>
      <c r="C183" s="3"/>
    </row>
    <row r="184" spans="1:3" ht="90" x14ac:dyDescent="0.25">
      <c r="A184" s="146" t="s">
        <v>967</v>
      </c>
      <c r="B184" s="3" t="s">
        <v>1980</v>
      </c>
      <c r="C184" s="103" t="str">
        <f>IF(sdl_40="","",DATE(YEAR(sdl_40)+1,MONTH(sdl_40),DAY(sdl_40)+60))</f>
        <v/>
      </c>
    </row>
    <row r="185" spans="1:3" x14ac:dyDescent="0.25">
      <c r="A185" s="146"/>
      <c r="B185" s="2" t="s">
        <v>7032</v>
      </c>
      <c r="C185" s="25"/>
    </row>
    <row r="186" spans="1:3" x14ac:dyDescent="0.25">
      <c r="A186" s="146"/>
      <c r="B186" s="2" t="s">
        <v>7030</v>
      </c>
      <c r="C186" s="25"/>
    </row>
    <row r="187" spans="1:3" x14ac:dyDescent="0.25">
      <c r="A187" s="146"/>
      <c r="B187" s="2" t="s">
        <v>7031</v>
      </c>
      <c r="C187" s="25"/>
    </row>
    <row r="188" spans="1:3" ht="30" x14ac:dyDescent="0.25">
      <c r="A188" s="3"/>
      <c r="B188" s="23" t="s">
        <v>1979</v>
      </c>
      <c r="C188" s="104"/>
    </row>
    <row r="189" spans="1:3" ht="30" x14ac:dyDescent="0.25">
      <c r="A189" s="3"/>
      <c r="B189" s="23" t="s">
        <v>1978</v>
      </c>
      <c r="C189" s="69"/>
    </row>
    <row r="190" spans="1:3" ht="5.0999999999999996" customHeight="1" x14ac:dyDescent="0.25">
      <c r="A190" s="3"/>
      <c r="B190" s="3"/>
      <c r="C190" s="3"/>
    </row>
    <row r="191" spans="1:3" ht="105" x14ac:dyDescent="0.25">
      <c r="A191" s="146" t="s">
        <v>1977</v>
      </c>
      <c r="B191" s="3" t="s">
        <v>1976</v>
      </c>
      <c r="C191" s="103" t="str">
        <f>IF(sdl_40="","",DATE(YEAR(sdl_40)+2,MONTH(sdl_40),DAY(sdl_40)+60))</f>
        <v/>
      </c>
    </row>
    <row r="192" spans="1:3" x14ac:dyDescent="0.25">
      <c r="A192" s="146"/>
      <c r="B192" s="2" t="s">
        <v>7032</v>
      </c>
      <c r="C192" s="25"/>
    </row>
    <row r="193" spans="1:3" x14ac:dyDescent="0.25">
      <c r="A193" s="146"/>
      <c r="B193" s="2" t="s">
        <v>7033</v>
      </c>
      <c r="C193" s="25"/>
    </row>
    <row r="194" spans="1:3" x14ac:dyDescent="0.25">
      <c r="A194" s="146"/>
      <c r="B194" s="2" t="s">
        <v>7034</v>
      </c>
      <c r="C194" s="25"/>
    </row>
    <row r="195" spans="1:3" ht="30" x14ac:dyDescent="0.25">
      <c r="A195" s="3"/>
      <c r="B195" s="23" t="s">
        <v>1975</v>
      </c>
      <c r="C195" s="104"/>
    </row>
    <row r="196" spans="1:3" ht="30" x14ac:dyDescent="0.25">
      <c r="A196" s="3"/>
      <c r="B196" s="23" t="s">
        <v>1974</v>
      </c>
      <c r="C196" s="104"/>
    </row>
    <row r="197" spans="1:3" ht="5.0999999999999996" customHeight="1" x14ac:dyDescent="0.25">
      <c r="A197" s="3"/>
      <c r="B197" s="3"/>
      <c r="C197" s="3"/>
    </row>
    <row r="198" spans="1:3" ht="90" x14ac:dyDescent="0.25">
      <c r="A198" s="146" t="s">
        <v>1973</v>
      </c>
      <c r="B198" s="3" t="s">
        <v>1972</v>
      </c>
      <c r="C198" s="103" t="str">
        <f>IF(sdl_40="","",DATE(YEAR(sdl_40)+3,MONTH(sdl_40),DAY(sdl_40)))</f>
        <v/>
      </c>
    </row>
    <row r="199" spans="1:3" x14ac:dyDescent="0.25">
      <c r="A199" s="146"/>
      <c r="B199" s="2" t="s">
        <v>7032</v>
      </c>
      <c r="C199" s="25"/>
    </row>
    <row r="200" spans="1:3" ht="5.0999999999999996" customHeight="1" x14ac:dyDescent="0.25">
      <c r="A200" s="3"/>
      <c r="B200" s="3"/>
      <c r="C200" s="3"/>
    </row>
    <row r="201" spans="1:3" ht="105" x14ac:dyDescent="0.25">
      <c r="A201" s="146" t="s">
        <v>1971</v>
      </c>
      <c r="B201" s="3" t="s">
        <v>1970</v>
      </c>
      <c r="C201" s="103" t="str">
        <f>IF(sdl_40="","",DATE(YEAR(sdl_40)+3,MONTH(sdl_40),DAY(sdl_40)+60))</f>
        <v/>
      </c>
    </row>
    <row r="202" spans="1:3" x14ac:dyDescent="0.25">
      <c r="A202" s="146"/>
      <c r="B202" s="2" t="s">
        <v>7032</v>
      </c>
      <c r="C202" s="25"/>
    </row>
    <row r="203" spans="1:3" x14ac:dyDescent="0.25">
      <c r="A203" s="146"/>
      <c r="B203" s="2" t="s">
        <v>7035</v>
      </c>
      <c r="C203" s="25"/>
    </row>
    <row r="204" spans="1:3" x14ac:dyDescent="0.25">
      <c r="A204" s="146"/>
      <c r="B204" s="2" t="s">
        <v>7036</v>
      </c>
      <c r="C204" s="25"/>
    </row>
    <row r="205" spans="1:3" ht="30" x14ac:dyDescent="0.25">
      <c r="A205" s="3"/>
      <c r="B205" s="23" t="s">
        <v>1969</v>
      </c>
      <c r="C205" s="104"/>
    </row>
    <row r="206" spans="1:3" ht="30" x14ac:dyDescent="0.25">
      <c r="A206" s="3"/>
      <c r="B206" s="23" t="s">
        <v>1968</v>
      </c>
      <c r="C206" s="104"/>
    </row>
    <row r="207" spans="1:3" ht="5.0999999999999996" customHeight="1" x14ac:dyDescent="0.25">
      <c r="A207" s="3"/>
      <c r="B207" s="3"/>
      <c r="C207" s="3"/>
    </row>
    <row r="208" spans="1:3" ht="90" x14ac:dyDescent="0.25">
      <c r="A208" s="146" t="s">
        <v>1967</v>
      </c>
      <c r="B208" s="3" t="s">
        <v>1966</v>
      </c>
      <c r="C208" s="103" t="str">
        <f>IF(sdl_11="","",DATE(YEAR(sdl_11),MONTH(sdl_11)+4,DAY(15)))</f>
        <v/>
      </c>
    </row>
    <row r="209" spans="1:3" x14ac:dyDescent="0.25">
      <c r="A209" s="146"/>
      <c r="B209" s="2" t="s">
        <v>7179</v>
      </c>
      <c r="C209" s="25"/>
    </row>
    <row r="210" spans="1:3" ht="30" x14ac:dyDescent="0.25">
      <c r="A210" s="3"/>
      <c r="B210" s="23" t="s">
        <v>1965</v>
      </c>
      <c r="C210" s="103" t="str">
        <f>IF(sdl_54="","",DATE(YEAR(sdl_54)+1,MONTH(sdl_54),DAY(sdl_54)))</f>
        <v/>
      </c>
    </row>
    <row r="211" spans="1:3" ht="45" x14ac:dyDescent="0.25">
      <c r="A211" s="3"/>
      <c r="B211" s="23" t="s">
        <v>1964</v>
      </c>
      <c r="C211" s="70" t="str">
        <f>IF(sdl_54a="","",DATE(YEAR(sdl_54a)+1,MONTH(sdl_54a),DAY(sdl_54a)))</f>
        <v/>
      </c>
    </row>
    <row r="212" spans="1:3" ht="45" x14ac:dyDescent="0.25">
      <c r="A212" s="3"/>
      <c r="B212" s="23" t="s">
        <v>1963</v>
      </c>
      <c r="C212" s="103" t="str">
        <f>IF(sdl_54b="","",DATE(YEAR(sdl_54b)+1,MONTH(sdl_54b),DAY(sdl_54b)))</f>
        <v/>
      </c>
    </row>
    <row r="213" spans="1:3" ht="5.0999999999999996" customHeight="1" x14ac:dyDescent="0.25">
      <c r="A213" s="3"/>
      <c r="B213" s="3"/>
      <c r="C213" s="3"/>
    </row>
    <row r="214" spans="1:3" ht="120" x14ac:dyDescent="0.25">
      <c r="A214" s="146" t="s">
        <v>1021</v>
      </c>
      <c r="B214" s="3" t="s">
        <v>1962</v>
      </c>
      <c r="C214" s="103" t="str">
        <f>IF(sdl_11="","",DATE(YEAR(sdl_11)+1,MONTH(sdl_11),DAY(sdl_11)))</f>
        <v/>
      </c>
    </row>
    <row r="215" spans="1:3" x14ac:dyDescent="0.25">
      <c r="A215" s="146"/>
      <c r="B215" s="2" t="s">
        <v>7037</v>
      </c>
      <c r="C215" s="25"/>
    </row>
    <row r="216" spans="1:3" ht="30" x14ac:dyDescent="0.25">
      <c r="A216" s="3"/>
      <c r="B216" s="23" t="s">
        <v>1961</v>
      </c>
      <c r="C216" s="103" t="str">
        <f>IF(sdl_55="","",DATE(YEAR(sdl_55),MONTH(sdl_55)+4,DAY(15)))</f>
        <v/>
      </c>
    </row>
    <row r="217" spans="1:3" ht="30" x14ac:dyDescent="0.25">
      <c r="A217" s="3"/>
      <c r="B217" s="23" t="s">
        <v>1960</v>
      </c>
      <c r="C217" s="70" t="str">
        <f>IF(sdl_55="","",DATE(YEAR(sdl_55),MONTH(sdl_55)+6,DAY(15)))</f>
        <v/>
      </c>
    </row>
    <row r="218" spans="1:3" ht="30" x14ac:dyDescent="0.25">
      <c r="A218" s="3"/>
      <c r="B218" s="23" t="s">
        <v>1959</v>
      </c>
      <c r="C218" s="103" t="str">
        <f>IF(sdl_55="","",DATE(YEAR(sdl_55),MONTH(sdl_55)+9,DAY(15)))</f>
        <v/>
      </c>
    </row>
    <row r="219" spans="1:3" ht="30" x14ac:dyDescent="0.25">
      <c r="A219" s="3"/>
      <c r="B219" s="23" t="s">
        <v>1958</v>
      </c>
      <c r="C219" s="103" t="str">
        <f>IF(sdl_55="","",DATE(YEAR(sdl_55),MONTH(sdl_55)+13,DAY(15)))</f>
        <v/>
      </c>
    </row>
    <row r="220" spans="1:3" ht="5.0999999999999996" customHeight="1" x14ac:dyDescent="0.25">
      <c r="A220" s="3"/>
      <c r="B220" s="3"/>
      <c r="C220" s="3"/>
    </row>
    <row r="221" spans="1:3" x14ac:dyDescent="0.25">
      <c r="A221" s="3" t="s">
        <v>1008</v>
      </c>
      <c r="B221" s="3" t="s">
        <v>1957</v>
      </c>
      <c r="C221" s="3"/>
    </row>
    <row r="222" spans="1:3" x14ac:dyDescent="0.25">
      <c r="A222" s="3"/>
      <c r="B222" s="23" t="s">
        <v>1956</v>
      </c>
      <c r="C222" s="104"/>
    </row>
    <row r="223" spans="1:3" x14ac:dyDescent="0.25">
      <c r="A223" s="3"/>
      <c r="B223" s="23" t="s">
        <v>1955</v>
      </c>
      <c r="C223" s="104"/>
    </row>
    <row r="224" spans="1:3" x14ac:dyDescent="0.25">
      <c r="A224" s="3"/>
      <c r="B224" s="23" t="s">
        <v>1954</v>
      </c>
      <c r="C224" s="104"/>
    </row>
    <row r="225" spans="1:3" ht="5.0999999999999996" customHeight="1" x14ac:dyDescent="0.25">
      <c r="A225" s="3"/>
      <c r="B225" s="3"/>
      <c r="C225" s="3"/>
    </row>
    <row r="226" spans="1:3" ht="45" x14ac:dyDescent="0.25">
      <c r="A226" s="146" t="s">
        <v>1063</v>
      </c>
      <c r="B226" s="3" t="s">
        <v>1953</v>
      </c>
      <c r="C226" s="103" t="str">
        <f>IF(mil10.12="","",mil10.12)</f>
        <v/>
      </c>
    </row>
    <row r="227" spans="1:3" x14ac:dyDescent="0.25">
      <c r="A227" s="146"/>
      <c r="B227" s="2" t="s">
        <v>6948</v>
      </c>
      <c r="C227" s="25"/>
    </row>
    <row r="228" spans="1:3" ht="5.0999999999999996" customHeight="1" x14ac:dyDescent="0.25">
      <c r="A228" s="3"/>
      <c r="B228" s="3"/>
      <c r="C228" s="3"/>
    </row>
    <row r="229" spans="1:3" ht="75" x14ac:dyDescent="0.25">
      <c r="A229" s="146" t="s">
        <v>1055</v>
      </c>
      <c r="B229" s="3" t="s">
        <v>1952</v>
      </c>
      <c r="C229" s="103" t="str">
        <f>IF(sdl_57="","",DATE(YEAR(sdl_57),MONTH(sdl_57)+2,DAY(sdl_57)+15))</f>
        <v/>
      </c>
    </row>
    <row r="230" spans="1:3" x14ac:dyDescent="0.25">
      <c r="A230" s="146"/>
      <c r="B230" s="2" t="s">
        <v>6949</v>
      </c>
      <c r="C230" s="25"/>
    </row>
    <row r="231" spans="1:3" ht="5.0999999999999996" customHeight="1" x14ac:dyDescent="0.25">
      <c r="A231" s="3"/>
      <c r="B231" s="3"/>
      <c r="C231" s="3"/>
    </row>
    <row r="232" spans="1:3" ht="75" x14ac:dyDescent="0.25">
      <c r="A232" s="146" t="s">
        <v>1951</v>
      </c>
      <c r="B232" s="3" t="s">
        <v>1950</v>
      </c>
      <c r="C232" s="104"/>
    </row>
    <row r="233" spans="1:3" x14ac:dyDescent="0.25">
      <c r="A233" s="146"/>
      <c r="B233" s="2" t="s">
        <v>7038</v>
      </c>
      <c r="C233" s="25"/>
    </row>
    <row r="234" spans="1:3" x14ac:dyDescent="0.25">
      <c r="A234" s="3"/>
      <c r="B234" s="23" t="s">
        <v>1947</v>
      </c>
      <c r="C234" s="104"/>
    </row>
    <row r="235" spans="1:3" ht="5.0999999999999996" customHeight="1" x14ac:dyDescent="0.25">
      <c r="A235" s="3"/>
      <c r="B235" s="3"/>
      <c r="C235" s="3"/>
    </row>
    <row r="236" spans="1:3" ht="75" x14ac:dyDescent="0.25">
      <c r="A236" s="3" t="s">
        <v>1949</v>
      </c>
      <c r="B236" s="3" t="s">
        <v>1948</v>
      </c>
      <c r="C236" s="104"/>
    </row>
    <row r="237" spans="1:3" x14ac:dyDescent="0.25">
      <c r="A237" s="3"/>
      <c r="B237" s="23" t="s">
        <v>1947</v>
      </c>
      <c r="C237" s="104"/>
    </row>
    <row r="238" spans="1:3" ht="5.0999999999999996" customHeight="1" x14ac:dyDescent="0.25">
      <c r="A238" s="3"/>
      <c r="B238" s="3"/>
      <c r="C238" s="3"/>
    </row>
    <row r="239" spans="1:3" ht="105" x14ac:dyDescent="0.25">
      <c r="A239" s="146" t="s">
        <v>1037</v>
      </c>
      <c r="B239" s="3" t="s">
        <v>1946</v>
      </c>
      <c r="C239" s="103" t="str">
        <f>IF(mil06.88="",IF(mil06.89="","",mil06.89),mil06.88)</f>
        <v/>
      </c>
    </row>
    <row r="240" spans="1:3" x14ac:dyDescent="0.25">
      <c r="A240" s="146"/>
      <c r="B240" s="2" t="s">
        <v>6994</v>
      </c>
      <c r="C240" s="25"/>
    </row>
    <row r="241" spans="1:3" ht="5.0999999999999996" customHeight="1" x14ac:dyDescent="0.25">
      <c r="A241" s="3"/>
      <c r="B241" s="3"/>
      <c r="C241" s="3"/>
    </row>
    <row r="242" spans="1:3" x14ac:dyDescent="0.25">
      <c r="A242" s="3"/>
      <c r="B242" s="23" t="s">
        <v>1945</v>
      </c>
      <c r="C242" s="3"/>
    </row>
    <row r="243" spans="1:3" x14ac:dyDescent="0.25">
      <c r="A243" s="3"/>
      <c r="B243" s="23" t="s">
        <v>1944</v>
      </c>
      <c r="C243" s="3"/>
    </row>
    <row r="244" spans="1:3" x14ac:dyDescent="0.25">
      <c r="A244" s="3"/>
      <c r="B244" s="23" t="s">
        <v>1943</v>
      </c>
      <c r="C244" s="3"/>
    </row>
    <row r="245" spans="1:3" ht="5.0999999999999996" customHeight="1" x14ac:dyDescent="0.25">
      <c r="A245" s="3"/>
      <c r="B245" s="23"/>
      <c r="C245" s="3"/>
    </row>
    <row r="246" spans="1:3" ht="60" x14ac:dyDescent="0.25">
      <c r="A246" s="3"/>
      <c r="B246" s="24" t="s">
        <v>1942</v>
      </c>
      <c r="C246" s="3"/>
    </row>
    <row r="247" spans="1:3" ht="5.0999999999999996" customHeight="1" x14ac:dyDescent="0.25">
      <c r="A247" s="3"/>
      <c r="B247" s="23"/>
      <c r="C247" s="3"/>
    </row>
    <row r="248" spans="1:3" x14ac:dyDescent="0.25">
      <c r="A248" s="3"/>
      <c r="B248" s="23" t="s">
        <v>1941</v>
      </c>
      <c r="C248" s="3"/>
    </row>
    <row r="249" spans="1:3" ht="30" x14ac:dyDescent="0.25">
      <c r="A249" s="3"/>
      <c r="B249" s="23" t="s">
        <v>1940</v>
      </c>
      <c r="C249" s="3"/>
    </row>
    <row r="250" spans="1:3" x14ac:dyDescent="0.25">
      <c r="A250" s="3"/>
      <c r="B250" s="23" t="s">
        <v>1939</v>
      </c>
      <c r="C250" s="3"/>
    </row>
    <row r="251" spans="1:3" x14ac:dyDescent="0.25">
      <c r="A251" s="3"/>
      <c r="B251" s="23" t="s">
        <v>1938</v>
      </c>
      <c r="C251" s="3"/>
    </row>
    <row r="252" spans="1:3" x14ac:dyDescent="0.25">
      <c r="A252" s="3"/>
      <c r="B252" s="23" t="s">
        <v>1937</v>
      </c>
      <c r="C252" s="3"/>
    </row>
    <row r="253" spans="1:3" x14ac:dyDescent="0.25">
      <c r="A253" s="3"/>
      <c r="B253" s="23" t="s">
        <v>1936</v>
      </c>
      <c r="C253" s="3"/>
    </row>
    <row r="254" spans="1:3" ht="5.0999999999999996" customHeight="1" x14ac:dyDescent="0.25">
      <c r="A254" s="3"/>
      <c r="B254" s="3"/>
      <c r="C254" s="3"/>
    </row>
    <row r="255" spans="1:3" ht="45" x14ac:dyDescent="0.25">
      <c r="A255" s="146" t="s">
        <v>1098</v>
      </c>
      <c r="B255" s="3" t="s">
        <v>1935</v>
      </c>
      <c r="C255" s="103" t="str">
        <f>IF(mil06.91="","",mil06.91)</f>
        <v/>
      </c>
    </row>
    <row r="256" spans="1:3" x14ac:dyDescent="0.25">
      <c r="A256" s="146"/>
      <c r="B256" s="2" t="s">
        <v>6974</v>
      </c>
      <c r="C256" s="25"/>
    </row>
    <row r="257" spans="1:3" ht="5.0999999999999996" customHeight="1" x14ac:dyDescent="0.25">
      <c r="A257" s="3"/>
      <c r="B257" s="3"/>
      <c r="C257" s="3"/>
    </row>
    <row r="258" spans="1:3" ht="45" x14ac:dyDescent="0.25">
      <c r="A258" s="146" t="s">
        <v>1096</v>
      </c>
      <c r="B258" s="3" t="s">
        <v>1934</v>
      </c>
      <c r="C258" s="103" t="str">
        <f>IF(mil06.91="","",mil06.91)</f>
        <v/>
      </c>
    </row>
    <row r="259" spans="1:3" x14ac:dyDescent="0.25">
      <c r="A259" s="146"/>
      <c r="B259" s="2" t="s">
        <v>6974</v>
      </c>
      <c r="C259" s="25"/>
    </row>
    <row r="260" spans="1:3" ht="5.0999999999999996" customHeight="1" x14ac:dyDescent="0.25">
      <c r="A260" s="3"/>
      <c r="B260" s="3"/>
      <c r="C260" s="3"/>
    </row>
    <row r="261" spans="1:3" ht="30" x14ac:dyDescent="0.25">
      <c r="A261" s="3" t="s">
        <v>1077</v>
      </c>
      <c r="B261" s="3" t="s">
        <v>1933</v>
      </c>
      <c r="C261" s="3"/>
    </row>
    <row r="262" spans="1:3" ht="5.0999999999999996" customHeight="1" x14ac:dyDescent="0.25">
      <c r="A262" s="3"/>
      <c r="B262" s="3"/>
      <c r="C262" s="3"/>
    </row>
    <row r="263" spans="1:3" ht="30" x14ac:dyDescent="0.25">
      <c r="A263" s="3"/>
      <c r="B263" s="23" t="s">
        <v>1932</v>
      </c>
      <c r="C263" s="104"/>
    </row>
    <row r="264" spans="1:3" ht="5.0999999999999996" customHeight="1" x14ac:dyDescent="0.25">
      <c r="A264" s="3"/>
      <c r="B264" s="3"/>
      <c r="C264" s="3"/>
    </row>
    <row r="265" spans="1:3" ht="30" x14ac:dyDescent="0.25">
      <c r="A265" s="146"/>
      <c r="B265" s="23" t="s">
        <v>1931</v>
      </c>
      <c r="C265" s="103" t="str">
        <f>IF(mil06.91="","",mil06.91)</f>
        <v/>
      </c>
    </row>
    <row r="266" spans="1:3" x14ac:dyDescent="0.25">
      <c r="A266" s="146"/>
      <c r="B266" s="66" t="s">
        <v>6974</v>
      </c>
      <c r="C266" s="25"/>
    </row>
    <row r="267" spans="1:3" ht="5.0999999999999996" customHeight="1" x14ac:dyDescent="0.25">
      <c r="A267" s="3"/>
      <c r="B267" s="3"/>
      <c r="C267" s="3"/>
    </row>
    <row r="268" spans="1:3" ht="45" x14ac:dyDescent="0.25">
      <c r="A268" s="146"/>
      <c r="B268" s="23" t="s">
        <v>7422</v>
      </c>
      <c r="C268" s="103" t="str">
        <f>IF(mil06.92="","",mil06.92)</f>
        <v/>
      </c>
    </row>
    <row r="269" spans="1:3" x14ac:dyDescent="0.25">
      <c r="A269" s="146"/>
      <c r="B269" s="66" t="s">
        <v>6976</v>
      </c>
      <c r="C269" s="25"/>
    </row>
    <row r="270" spans="1:3" ht="5.0999999999999996" customHeight="1" x14ac:dyDescent="0.25">
      <c r="A270" s="3"/>
      <c r="B270" s="3"/>
      <c r="C270" s="3"/>
    </row>
    <row r="271" spans="1:3" ht="45" x14ac:dyDescent="0.25">
      <c r="A271" s="146"/>
      <c r="B271" s="23" t="s">
        <v>7423</v>
      </c>
      <c r="C271" s="103" t="str">
        <f>IF(mil06.98="","",mil06.98)</f>
        <v/>
      </c>
    </row>
    <row r="272" spans="1:3" x14ac:dyDescent="0.25">
      <c r="A272" s="146"/>
      <c r="B272" s="66" t="s">
        <v>6977</v>
      </c>
      <c r="C272" s="25"/>
    </row>
    <row r="273" spans="1:3" ht="5.0999999999999996" customHeight="1" x14ac:dyDescent="0.25">
      <c r="A273" s="3"/>
      <c r="B273" s="3"/>
      <c r="C273" s="3"/>
    </row>
    <row r="274" spans="1:3" ht="30" x14ac:dyDescent="0.25">
      <c r="A274" s="3"/>
      <c r="B274" s="23" t="s">
        <v>7424</v>
      </c>
      <c r="C274" s="103" t="str">
        <f>IF(sdl_64d="","",DATE(YEAR(sdl_64d),MONTH(sdl_64d),DAY(sdl_64d)+5))</f>
        <v/>
      </c>
    </row>
    <row r="275" spans="1:3" ht="5.0999999999999996" customHeight="1" x14ac:dyDescent="0.25">
      <c r="A275" s="3"/>
      <c r="B275" s="3"/>
      <c r="C275" s="3"/>
    </row>
    <row r="276" spans="1:3" ht="60" x14ac:dyDescent="0.25">
      <c r="A276" s="3"/>
      <c r="B276" s="23" t="s">
        <v>7425</v>
      </c>
      <c r="C276" s="103" t="str">
        <f>IF(sdl_64e="","",DATE(YEAR(sdl_64e),MONTH(sdl_64e),DAY(sdl_64e)+1))</f>
        <v/>
      </c>
    </row>
    <row r="277" spans="1:3" ht="5.0999999999999996" customHeight="1" x14ac:dyDescent="0.25">
      <c r="A277" s="3"/>
      <c r="B277" s="3"/>
      <c r="C277" s="3"/>
    </row>
    <row r="278" spans="1:3" ht="45" x14ac:dyDescent="0.25">
      <c r="A278" s="146"/>
      <c r="B278" s="23" t="s">
        <v>7426</v>
      </c>
      <c r="C278" s="103" t="str">
        <f>IF(mil06.99="","",mil06.99)</f>
        <v/>
      </c>
    </row>
    <row r="279" spans="1:3" x14ac:dyDescent="0.25">
      <c r="A279" s="146"/>
      <c r="B279" s="66" t="s">
        <v>6978</v>
      </c>
      <c r="C279" s="25"/>
    </row>
    <row r="280" spans="1:3" ht="5.0999999999999996" customHeight="1" x14ac:dyDescent="0.25">
      <c r="A280" s="3"/>
      <c r="B280" s="3"/>
      <c r="C280" s="3"/>
    </row>
    <row r="281" spans="1:3" ht="30" x14ac:dyDescent="0.25">
      <c r="A281" s="3" t="s">
        <v>1103</v>
      </c>
      <c r="B281" s="3" t="s">
        <v>1930</v>
      </c>
      <c r="C281" s="3"/>
    </row>
    <row r="282" spans="1:3" ht="5.0999999999999996" customHeight="1" x14ac:dyDescent="0.25">
      <c r="A282" s="3"/>
      <c r="B282" s="3"/>
      <c r="C282" s="3"/>
    </row>
    <row r="283" spans="1:3" ht="30" x14ac:dyDescent="0.25">
      <c r="A283" s="3"/>
      <c r="B283" s="23" t="s">
        <v>1929</v>
      </c>
      <c r="C283" s="104"/>
    </row>
    <row r="284" spans="1:3" ht="5.0999999999999996" customHeight="1" x14ac:dyDescent="0.25">
      <c r="A284" s="3"/>
      <c r="B284" s="3"/>
      <c r="C284" s="3"/>
    </row>
    <row r="285" spans="1:3" ht="30" x14ac:dyDescent="0.25">
      <c r="A285" s="146"/>
      <c r="B285" s="23" t="s">
        <v>1928</v>
      </c>
      <c r="C285" s="103" t="str">
        <f>IF(mil06.107="","",mil06.107)</f>
        <v/>
      </c>
    </row>
    <row r="286" spans="1:3" x14ac:dyDescent="0.25">
      <c r="A286" s="146"/>
      <c r="B286" s="66" t="s">
        <v>6964</v>
      </c>
      <c r="C286" s="25"/>
    </row>
    <row r="287" spans="1:3" ht="5.0999999999999996" customHeight="1" x14ac:dyDescent="0.25">
      <c r="A287" s="3"/>
      <c r="B287" s="3"/>
      <c r="C287" s="3"/>
    </row>
    <row r="288" spans="1:3" ht="45" x14ac:dyDescent="0.25">
      <c r="A288" s="146"/>
      <c r="B288" s="23" t="s">
        <v>7427</v>
      </c>
      <c r="C288" s="103" t="str">
        <f>IF(mil06.108="","",mil06.108)</f>
        <v/>
      </c>
    </row>
    <row r="289" spans="1:3" x14ac:dyDescent="0.25">
      <c r="A289" s="146"/>
      <c r="B289" s="66" t="s">
        <v>6965</v>
      </c>
      <c r="C289" s="25"/>
    </row>
    <row r="290" spans="1:3" ht="5.0999999999999996" customHeight="1" x14ac:dyDescent="0.25">
      <c r="A290" s="3"/>
      <c r="B290" s="3"/>
      <c r="C290" s="3"/>
    </row>
    <row r="291" spans="1:3" ht="60" x14ac:dyDescent="0.25">
      <c r="A291" s="3"/>
      <c r="B291" s="23" t="s">
        <v>7428</v>
      </c>
      <c r="C291" s="103" t="str">
        <f>IF(sdl_65c="","",DATE(YEAR(sdl_65c),MONTH(sdl_65c),DAY(sdl_65c)+30))</f>
        <v/>
      </c>
    </row>
    <row r="292" spans="1:3" ht="5.0999999999999996" customHeight="1" x14ac:dyDescent="0.25">
      <c r="A292" s="3"/>
      <c r="B292" s="3"/>
      <c r="C292" s="3"/>
    </row>
    <row r="293" spans="1:3" ht="45" x14ac:dyDescent="0.25">
      <c r="A293" s="146"/>
      <c r="B293" s="23" t="s">
        <v>7429</v>
      </c>
      <c r="C293" s="103" t="str">
        <f>IF(mil06.110="","",mil06.110)</f>
        <v/>
      </c>
    </row>
    <row r="294" spans="1:3" x14ac:dyDescent="0.25">
      <c r="A294" s="146"/>
      <c r="B294" s="66" t="s">
        <v>6966</v>
      </c>
      <c r="C294" s="25"/>
    </row>
    <row r="295" spans="1:3" ht="5.0999999999999996" customHeight="1" x14ac:dyDescent="0.25">
      <c r="A295" s="3"/>
      <c r="B295" s="3"/>
      <c r="C295" s="3"/>
    </row>
    <row r="296" spans="1:3" ht="30" x14ac:dyDescent="0.25">
      <c r="A296" s="3"/>
      <c r="B296" s="23" t="s">
        <v>7430</v>
      </c>
      <c r="C296" s="103" t="str">
        <f>IF(sdl_65e="","",DATE(YEAR(sdl_65e),MONTH(sdl_65e),DAY(sdl_65e)+5))</f>
        <v/>
      </c>
    </row>
    <row r="297" spans="1:3" ht="5.0999999999999996" customHeight="1" x14ac:dyDescent="0.25">
      <c r="A297" s="3"/>
      <c r="B297" s="3"/>
      <c r="C297" s="3"/>
    </row>
    <row r="298" spans="1:3" ht="60" x14ac:dyDescent="0.25">
      <c r="A298" s="3"/>
      <c r="B298" s="23" t="s">
        <v>7431</v>
      </c>
      <c r="C298" s="103" t="str">
        <f>IF(sdl_65f="","",DATE(YEAR(sdl_65f),MONTH(sdl_65f),DAY(sdl_65f)+1))</f>
        <v/>
      </c>
    </row>
    <row r="299" spans="1:3" ht="5.0999999999999996" customHeight="1" x14ac:dyDescent="0.25">
      <c r="A299" s="3"/>
      <c r="B299" s="3"/>
      <c r="C299" s="3"/>
    </row>
    <row r="300" spans="1:3" ht="45" x14ac:dyDescent="0.25">
      <c r="A300" s="146"/>
      <c r="B300" s="23" t="s">
        <v>7432</v>
      </c>
      <c r="C300" s="103" t="str">
        <f>IF(mil06.116="","",mil06.116)</f>
        <v/>
      </c>
    </row>
    <row r="301" spans="1:3" x14ac:dyDescent="0.25">
      <c r="A301" s="146"/>
      <c r="B301" s="66" t="s">
        <v>6967</v>
      </c>
      <c r="C301" s="25"/>
    </row>
    <row r="302" spans="1:3" ht="5.0999999999999996" customHeight="1" x14ac:dyDescent="0.25">
      <c r="A302" s="3"/>
      <c r="B302" s="3"/>
      <c r="C302" s="3"/>
    </row>
    <row r="303" spans="1:3" ht="30" x14ac:dyDescent="0.25">
      <c r="A303" s="3"/>
      <c r="B303" s="23" t="s">
        <v>1927</v>
      </c>
      <c r="C303" s="104"/>
    </row>
    <row r="304" spans="1:3" ht="5.0999999999999996" customHeight="1" x14ac:dyDescent="0.25">
      <c r="A304" s="3"/>
      <c r="B304" s="3"/>
      <c r="C304" s="3"/>
    </row>
    <row r="305" spans="1:3" ht="45" x14ac:dyDescent="0.25">
      <c r="A305" s="3" t="s">
        <v>1114</v>
      </c>
      <c r="B305" s="3" t="s">
        <v>1926</v>
      </c>
      <c r="C305" s="3"/>
    </row>
    <row r="306" spans="1:3" ht="30" x14ac:dyDescent="0.25">
      <c r="A306" s="3"/>
      <c r="B306" s="23" t="s">
        <v>1925</v>
      </c>
      <c r="C306" s="104"/>
    </row>
    <row r="307" spans="1:3" ht="45" x14ac:dyDescent="0.25">
      <c r="A307" s="3"/>
      <c r="B307" s="23" t="s">
        <v>1924</v>
      </c>
      <c r="C307" s="103" t="str">
        <f>IF(sdl_66a="","",DATE(YEAR(sdl_66a),MONTH(sdl_66a),DAY(sdl_66a)+5))</f>
        <v/>
      </c>
    </row>
    <row r="308" spans="1:3" ht="45" x14ac:dyDescent="0.25">
      <c r="A308" s="3"/>
      <c r="B308" s="23" t="s">
        <v>1923</v>
      </c>
      <c r="C308" s="103" t="str">
        <f>IF(sdl_66a="","",DATE(YEAR(sdl_66a),MONTH(sdl_66a),DAY(sdl_66a)+10))</f>
        <v/>
      </c>
    </row>
    <row r="309" spans="1:3" ht="60" x14ac:dyDescent="0.25">
      <c r="A309" s="3"/>
      <c r="B309" s="23" t="s">
        <v>1922</v>
      </c>
      <c r="C309" s="104"/>
    </row>
    <row r="310" spans="1:3" ht="30" x14ac:dyDescent="0.25">
      <c r="A310" s="3"/>
      <c r="B310" s="23" t="s">
        <v>1921</v>
      </c>
      <c r="C310" s="104"/>
    </row>
    <row r="311" spans="1:3" ht="60" x14ac:dyDescent="0.25">
      <c r="A311" s="3"/>
      <c r="B311" s="23" t="s">
        <v>1920</v>
      </c>
      <c r="C311" s="103" t="str">
        <f>IF(sdl_66e="","",DATE(YEAR(sdl_66e),MONTH(sdl_66e),DAY(sdl_66e)+30))</f>
        <v/>
      </c>
    </row>
    <row r="312" spans="1:3" ht="60" x14ac:dyDescent="0.25">
      <c r="A312" s="3"/>
      <c r="B312" s="23" t="s">
        <v>1919</v>
      </c>
      <c r="C312" s="104"/>
    </row>
    <row r="313" spans="1:3" ht="5.0999999999999996" customHeight="1" x14ac:dyDescent="0.25">
      <c r="A313" s="3"/>
      <c r="B313" s="3"/>
      <c r="C313" s="3"/>
    </row>
    <row r="314" spans="1:3" x14ac:dyDescent="0.25">
      <c r="A314" s="3" t="s">
        <v>1151</v>
      </c>
      <c r="B314" s="3" t="s">
        <v>1918</v>
      </c>
      <c r="C314" s="104"/>
    </row>
    <row r="315" spans="1:3" ht="5.0999999999999996" customHeight="1" x14ac:dyDescent="0.25">
      <c r="A315" s="3"/>
      <c r="B315" s="3"/>
      <c r="C315" s="3"/>
    </row>
    <row r="316" spans="1:3" ht="90" x14ac:dyDescent="0.25">
      <c r="A316" s="3" t="s">
        <v>1211</v>
      </c>
      <c r="B316" s="3" t="s">
        <v>1917</v>
      </c>
      <c r="C316" s="103" t="str">
        <f>IF(sdl_67="","",DATE(YEAR(sdl_67),MONTH(sdl_67)+9,DAY(sdl_67)))</f>
        <v/>
      </c>
    </row>
    <row r="317" spans="1:3" ht="5.0999999999999996" customHeight="1" x14ac:dyDescent="0.25">
      <c r="A317" s="3"/>
      <c r="B317" s="3"/>
      <c r="C317" s="3"/>
    </row>
    <row r="318" spans="1:3" ht="60" x14ac:dyDescent="0.25">
      <c r="A318" s="3" t="s">
        <v>1916</v>
      </c>
      <c r="B318" s="3" t="s">
        <v>1915</v>
      </c>
      <c r="C318" s="103" t="str">
        <f>IF(sdl_67="","",DATE(YEAR(sdl_67)+4,MONTH(sdl_67),DAY(sdl_67)))</f>
        <v/>
      </c>
    </row>
    <row r="319" spans="1:3" ht="5.0999999999999996" customHeight="1" x14ac:dyDescent="0.25">
      <c r="A319" s="3"/>
      <c r="B319" s="3"/>
      <c r="C319" s="3"/>
    </row>
    <row r="320" spans="1:3" ht="45" x14ac:dyDescent="0.25">
      <c r="A320" s="3" t="s">
        <v>1201</v>
      </c>
      <c r="B320" s="3" t="s">
        <v>1914</v>
      </c>
      <c r="C320" s="104"/>
    </row>
    <row r="321" spans="1:3" ht="5.0999999999999996" customHeight="1" x14ac:dyDescent="0.25">
      <c r="A321" s="3"/>
      <c r="B321" s="3"/>
      <c r="C321" s="3"/>
    </row>
    <row r="322" spans="1:3" ht="60" x14ac:dyDescent="0.25">
      <c r="A322" s="3" t="s">
        <v>1195</v>
      </c>
      <c r="B322" s="3" t="s">
        <v>1913</v>
      </c>
      <c r="C322" s="103" t="str">
        <f>IF(sdl_69="","",DATE(YEAR(sdl_69),MONTH(sdl_69),DAY(sdl_69)+60))</f>
        <v/>
      </c>
    </row>
    <row r="323" spans="1:3" ht="5.0999999999999996" customHeight="1" x14ac:dyDescent="0.25">
      <c r="A323" s="3"/>
      <c r="B323" s="3"/>
      <c r="C323" s="3"/>
    </row>
    <row r="324" spans="1:3" ht="60" x14ac:dyDescent="0.25">
      <c r="A324" s="3" t="s">
        <v>1182</v>
      </c>
      <c r="B324" s="3" t="s">
        <v>1912</v>
      </c>
      <c r="C324" s="104"/>
    </row>
    <row r="325" spans="1:3" ht="5.0999999999999996" customHeight="1" x14ac:dyDescent="0.25">
      <c r="A325" s="3"/>
      <c r="B325" s="3"/>
      <c r="C325" s="3"/>
    </row>
    <row r="326" spans="1:3" ht="60" x14ac:dyDescent="0.25">
      <c r="A326" s="3" t="s">
        <v>1171</v>
      </c>
      <c r="B326" s="3" t="s">
        <v>1911</v>
      </c>
      <c r="C326" s="103" t="str">
        <f>IF(sdl_71="","",DATE(YEAR(sdl_71),MONTH(sdl_71),DAY(sdl_71)+60))</f>
        <v/>
      </c>
    </row>
    <row r="327" spans="1:3" ht="5.0999999999999996" customHeight="1" x14ac:dyDescent="0.25">
      <c r="A327" s="3"/>
      <c r="B327" s="3"/>
      <c r="C327" s="3"/>
    </row>
    <row r="328" spans="1:3" ht="30" x14ac:dyDescent="0.25">
      <c r="A328" s="3" t="s">
        <v>1910</v>
      </c>
      <c r="B328" s="3" t="s">
        <v>1909</v>
      </c>
      <c r="C328" s="104"/>
    </row>
    <row r="329" spans="1:3" ht="5.0999999999999996" customHeight="1" x14ac:dyDescent="0.25">
      <c r="A329" s="3"/>
      <c r="B329" s="3"/>
      <c r="C329" s="3"/>
    </row>
    <row r="330" spans="1:3" ht="45" x14ac:dyDescent="0.25">
      <c r="A330" s="3" t="s">
        <v>1908</v>
      </c>
      <c r="B330" s="3" t="s">
        <v>1907</v>
      </c>
      <c r="C330" s="103" t="str">
        <f>IF(sdl_73="","",DATE(YEAR(sdl_73),MONTH(sdl_73),DAY(sdl_73)+30))</f>
        <v/>
      </c>
    </row>
    <row r="331" spans="1:3" ht="5.0999999999999996" customHeight="1" x14ac:dyDescent="0.25">
      <c r="A331" s="3"/>
      <c r="B331" s="3"/>
      <c r="C331" s="3"/>
    </row>
    <row r="332" spans="1:3" ht="45" x14ac:dyDescent="0.25">
      <c r="A332" s="3" t="s">
        <v>1906</v>
      </c>
      <c r="B332" s="3" t="s">
        <v>1905</v>
      </c>
      <c r="C332" s="103" t="str">
        <f>IF(sdl_73="","",DATE(YEAR(sdl_73),MONTH(sdl_73),DAY(sdl_73)+90))</f>
        <v/>
      </c>
    </row>
    <row r="333" spans="1:3" ht="5.0999999999999996" customHeight="1" x14ac:dyDescent="0.25">
      <c r="A333" s="3"/>
      <c r="B333" s="3"/>
      <c r="C333" s="3"/>
    </row>
    <row r="334" spans="1:3" ht="45" x14ac:dyDescent="0.25">
      <c r="A334" s="3" t="s">
        <v>1238</v>
      </c>
      <c r="B334" s="3" t="s">
        <v>1904</v>
      </c>
      <c r="C334" s="3"/>
    </row>
    <row r="335" spans="1:3" ht="30" x14ac:dyDescent="0.25">
      <c r="A335" s="3"/>
      <c r="B335" s="23" t="s">
        <v>7515</v>
      </c>
      <c r="C335" s="104"/>
    </row>
    <row r="336" spans="1:3" ht="45" x14ac:dyDescent="0.25">
      <c r="A336" s="3"/>
      <c r="B336" s="23" t="s">
        <v>7516</v>
      </c>
      <c r="C336" s="104"/>
    </row>
    <row r="337" spans="1:3" ht="60" x14ac:dyDescent="0.25">
      <c r="A337" s="3"/>
      <c r="B337" s="23" t="s">
        <v>1903</v>
      </c>
      <c r="C337" s="103" t="str">
        <f>IF(sdl_76b="","",DATE(YEAR(sdl_76b),MONTH(sdl_76b),DAY(sdl_76b)+120))</f>
        <v/>
      </c>
    </row>
    <row r="338" spans="1:3" ht="5.0999999999999996" customHeight="1" x14ac:dyDescent="0.25">
      <c r="A338" s="3"/>
      <c r="B338" s="3"/>
      <c r="C338" s="3"/>
    </row>
    <row r="339" spans="1:3" ht="30" x14ac:dyDescent="0.25">
      <c r="A339" s="3" t="s">
        <v>1252</v>
      </c>
      <c r="B339" s="3" t="s">
        <v>1902</v>
      </c>
      <c r="C339" s="3"/>
    </row>
    <row r="340" spans="1:3" ht="90" x14ac:dyDescent="0.25">
      <c r="A340" s="3"/>
      <c r="B340" s="23" t="s">
        <v>1901</v>
      </c>
      <c r="C340" s="104"/>
    </row>
    <row r="341" spans="1:3" ht="75" x14ac:dyDescent="0.25">
      <c r="A341" s="3"/>
      <c r="B341" s="23" t="s">
        <v>1900</v>
      </c>
      <c r="C341" s="103" t="str">
        <f>IF(sdl_77a="","",DATE(YEAR(sdl_77a),MONTH(sdl_77a),DAY(sdl_77a)+30))</f>
        <v/>
      </c>
    </row>
    <row r="342" spans="1:3" ht="30" x14ac:dyDescent="0.25">
      <c r="A342" s="3"/>
      <c r="B342" s="23" t="s">
        <v>1899</v>
      </c>
      <c r="C342" s="104"/>
    </row>
    <row r="343" spans="1:3" ht="30" x14ac:dyDescent="0.25">
      <c r="A343" s="3"/>
      <c r="B343" s="23" t="s">
        <v>1898</v>
      </c>
      <c r="C343" s="104"/>
    </row>
    <row r="344" spans="1:3" ht="30" x14ac:dyDescent="0.25">
      <c r="A344" s="3"/>
      <c r="B344" s="23" t="s">
        <v>1897</v>
      </c>
      <c r="C344" s="104"/>
    </row>
    <row r="345" spans="1:3" ht="45" x14ac:dyDescent="0.25">
      <c r="A345" s="3"/>
      <c r="B345" s="23" t="s">
        <v>1896</v>
      </c>
      <c r="C345" s="104"/>
    </row>
    <row r="346" spans="1:3" x14ac:dyDescent="0.25">
      <c r="A346" s="3"/>
      <c r="B346" s="23" t="s">
        <v>1895</v>
      </c>
      <c r="C346" s="103" t="str">
        <f>IF(OR(sdl_77b="",sdl_77f=""),"",MIN(sdl_77b,sdl_77f))</f>
        <v/>
      </c>
    </row>
    <row r="347" spans="1:3" ht="75" x14ac:dyDescent="0.25">
      <c r="A347" s="3"/>
      <c r="B347" s="23" t="s">
        <v>1894</v>
      </c>
      <c r="C347" s="103" t="str">
        <f>IF(sdl_77g="","",DATE(YEAR(sdl_77g),MONTH(sdl_77g),DAY(sdl_77g)+90))</f>
        <v/>
      </c>
    </row>
    <row r="348" spans="1:3" ht="45" x14ac:dyDescent="0.25">
      <c r="A348" s="3"/>
      <c r="B348" s="23" t="s">
        <v>1893</v>
      </c>
      <c r="C348" s="104"/>
    </row>
    <row r="349" spans="1:3" ht="5.0999999999999996" customHeight="1" x14ac:dyDescent="0.25">
      <c r="A349" s="3"/>
      <c r="B349" s="3"/>
      <c r="C349" s="3"/>
    </row>
    <row r="350" spans="1:3" x14ac:dyDescent="0.25">
      <c r="A350" s="3" t="s">
        <v>1313</v>
      </c>
      <c r="B350" s="3" t="s">
        <v>1892</v>
      </c>
      <c r="C350" s="3"/>
    </row>
    <row r="351" spans="1:3" ht="30" x14ac:dyDescent="0.25">
      <c r="A351" s="3"/>
      <c r="B351" s="23" t="s">
        <v>1887</v>
      </c>
      <c r="C351" s="104"/>
    </row>
    <row r="352" spans="1:3" ht="45" x14ac:dyDescent="0.25">
      <c r="A352" s="3"/>
      <c r="B352" s="23" t="s">
        <v>1886</v>
      </c>
      <c r="C352" s="103" t="str">
        <f>IF(sdl_78a="","",DATE(YEAR(sdl_78a),MONTH(sdl_78a),DAY(sdl_78a)+11))</f>
        <v/>
      </c>
    </row>
    <row r="353" spans="1:3" ht="30" x14ac:dyDescent="0.25">
      <c r="A353" s="3"/>
      <c r="B353" s="23" t="s">
        <v>1885</v>
      </c>
      <c r="C353" s="104"/>
    </row>
    <row r="354" spans="1:3" ht="45" x14ac:dyDescent="0.25">
      <c r="A354" s="3"/>
      <c r="B354" s="23" t="s">
        <v>1891</v>
      </c>
      <c r="C354" s="104"/>
    </row>
    <row r="355" spans="1:3" ht="5.0999999999999996" customHeight="1" x14ac:dyDescent="0.25">
      <c r="A355" s="3"/>
      <c r="B355" s="3"/>
      <c r="C355" s="3"/>
    </row>
    <row r="356" spans="1:3" x14ac:dyDescent="0.25">
      <c r="A356" s="3" t="s">
        <v>1319</v>
      </c>
      <c r="B356" s="3" t="s">
        <v>1890</v>
      </c>
      <c r="C356" s="3"/>
    </row>
    <row r="357" spans="1:3" ht="30" x14ac:dyDescent="0.25">
      <c r="A357" s="3"/>
      <c r="B357" s="23" t="s">
        <v>1887</v>
      </c>
      <c r="C357" s="104"/>
    </row>
    <row r="358" spans="1:3" ht="45" x14ac:dyDescent="0.25">
      <c r="A358" s="3"/>
      <c r="B358" s="23" t="s">
        <v>1886</v>
      </c>
      <c r="C358" s="103" t="str">
        <f>IF(sdl_79a="","",DATE(YEAR(sdl_79a),MONTH(sdl_79a),DAY(sdl_79a)+11))</f>
        <v/>
      </c>
    </row>
    <row r="359" spans="1:3" ht="30" x14ac:dyDescent="0.25">
      <c r="A359" s="3"/>
      <c r="B359" s="23" t="s">
        <v>1885</v>
      </c>
      <c r="C359" s="104"/>
    </row>
    <row r="360" spans="1:3" ht="45" x14ac:dyDescent="0.25">
      <c r="A360" s="3"/>
      <c r="B360" s="23" t="s">
        <v>1889</v>
      </c>
      <c r="C360" s="104"/>
    </row>
    <row r="361" spans="1:3" ht="5.0999999999999996" customHeight="1" x14ac:dyDescent="0.25">
      <c r="A361" s="3"/>
      <c r="B361" s="3"/>
      <c r="C361" s="3"/>
    </row>
    <row r="362" spans="1:3" x14ac:dyDescent="0.25">
      <c r="A362" s="3" t="s">
        <v>1328</v>
      </c>
      <c r="B362" s="3" t="s">
        <v>1888</v>
      </c>
      <c r="C362" s="3"/>
    </row>
    <row r="363" spans="1:3" ht="30" x14ac:dyDescent="0.25">
      <c r="A363" s="3"/>
      <c r="B363" s="23" t="s">
        <v>1887</v>
      </c>
      <c r="C363" s="104"/>
    </row>
    <row r="364" spans="1:3" ht="45" x14ac:dyDescent="0.25">
      <c r="A364" s="3"/>
      <c r="B364" s="23" t="s">
        <v>1886</v>
      </c>
      <c r="C364" s="103" t="str">
        <f>IF(sdl_80a="","",DATE(YEAR(sdl_80a),MONTH(sdl_80a),DAY(sdl_80a)+11))</f>
        <v/>
      </c>
    </row>
    <row r="365" spans="1:3" ht="30" x14ac:dyDescent="0.25">
      <c r="A365" s="3"/>
      <c r="B365" s="23" t="s">
        <v>1885</v>
      </c>
      <c r="C365" s="104"/>
    </row>
    <row r="366" spans="1:3" ht="45" x14ac:dyDescent="0.25">
      <c r="A366" s="3"/>
      <c r="B366" s="23" t="s">
        <v>1884</v>
      </c>
      <c r="C366" s="104"/>
    </row>
    <row r="367" spans="1:3" ht="5.0999999999999996" customHeight="1" x14ac:dyDescent="0.25">
      <c r="A367" s="3"/>
      <c r="B367" s="3"/>
      <c r="C367" s="3"/>
    </row>
    <row r="368" spans="1:3" x14ac:dyDescent="0.25">
      <c r="A368" s="3" t="s">
        <v>1337</v>
      </c>
      <c r="B368" s="3" t="s">
        <v>1883</v>
      </c>
      <c r="C368" s="3"/>
    </row>
    <row r="369" spans="1:3" ht="5.0999999999999996" customHeight="1" x14ac:dyDescent="0.25">
      <c r="A369" s="3"/>
      <c r="B369" s="3"/>
      <c r="C369" s="3"/>
    </row>
    <row r="370" spans="1:3" ht="30" x14ac:dyDescent="0.25">
      <c r="A370" s="146"/>
      <c r="B370" s="23" t="s">
        <v>1882</v>
      </c>
      <c r="C370" s="103" t="str">
        <f>IF(mil06.124="","",mil06.124)</f>
        <v/>
      </c>
    </row>
    <row r="371" spans="1:3" x14ac:dyDescent="0.25">
      <c r="A371" s="146"/>
      <c r="B371" s="66" t="s">
        <v>7001</v>
      </c>
      <c r="C371" s="25"/>
    </row>
    <row r="372" spans="1:3" ht="5.0999999999999996" customHeight="1" x14ac:dyDescent="0.25">
      <c r="A372" s="3"/>
      <c r="B372" s="3"/>
      <c r="C372" s="3"/>
    </row>
    <row r="373" spans="1:3" ht="45" x14ac:dyDescent="0.25">
      <c r="A373" s="3"/>
      <c r="B373" s="23" t="s">
        <v>1852</v>
      </c>
      <c r="C373" s="104"/>
    </row>
    <row r="374" spans="1:3" ht="5.0999999999999996" customHeight="1" x14ac:dyDescent="0.25">
      <c r="A374" s="3"/>
      <c r="B374" s="3"/>
      <c r="C374" s="3"/>
    </row>
    <row r="375" spans="1:3" ht="60" x14ac:dyDescent="0.25">
      <c r="A375" s="3"/>
      <c r="B375" s="23" t="s">
        <v>7433</v>
      </c>
      <c r="C375" s="104"/>
    </row>
    <row r="376" spans="1:3" ht="5.0999999999999996" customHeight="1" x14ac:dyDescent="0.25">
      <c r="A376" s="3"/>
      <c r="B376" s="3"/>
      <c r="C376" s="3"/>
    </row>
    <row r="377" spans="1:3" ht="45" x14ac:dyDescent="0.25">
      <c r="A377" s="3"/>
      <c r="B377" s="23" t="s">
        <v>7434</v>
      </c>
      <c r="C377" s="103" t="str">
        <f>IF(sdl_81c="","",sdl_81c+10+(WEEKDAY(sdl_81c+10)&gt;=2)*7-WEEKDAY(sdl_81c+10)+2)</f>
        <v/>
      </c>
    </row>
    <row r="378" spans="1:3" ht="5.0999999999999996" customHeight="1" x14ac:dyDescent="0.25">
      <c r="A378" s="3"/>
      <c r="B378" s="3"/>
      <c r="C378" s="3"/>
    </row>
    <row r="379" spans="1:3" ht="30" x14ac:dyDescent="0.25">
      <c r="A379" s="3"/>
      <c r="B379" s="23" t="s">
        <v>1881</v>
      </c>
      <c r="C379" s="103" t="str">
        <f>IF(OR(sdl_81b="",sdl_81d=""),"",MAX(sdl_81b,sdl_81d))</f>
        <v/>
      </c>
    </row>
    <row r="380" spans="1:3" ht="5.0999999999999996" customHeight="1" x14ac:dyDescent="0.25">
      <c r="A380" s="3"/>
      <c r="B380" s="3"/>
      <c r="C380" s="3"/>
    </row>
    <row r="381" spans="1:3" ht="30" x14ac:dyDescent="0.25">
      <c r="A381" s="3"/>
      <c r="B381" s="23" t="s">
        <v>1880</v>
      </c>
      <c r="C381" s="104"/>
    </row>
    <row r="382" spans="1:3" ht="5.0999999999999996" customHeight="1" x14ac:dyDescent="0.25">
      <c r="A382" s="3"/>
      <c r="B382" s="3"/>
      <c r="C382" s="3"/>
    </row>
    <row r="383" spans="1:3" ht="30" x14ac:dyDescent="0.25">
      <c r="A383" s="3"/>
      <c r="B383" s="23" t="s">
        <v>1879</v>
      </c>
      <c r="C383" s="104"/>
    </row>
    <row r="384" spans="1:3" ht="5.0999999999999996" customHeight="1" x14ac:dyDescent="0.25">
      <c r="A384" s="3"/>
      <c r="B384" s="3"/>
      <c r="C384" s="3"/>
    </row>
    <row r="385" spans="1:3" ht="45" x14ac:dyDescent="0.25">
      <c r="A385" s="3"/>
      <c r="B385" s="23" t="s">
        <v>1878</v>
      </c>
      <c r="C385" s="104"/>
    </row>
    <row r="386" spans="1:3" ht="5.0999999999999996" customHeight="1" x14ac:dyDescent="0.25">
      <c r="A386" s="3"/>
      <c r="B386" s="3"/>
      <c r="C386" s="3"/>
    </row>
    <row r="387" spans="1:3" ht="30" x14ac:dyDescent="0.25">
      <c r="A387" s="3"/>
      <c r="B387" s="23" t="s">
        <v>1877</v>
      </c>
      <c r="C387" s="104"/>
    </row>
    <row r="388" spans="1:3" ht="5.0999999999999996" customHeight="1" x14ac:dyDescent="0.25">
      <c r="A388" s="3"/>
      <c r="B388" s="3"/>
      <c r="C388" s="3"/>
    </row>
    <row r="389" spans="1:3" ht="30" x14ac:dyDescent="0.25">
      <c r="A389" s="3"/>
      <c r="B389" s="23" t="s">
        <v>1876</v>
      </c>
      <c r="C389" s="104"/>
    </row>
    <row r="390" spans="1:3" ht="5.0999999999999996" customHeight="1" x14ac:dyDescent="0.25">
      <c r="A390" s="3"/>
      <c r="B390" s="3"/>
      <c r="C390" s="3"/>
    </row>
    <row r="391" spans="1:3" ht="30" x14ac:dyDescent="0.25">
      <c r="A391" s="3" t="s">
        <v>1402</v>
      </c>
      <c r="B391" s="3" t="s">
        <v>1875</v>
      </c>
      <c r="C391" s="3"/>
    </row>
    <row r="392" spans="1:3" ht="5.0999999999999996" customHeight="1" x14ac:dyDescent="0.25">
      <c r="A392" s="3"/>
      <c r="B392" s="3"/>
      <c r="C392" s="3"/>
    </row>
    <row r="393" spans="1:3" ht="30" x14ac:dyDescent="0.25">
      <c r="A393" s="146"/>
      <c r="B393" s="23" t="s">
        <v>1874</v>
      </c>
      <c r="C393" s="103" t="str">
        <f>IF(mil06.23="","",mil06.23)</f>
        <v/>
      </c>
    </row>
    <row r="394" spans="1:3" x14ac:dyDescent="0.25">
      <c r="A394" s="146"/>
      <c r="B394" s="66" t="s">
        <v>6748</v>
      </c>
      <c r="C394" s="25"/>
    </row>
    <row r="395" spans="1:3" ht="5.0999999999999996" customHeight="1" x14ac:dyDescent="0.25">
      <c r="A395" s="3"/>
      <c r="B395" s="3"/>
      <c r="C395" s="3"/>
    </row>
    <row r="396" spans="1:3" ht="30" x14ac:dyDescent="0.25">
      <c r="A396" s="146"/>
      <c r="B396" s="23" t="s">
        <v>1873</v>
      </c>
      <c r="C396" s="103" t="str">
        <f>IF(mil06.24="","",mil06.24)</f>
        <v/>
      </c>
    </row>
    <row r="397" spans="1:3" x14ac:dyDescent="0.25">
      <c r="A397" s="146"/>
      <c r="B397" s="66" t="s">
        <v>6749</v>
      </c>
      <c r="C397" s="25"/>
    </row>
    <row r="398" spans="1:3" ht="5.0999999999999996" customHeight="1" x14ac:dyDescent="0.25">
      <c r="A398" s="3"/>
      <c r="B398" s="3"/>
      <c r="C398" s="3"/>
    </row>
    <row r="399" spans="1:3" ht="45" x14ac:dyDescent="0.25">
      <c r="A399" s="3"/>
      <c r="B399" s="23" t="s">
        <v>1872</v>
      </c>
      <c r="C399" s="104"/>
    </row>
    <row r="400" spans="1:3" ht="5.0999999999999996" customHeight="1" x14ac:dyDescent="0.25">
      <c r="A400" s="3"/>
      <c r="B400" s="3"/>
      <c r="C400" s="3"/>
    </row>
    <row r="401" spans="1:3" ht="45" x14ac:dyDescent="0.25">
      <c r="A401" s="3"/>
      <c r="B401" s="23" t="s">
        <v>1871</v>
      </c>
      <c r="C401" s="104"/>
    </row>
    <row r="402" spans="1:3" ht="5.0999999999999996" customHeight="1" x14ac:dyDescent="0.25">
      <c r="A402" s="3"/>
      <c r="B402" s="3"/>
      <c r="C402" s="3"/>
    </row>
    <row r="403" spans="1:3" ht="45" x14ac:dyDescent="0.25">
      <c r="A403" s="146"/>
      <c r="B403" s="23" t="s">
        <v>1870</v>
      </c>
      <c r="C403" s="103" t="str">
        <f>IF(mil06.25="","",mil06.25)</f>
        <v/>
      </c>
    </row>
    <row r="404" spans="1:3" x14ac:dyDescent="0.25">
      <c r="A404" s="146"/>
      <c r="B404" s="66" t="s">
        <v>6750</v>
      </c>
      <c r="C404" s="25"/>
    </row>
    <row r="405" spans="1:3" ht="5.0999999999999996" customHeight="1" x14ac:dyDescent="0.25">
      <c r="A405" s="3"/>
      <c r="B405" s="3"/>
      <c r="C405" s="3"/>
    </row>
    <row r="406" spans="1:3" ht="45" x14ac:dyDescent="0.25">
      <c r="A406" s="146"/>
      <c r="B406" s="23" t="s">
        <v>1869</v>
      </c>
      <c r="C406" s="103" t="str">
        <f>IF(mil06.26="","",mil06.26)</f>
        <v/>
      </c>
    </row>
    <row r="407" spans="1:3" x14ac:dyDescent="0.25">
      <c r="A407" s="146"/>
      <c r="B407" s="66" t="s">
        <v>6892</v>
      </c>
      <c r="C407" s="25"/>
    </row>
    <row r="408" spans="1:3" ht="5.0999999999999996" customHeight="1" x14ac:dyDescent="0.25">
      <c r="A408" s="3"/>
      <c r="B408" s="3"/>
      <c r="C408" s="3"/>
    </row>
    <row r="409" spans="1:3" ht="45" x14ac:dyDescent="0.25">
      <c r="A409" s="146"/>
      <c r="B409" s="23" t="s">
        <v>1868</v>
      </c>
      <c r="C409" s="103" t="str">
        <f>IF(mil06.36="","",mil06.36)</f>
        <v/>
      </c>
    </row>
    <row r="410" spans="1:3" x14ac:dyDescent="0.25">
      <c r="A410" s="146"/>
      <c r="B410" s="66" t="s">
        <v>6753</v>
      </c>
      <c r="C410" s="25"/>
    </row>
    <row r="411" spans="1:3" ht="5.0999999999999996" customHeight="1" x14ac:dyDescent="0.25">
      <c r="A411" s="3"/>
      <c r="B411" s="3"/>
      <c r="C411" s="3"/>
    </row>
    <row r="412" spans="1:3" ht="30" x14ac:dyDescent="0.25">
      <c r="A412" s="146"/>
      <c r="B412" s="23" t="s">
        <v>1867</v>
      </c>
      <c r="C412" s="103" t="str">
        <f>IF(mil06.37="","",mil06.37)</f>
        <v/>
      </c>
    </row>
    <row r="413" spans="1:3" x14ac:dyDescent="0.25">
      <c r="A413" s="146"/>
      <c r="B413" s="66" t="s">
        <v>6902</v>
      </c>
      <c r="C413" s="25"/>
    </row>
    <row r="414" spans="1:3" ht="5.0999999999999996" customHeight="1" x14ac:dyDescent="0.25">
      <c r="A414" s="3"/>
      <c r="B414" s="3"/>
      <c r="C414" s="3"/>
    </row>
    <row r="415" spans="1:3" ht="30" x14ac:dyDescent="0.25">
      <c r="A415" s="146"/>
      <c r="B415" s="23" t="s">
        <v>1866</v>
      </c>
      <c r="C415" s="103" t="str">
        <f>IF(mil06.38="","",mil06.38)</f>
        <v/>
      </c>
    </row>
    <row r="416" spans="1:3" x14ac:dyDescent="0.25">
      <c r="A416" s="146"/>
      <c r="B416" s="66" t="s">
        <v>6751</v>
      </c>
      <c r="C416" s="25"/>
    </row>
    <row r="417" spans="1:3" ht="5.0999999999999996" customHeight="1" x14ac:dyDescent="0.25">
      <c r="A417" s="3"/>
      <c r="B417" s="3"/>
      <c r="C417" s="3"/>
    </row>
    <row r="418" spans="1:3" ht="45" x14ac:dyDescent="0.25">
      <c r="A418" s="146"/>
      <c r="B418" s="23" t="s">
        <v>1865</v>
      </c>
      <c r="C418" s="103" t="str">
        <f>IF(OR(sdl_82h="",sdl_82i=""),"",MAX(sdl_82h,sdl_82i))</f>
        <v/>
      </c>
    </row>
    <row r="419" spans="1:3" x14ac:dyDescent="0.25">
      <c r="A419" s="146"/>
      <c r="B419" s="66" t="s">
        <v>6986</v>
      </c>
      <c r="C419" s="25"/>
    </row>
    <row r="420" spans="1:3" ht="5.0999999999999996" customHeight="1" x14ac:dyDescent="0.25">
      <c r="A420" s="3"/>
      <c r="B420" s="3"/>
      <c r="C420" s="3"/>
    </row>
    <row r="421" spans="1:3" ht="60" x14ac:dyDescent="0.25">
      <c r="A421" s="3"/>
      <c r="B421" s="23" t="s">
        <v>1864</v>
      </c>
      <c r="C421" s="103" t="str">
        <f>IF(sdl_82j="","",DATE(YEAR(sdl_82j),MONTH(sdl_82j),DAY(sdl_82j)+3))</f>
        <v/>
      </c>
    </row>
    <row r="422" spans="1:3" ht="5.0999999999999996" customHeight="1" x14ac:dyDescent="0.25">
      <c r="A422" s="3"/>
      <c r="B422" s="3"/>
      <c r="C422" s="3"/>
    </row>
    <row r="423" spans="1:3" ht="45" x14ac:dyDescent="0.25">
      <c r="A423" s="146"/>
      <c r="B423" s="23" t="s">
        <v>1863</v>
      </c>
      <c r="C423" s="103" t="str">
        <f>IF(mil06.40a="","",mil06.40a)</f>
        <v/>
      </c>
    </row>
    <row r="424" spans="1:3" x14ac:dyDescent="0.25">
      <c r="A424" s="146"/>
      <c r="B424" s="66" t="s">
        <v>7039</v>
      </c>
      <c r="C424" s="25"/>
    </row>
    <row r="425" spans="1:3" ht="5.0999999999999996" customHeight="1" x14ac:dyDescent="0.25">
      <c r="A425" s="3"/>
      <c r="B425" s="3"/>
      <c r="C425" s="3"/>
    </row>
    <row r="426" spans="1:3" ht="60" x14ac:dyDescent="0.25">
      <c r="A426" s="3"/>
      <c r="B426" s="23" t="s">
        <v>1862</v>
      </c>
      <c r="C426" s="103" t="str">
        <f>IF(sdl_82f="","",DATE(YEAR(sdl_82f),MONTH(sdl_82f),DAY(sdl_82f)+180))</f>
        <v/>
      </c>
    </row>
    <row r="427" spans="1:3" ht="5.0999999999999996" customHeight="1" x14ac:dyDescent="0.25">
      <c r="A427" s="3"/>
      <c r="B427" s="3"/>
      <c r="C427" s="3"/>
    </row>
    <row r="428" spans="1:3" ht="60" x14ac:dyDescent="0.25">
      <c r="A428" s="146"/>
      <c r="B428" s="23" t="s">
        <v>1861</v>
      </c>
      <c r="C428" s="103" t="str">
        <f>IF(mil06.40date="","",mil06.40date)</f>
        <v/>
      </c>
    </row>
    <row r="429" spans="1:3" x14ac:dyDescent="0.25">
      <c r="A429" s="146"/>
      <c r="B429" s="66" t="s">
        <v>6754</v>
      </c>
      <c r="C429" s="25"/>
    </row>
    <row r="430" spans="1:3" ht="5.0999999999999996" customHeight="1" x14ac:dyDescent="0.25">
      <c r="A430" s="3"/>
      <c r="B430" s="3"/>
      <c r="C430" s="3"/>
    </row>
    <row r="431" spans="1:3" ht="45" x14ac:dyDescent="0.25">
      <c r="A431" s="3"/>
      <c r="B431" s="23" t="s">
        <v>1860</v>
      </c>
      <c r="C431" s="104"/>
    </row>
    <row r="432" spans="1:3" ht="5.0999999999999996" customHeight="1" x14ac:dyDescent="0.25">
      <c r="A432" s="3"/>
      <c r="B432" s="3"/>
      <c r="C432" s="3"/>
    </row>
    <row r="433" spans="1:3" ht="60" x14ac:dyDescent="0.25">
      <c r="A433" s="3"/>
      <c r="B433" s="23" t="s">
        <v>1859</v>
      </c>
      <c r="C433" s="103" t="str">
        <f>IF(sdl_82n="","",DATE(YEAR(sdl_82n),MONTH(sdl_82n),DAY(sdl_82n)+15))</f>
        <v/>
      </c>
    </row>
    <row r="434" spans="1:3" ht="5.0999999999999996" customHeight="1" x14ac:dyDescent="0.25">
      <c r="A434" s="3"/>
      <c r="B434" s="3"/>
      <c r="C434" s="3"/>
    </row>
    <row r="435" spans="1:3" ht="30" x14ac:dyDescent="0.25">
      <c r="A435" s="3"/>
      <c r="B435" s="23" t="s">
        <v>1858</v>
      </c>
      <c r="C435" s="104"/>
    </row>
    <row r="436" spans="1:3" ht="5.0999999999999996" customHeight="1" x14ac:dyDescent="0.25">
      <c r="A436" s="3"/>
      <c r="B436" s="3"/>
      <c r="C436" s="3"/>
    </row>
    <row r="437" spans="1:3" ht="45" x14ac:dyDescent="0.25">
      <c r="A437" s="3"/>
      <c r="B437" s="23" t="s">
        <v>1857</v>
      </c>
      <c r="C437" s="103" t="str">
        <f>IF(sdl_82q="","",DATE(YEAR(sdl_82q),MONTH(sdl_82q),DAY(sdl_82q)+10))</f>
        <v/>
      </c>
    </row>
    <row r="438" spans="1:3" ht="5.0999999999999996" customHeight="1" x14ac:dyDescent="0.25">
      <c r="A438" s="3"/>
      <c r="B438" s="3"/>
      <c r="C438" s="3"/>
    </row>
    <row r="439" spans="1:3" ht="30" x14ac:dyDescent="0.25">
      <c r="A439" s="3"/>
      <c r="B439" s="23" t="s">
        <v>1856</v>
      </c>
      <c r="C439" s="104"/>
    </row>
    <row r="440" spans="1:3" ht="5.0999999999999996" customHeight="1" x14ac:dyDescent="0.25">
      <c r="A440" s="3"/>
      <c r="B440" s="3"/>
      <c r="C440" s="3"/>
    </row>
    <row r="441" spans="1:3" ht="30" x14ac:dyDescent="0.25">
      <c r="A441" s="3"/>
      <c r="B441" s="23" t="s">
        <v>1855</v>
      </c>
      <c r="C441" s="104"/>
    </row>
    <row r="442" spans="1:3" ht="5.0999999999999996" customHeight="1" x14ac:dyDescent="0.25">
      <c r="A442" s="3"/>
      <c r="B442" s="3"/>
      <c r="C442" s="3"/>
    </row>
    <row r="443" spans="1:3" x14ac:dyDescent="0.25">
      <c r="A443" s="3" t="s">
        <v>1367</v>
      </c>
      <c r="B443" s="3" t="s">
        <v>1854</v>
      </c>
      <c r="C443" s="3"/>
    </row>
    <row r="444" spans="1:3" ht="5.0999999999999996" customHeight="1" x14ac:dyDescent="0.25">
      <c r="A444" s="3"/>
      <c r="B444" s="3"/>
      <c r="C444" s="3"/>
    </row>
    <row r="445" spans="1:3" ht="60" x14ac:dyDescent="0.25">
      <c r="A445" s="3"/>
      <c r="B445" s="23" t="s">
        <v>1853</v>
      </c>
      <c r="C445" s="103" t="str">
        <f>IF(mil06.146="","",mil06.146)</f>
        <v/>
      </c>
    </row>
    <row r="446" spans="1:3" x14ac:dyDescent="0.25">
      <c r="A446" s="3"/>
      <c r="B446" s="66" t="s">
        <v>7010</v>
      </c>
      <c r="C446" s="25"/>
    </row>
    <row r="447" spans="1:3" ht="5.0999999999999996" customHeight="1" x14ac:dyDescent="0.25">
      <c r="A447" s="3"/>
      <c r="B447" s="3"/>
      <c r="C447" s="3"/>
    </row>
    <row r="448" spans="1:3" ht="45" x14ac:dyDescent="0.25">
      <c r="A448" s="3"/>
      <c r="B448" s="23" t="s">
        <v>1852</v>
      </c>
      <c r="C448" s="104"/>
    </row>
    <row r="449" spans="1:3" ht="5.0999999999999996" customHeight="1" x14ac:dyDescent="0.25">
      <c r="A449" s="3"/>
      <c r="B449" s="3"/>
      <c r="C449" s="3"/>
    </row>
    <row r="450" spans="1:3" ht="30" x14ac:dyDescent="0.25">
      <c r="A450" s="3"/>
      <c r="B450" s="23" t="s">
        <v>1851</v>
      </c>
      <c r="C450" s="104"/>
    </row>
    <row r="451" spans="1:3" ht="5.0999999999999996" customHeight="1" x14ac:dyDescent="0.25">
      <c r="A451" s="3"/>
      <c r="B451" s="3"/>
      <c r="C451" s="3"/>
    </row>
    <row r="452" spans="1:3" ht="75" x14ac:dyDescent="0.25">
      <c r="A452" s="3"/>
      <c r="B452" s="23" t="s">
        <v>1850</v>
      </c>
      <c r="C452" s="103" t="str">
        <f>IF(mil06.149="","",mil06.149)</f>
        <v/>
      </c>
    </row>
    <row r="453" spans="1:3" x14ac:dyDescent="0.25">
      <c r="A453" s="3"/>
      <c r="B453" s="66" t="s">
        <v>7012</v>
      </c>
      <c r="C453" s="25"/>
    </row>
    <row r="454" spans="1:3" ht="5.0999999999999996" customHeight="1" x14ac:dyDescent="0.25">
      <c r="A454" s="3"/>
      <c r="B454" s="3"/>
      <c r="C454" s="3"/>
    </row>
    <row r="455" spans="1:3" ht="75" x14ac:dyDescent="0.25">
      <c r="A455" s="3"/>
      <c r="B455" s="23" t="s">
        <v>1849</v>
      </c>
      <c r="C455" s="103" t="str">
        <f>IF(sdl_83d="","",DATE(YEAR(sdl_83d),MONTH(sdl_83d)+6,DAY(sdl_83d)))</f>
        <v/>
      </c>
    </row>
    <row r="456" spans="1:3" ht="5.0999999999999996" customHeight="1" x14ac:dyDescent="0.25">
      <c r="A456" s="3"/>
      <c r="B456" s="3"/>
      <c r="C456" s="3"/>
    </row>
    <row r="457" spans="1:3" ht="30" x14ac:dyDescent="0.25">
      <c r="A457" s="3" t="s">
        <v>1848</v>
      </c>
      <c r="B457" s="3" t="s">
        <v>1847</v>
      </c>
      <c r="C457" s="3"/>
    </row>
    <row r="458" spans="1:3" ht="30" x14ac:dyDescent="0.25">
      <c r="A458" s="3"/>
      <c r="B458" s="23" t="s">
        <v>1846</v>
      </c>
      <c r="C458" s="104"/>
    </row>
    <row r="459" spans="1:3" ht="60" x14ac:dyDescent="0.25">
      <c r="A459" s="3"/>
      <c r="B459" s="23" t="s">
        <v>1845</v>
      </c>
      <c r="C459" s="103" t="str">
        <f>IF(sdl_83aa="","",DATE(YEAR(sdl_83aa),MONTH(sdl_83aa),DAY(sdl_83aa)+30))</f>
        <v/>
      </c>
    </row>
    <row r="460" spans="1:3" x14ac:dyDescent="0.25">
      <c r="A460" s="3"/>
      <c r="B460" s="23" t="s">
        <v>1844</v>
      </c>
      <c r="C460" s="104"/>
    </row>
    <row r="461" spans="1:3" ht="5.0999999999999996" customHeight="1" x14ac:dyDescent="0.25">
      <c r="A461" s="3"/>
      <c r="B461" s="3"/>
      <c r="C461" s="3"/>
    </row>
    <row r="462" spans="1:3" x14ac:dyDescent="0.25">
      <c r="A462" s="3" t="s">
        <v>1354</v>
      </c>
      <c r="B462" s="3" t="s">
        <v>1843</v>
      </c>
      <c r="C462" s="3"/>
    </row>
    <row r="463" spans="1:3" ht="75" x14ac:dyDescent="0.25">
      <c r="A463" s="3"/>
      <c r="B463" s="23" t="s">
        <v>1842</v>
      </c>
      <c r="C463" s="104"/>
    </row>
    <row r="464" spans="1:3" ht="30" x14ac:dyDescent="0.25">
      <c r="A464" s="3"/>
      <c r="B464" s="23" t="s">
        <v>1841</v>
      </c>
      <c r="C464" s="104"/>
    </row>
    <row r="465" spans="1:3" x14ac:dyDescent="0.25">
      <c r="A465" s="3"/>
      <c r="B465" s="23" t="s">
        <v>1840</v>
      </c>
      <c r="C465" s="104"/>
    </row>
    <row r="466" spans="1:3" ht="30" x14ac:dyDescent="0.25">
      <c r="A466" s="3"/>
      <c r="B466" s="23" t="s">
        <v>1839</v>
      </c>
      <c r="C466" s="104"/>
    </row>
    <row r="467" spans="1:3" ht="75" x14ac:dyDescent="0.25">
      <c r="A467" s="3"/>
      <c r="B467" s="23" t="s">
        <v>1838</v>
      </c>
      <c r="C467" s="104"/>
    </row>
    <row r="468" spans="1:3" ht="5.0999999999999996" customHeight="1" x14ac:dyDescent="0.25">
      <c r="A468" s="3"/>
      <c r="B468" s="3"/>
      <c r="C468" s="3"/>
    </row>
    <row r="469" spans="1:3" ht="45" x14ac:dyDescent="0.25">
      <c r="A469" s="3" t="s">
        <v>1487</v>
      </c>
      <c r="B469" s="3" t="s">
        <v>1837</v>
      </c>
      <c r="C469" s="104"/>
    </row>
    <row r="470" spans="1:3" x14ac:dyDescent="0.25">
      <c r="A470" s="3"/>
      <c r="B470" s="3"/>
      <c r="C470" s="3"/>
    </row>
    <row r="471" spans="1:3" x14ac:dyDescent="0.25">
      <c r="A471" s="3"/>
      <c r="B471" s="3"/>
      <c r="C471" s="3"/>
    </row>
  </sheetData>
  <mergeCells count="66">
    <mergeCell ref="A409:A410"/>
    <mergeCell ref="A406:A407"/>
    <mergeCell ref="A403:A404"/>
    <mergeCell ref="A396:A397"/>
    <mergeCell ref="A393:A394"/>
    <mergeCell ref="A428:A429"/>
    <mergeCell ref="A423:A424"/>
    <mergeCell ref="A418:A419"/>
    <mergeCell ref="A415:A416"/>
    <mergeCell ref="A412:A413"/>
    <mergeCell ref="A278:A279"/>
    <mergeCell ref="A370:A371"/>
    <mergeCell ref="A285:A286"/>
    <mergeCell ref="A288:A289"/>
    <mergeCell ref="A293:A294"/>
    <mergeCell ref="A300:A301"/>
    <mergeCell ref="A255:A256"/>
    <mergeCell ref="A258:A259"/>
    <mergeCell ref="A265:A266"/>
    <mergeCell ref="A268:A269"/>
    <mergeCell ref="A271:A272"/>
    <mergeCell ref="A214:A215"/>
    <mergeCell ref="A226:A227"/>
    <mergeCell ref="A229:A230"/>
    <mergeCell ref="A232:A233"/>
    <mergeCell ref="A239:A240"/>
    <mergeCell ref="A198:A199"/>
    <mergeCell ref="A201:A204"/>
    <mergeCell ref="A154:A155"/>
    <mergeCell ref="A157:A159"/>
    <mergeCell ref="A169:A171"/>
    <mergeCell ref="A178:A179"/>
    <mergeCell ref="A181:A182"/>
    <mergeCell ref="A141:A142"/>
    <mergeCell ref="A144:A145"/>
    <mergeCell ref="A147:A148"/>
    <mergeCell ref="A184:A187"/>
    <mergeCell ref="A191:A194"/>
    <mergeCell ref="A98:A99"/>
    <mergeCell ref="A105:A106"/>
    <mergeCell ref="A108:A109"/>
    <mergeCell ref="A133:A134"/>
    <mergeCell ref="A138:A139"/>
    <mergeCell ref="A3:C3"/>
    <mergeCell ref="A11:B11"/>
    <mergeCell ref="A7:C7"/>
    <mergeCell ref="A9:B9"/>
    <mergeCell ref="A4:B4"/>
    <mergeCell ref="A5:B5"/>
    <mergeCell ref="A10:B10"/>
    <mergeCell ref="A208:A209"/>
    <mergeCell ref="A13:A14"/>
    <mergeCell ref="A18:A19"/>
    <mergeCell ref="A23:A24"/>
    <mergeCell ref="A36:A38"/>
    <mergeCell ref="A87:A88"/>
    <mergeCell ref="A45:A47"/>
    <mergeCell ref="A52:A53"/>
    <mergeCell ref="A50:A51"/>
    <mergeCell ref="A57:A59"/>
    <mergeCell ref="A81:A82"/>
    <mergeCell ref="A113:A114"/>
    <mergeCell ref="A116:A117"/>
    <mergeCell ref="A121:A122"/>
    <mergeCell ref="A84:A85"/>
    <mergeCell ref="A41:A43"/>
  </mergeCells>
  <dataValidations count="5">
    <dataValidation allowBlank="1" showInputMessage="1" showErrorMessage="1" promptTitle="Changing Cell Color (Windows)" prompt="To change the background color of a cell, right-click over the cell; from the options that appear, select &quot;Format Cells&quot;; select the &quot;Fill&quot; tab; and change the background to the desired color. The default is usually &quot;No Color&quot; or white." sqref="A65668 IW65668 SS65668 ACO65668 AMK65668 AWG65668 BGC65668 BPY65668 BZU65668 CJQ65668 CTM65668 DDI65668 DNE65668 DXA65668 EGW65668 EQS65668 FAO65668 FKK65668 FUG65668 GEC65668 GNY65668 GXU65668 HHQ65668 HRM65668 IBI65668 ILE65668 IVA65668 JEW65668 JOS65668 JYO65668 KIK65668 KSG65668 LCC65668 LLY65668 LVU65668 MFQ65668 MPM65668 MZI65668 NJE65668 NTA65668 OCW65668 OMS65668 OWO65668 PGK65668 PQG65668 QAC65668 QJY65668 QTU65668 RDQ65668 RNM65668 RXI65668 SHE65668 SRA65668 TAW65668 TKS65668 TUO65668 UEK65668 UOG65668 UYC65668 VHY65668 VRU65668 WBQ65668 WLM65668 WVI65668 A131204 IW131204 SS131204 ACO131204 AMK131204 AWG131204 BGC131204 BPY131204 BZU131204 CJQ131204 CTM131204 DDI131204 DNE131204 DXA131204 EGW131204 EQS131204 FAO131204 FKK131204 FUG131204 GEC131204 GNY131204 GXU131204 HHQ131204 HRM131204 IBI131204 ILE131204 IVA131204 JEW131204 JOS131204 JYO131204 KIK131204 KSG131204 LCC131204 LLY131204 LVU131204 MFQ131204 MPM131204 MZI131204 NJE131204 NTA131204 OCW131204 OMS131204 OWO131204 PGK131204 PQG131204 QAC131204 QJY131204 QTU131204 RDQ131204 RNM131204 RXI131204 SHE131204 SRA131204 TAW131204 TKS131204 TUO131204 UEK131204 UOG131204 UYC131204 VHY131204 VRU131204 WBQ131204 WLM131204 WVI131204 A196740 IW196740 SS196740 ACO196740 AMK196740 AWG196740 BGC196740 BPY196740 BZU196740 CJQ196740 CTM196740 DDI196740 DNE196740 DXA196740 EGW196740 EQS196740 FAO196740 FKK196740 FUG196740 GEC196740 GNY196740 GXU196740 HHQ196740 HRM196740 IBI196740 ILE196740 IVA196740 JEW196740 JOS196740 JYO196740 KIK196740 KSG196740 LCC196740 LLY196740 LVU196740 MFQ196740 MPM196740 MZI196740 NJE196740 NTA196740 OCW196740 OMS196740 OWO196740 PGK196740 PQG196740 QAC196740 QJY196740 QTU196740 RDQ196740 RNM196740 RXI196740 SHE196740 SRA196740 TAW196740 TKS196740 TUO196740 UEK196740 UOG196740 UYC196740 VHY196740 VRU196740 WBQ196740 WLM196740 WVI196740 A262276 IW262276 SS262276 ACO262276 AMK262276 AWG262276 BGC262276 BPY262276 BZU262276 CJQ262276 CTM262276 DDI262276 DNE262276 DXA262276 EGW262276 EQS262276 FAO262276 FKK262276 FUG262276 GEC262276 GNY262276 GXU262276 HHQ262276 HRM262276 IBI262276 ILE262276 IVA262276 JEW262276 JOS262276 JYO262276 KIK262276 KSG262276 LCC262276 LLY262276 LVU262276 MFQ262276 MPM262276 MZI262276 NJE262276 NTA262276 OCW262276 OMS262276 OWO262276 PGK262276 PQG262276 QAC262276 QJY262276 QTU262276 RDQ262276 RNM262276 RXI262276 SHE262276 SRA262276 TAW262276 TKS262276 TUO262276 UEK262276 UOG262276 UYC262276 VHY262276 VRU262276 WBQ262276 WLM262276 WVI262276 A327812 IW327812 SS327812 ACO327812 AMK327812 AWG327812 BGC327812 BPY327812 BZU327812 CJQ327812 CTM327812 DDI327812 DNE327812 DXA327812 EGW327812 EQS327812 FAO327812 FKK327812 FUG327812 GEC327812 GNY327812 GXU327812 HHQ327812 HRM327812 IBI327812 ILE327812 IVA327812 JEW327812 JOS327812 JYO327812 KIK327812 KSG327812 LCC327812 LLY327812 LVU327812 MFQ327812 MPM327812 MZI327812 NJE327812 NTA327812 OCW327812 OMS327812 OWO327812 PGK327812 PQG327812 QAC327812 QJY327812 QTU327812 RDQ327812 RNM327812 RXI327812 SHE327812 SRA327812 TAW327812 TKS327812 TUO327812 UEK327812 UOG327812 UYC327812 VHY327812 VRU327812 WBQ327812 WLM327812 WVI327812 A393348 IW393348 SS393348 ACO393348 AMK393348 AWG393348 BGC393348 BPY393348 BZU393348 CJQ393348 CTM393348 DDI393348 DNE393348 DXA393348 EGW393348 EQS393348 FAO393348 FKK393348 FUG393348 GEC393348 GNY393348 GXU393348 HHQ393348 HRM393348 IBI393348 ILE393348 IVA393348 JEW393348 JOS393348 JYO393348 KIK393348 KSG393348 LCC393348 LLY393348 LVU393348 MFQ393348 MPM393348 MZI393348 NJE393348 NTA393348 OCW393348 OMS393348 OWO393348 PGK393348 PQG393348 QAC393348 QJY393348 QTU393348 RDQ393348 RNM393348 RXI393348 SHE393348 SRA393348 TAW393348 TKS393348 TUO393348 UEK393348 UOG393348 UYC393348 VHY393348 VRU393348 WBQ393348 WLM393348 WVI393348 A458884 IW458884 SS458884 ACO458884 AMK458884 AWG458884 BGC458884 BPY458884 BZU458884 CJQ458884 CTM458884 DDI458884 DNE458884 DXA458884 EGW458884 EQS458884 FAO458884 FKK458884 FUG458884 GEC458884 GNY458884 GXU458884 HHQ458884 HRM458884 IBI458884 ILE458884 IVA458884 JEW458884 JOS458884 JYO458884 KIK458884 KSG458884 LCC458884 LLY458884 LVU458884 MFQ458884 MPM458884 MZI458884 NJE458884 NTA458884 OCW458884 OMS458884 OWO458884 PGK458884 PQG458884 QAC458884 QJY458884 QTU458884 RDQ458884 RNM458884 RXI458884 SHE458884 SRA458884 TAW458884 TKS458884 TUO458884 UEK458884 UOG458884 UYC458884 VHY458884 VRU458884 WBQ458884 WLM458884 WVI458884 A524420 IW524420 SS524420 ACO524420 AMK524420 AWG524420 BGC524420 BPY524420 BZU524420 CJQ524420 CTM524420 DDI524420 DNE524420 DXA524420 EGW524420 EQS524420 FAO524420 FKK524420 FUG524420 GEC524420 GNY524420 GXU524420 HHQ524420 HRM524420 IBI524420 ILE524420 IVA524420 JEW524420 JOS524420 JYO524420 KIK524420 KSG524420 LCC524420 LLY524420 LVU524420 MFQ524420 MPM524420 MZI524420 NJE524420 NTA524420 OCW524420 OMS524420 OWO524420 PGK524420 PQG524420 QAC524420 QJY524420 QTU524420 RDQ524420 RNM524420 RXI524420 SHE524420 SRA524420 TAW524420 TKS524420 TUO524420 UEK524420 UOG524420 UYC524420 VHY524420 VRU524420 WBQ524420 WLM524420 WVI524420 A589956 IW589956 SS589956 ACO589956 AMK589956 AWG589956 BGC589956 BPY589956 BZU589956 CJQ589956 CTM589956 DDI589956 DNE589956 DXA589956 EGW589956 EQS589956 FAO589956 FKK589956 FUG589956 GEC589956 GNY589956 GXU589956 HHQ589956 HRM589956 IBI589956 ILE589956 IVA589956 JEW589956 JOS589956 JYO589956 KIK589956 KSG589956 LCC589956 LLY589956 LVU589956 MFQ589956 MPM589956 MZI589956 NJE589956 NTA589956 OCW589956 OMS589956 OWO589956 PGK589956 PQG589956 QAC589956 QJY589956 QTU589956 RDQ589956 RNM589956 RXI589956 SHE589956 SRA589956 TAW589956 TKS589956 TUO589956 UEK589956 UOG589956 UYC589956 VHY589956 VRU589956 WBQ589956 WLM589956 WVI589956 A655492 IW655492 SS655492 ACO655492 AMK655492 AWG655492 BGC655492 BPY655492 BZU655492 CJQ655492 CTM655492 DDI655492 DNE655492 DXA655492 EGW655492 EQS655492 FAO655492 FKK655492 FUG655492 GEC655492 GNY655492 GXU655492 HHQ655492 HRM655492 IBI655492 ILE655492 IVA655492 JEW655492 JOS655492 JYO655492 KIK655492 KSG655492 LCC655492 LLY655492 LVU655492 MFQ655492 MPM655492 MZI655492 NJE655492 NTA655492 OCW655492 OMS655492 OWO655492 PGK655492 PQG655492 QAC655492 QJY655492 QTU655492 RDQ655492 RNM655492 RXI655492 SHE655492 SRA655492 TAW655492 TKS655492 TUO655492 UEK655492 UOG655492 UYC655492 VHY655492 VRU655492 WBQ655492 WLM655492 WVI655492 A721028 IW721028 SS721028 ACO721028 AMK721028 AWG721028 BGC721028 BPY721028 BZU721028 CJQ721028 CTM721028 DDI721028 DNE721028 DXA721028 EGW721028 EQS721028 FAO721028 FKK721028 FUG721028 GEC721028 GNY721028 GXU721028 HHQ721028 HRM721028 IBI721028 ILE721028 IVA721028 JEW721028 JOS721028 JYO721028 KIK721028 KSG721028 LCC721028 LLY721028 LVU721028 MFQ721028 MPM721028 MZI721028 NJE721028 NTA721028 OCW721028 OMS721028 OWO721028 PGK721028 PQG721028 QAC721028 QJY721028 QTU721028 RDQ721028 RNM721028 RXI721028 SHE721028 SRA721028 TAW721028 TKS721028 TUO721028 UEK721028 UOG721028 UYC721028 VHY721028 VRU721028 WBQ721028 WLM721028 WVI721028 A786564 IW786564 SS786564 ACO786564 AMK786564 AWG786564 BGC786564 BPY786564 BZU786564 CJQ786564 CTM786564 DDI786564 DNE786564 DXA786564 EGW786564 EQS786564 FAO786564 FKK786564 FUG786564 GEC786564 GNY786564 GXU786564 HHQ786564 HRM786564 IBI786564 ILE786564 IVA786564 JEW786564 JOS786564 JYO786564 KIK786564 KSG786564 LCC786564 LLY786564 LVU786564 MFQ786564 MPM786564 MZI786564 NJE786564 NTA786564 OCW786564 OMS786564 OWO786564 PGK786564 PQG786564 QAC786564 QJY786564 QTU786564 RDQ786564 RNM786564 RXI786564 SHE786564 SRA786564 TAW786564 TKS786564 TUO786564 UEK786564 UOG786564 UYC786564 VHY786564 VRU786564 WBQ786564 WLM786564 WVI786564 A852100 IW852100 SS852100 ACO852100 AMK852100 AWG852100 BGC852100 BPY852100 BZU852100 CJQ852100 CTM852100 DDI852100 DNE852100 DXA852100 EGW852100 EQS852100 FAO852100 FKK852100 FUG852100 GEC852100 GNY852100 GXU852100 HHQ852100 HRM852100 IBI852100 ILE852100 IVA852100 JEW852100 JOS852100 JYO852100 KIK852100 KSG852100 LCC852100 LLY852100 LVU852100 MFQ852100 MPM852100 MZI852100 NJE852100 NTA852100 OCW852100 OMS852100 OWO852100 PGK852100 PQG852100 QAC852100 QJY852100 QTU852100 RDQ852100 RNM852100 RXI852100 SHE852100 SRA852100 TAW852100 TKS852100 TUO852100 UEK852100 UOG852100 UYC852100 VHY852100 VRU852100 WBQ852100 WLM852100 WVI852100 A917636 IW917636 SS917636 ACO917636 AMK917636 AWG917636 BGC917636 BPY917636 BZU917636 CJQ917636 CTM917636 DDI917636 DNE917636 DXA917636 EGW917636 EQS917636 FAO917636 FKK917636 FUG917636 GEC917636 GNY917636 GXU917636 HHQ917636 HRM917636 IBI917636 ILE917636 IVA917636 JEW917636 JOS917636 JYO917636 KIK917636 KSG917636 LCC917636 LLY917636 LVU917636 MFQ917636 MPM917636 MZI917636 NJE917636 NTA917636 OCW917636 OMS917636 OWO917636 PGK917636 PQG917636 QAC917636 QJY917636 QTU917636 RDQ917636 RNM917636 RXI917636 SHE917636 SRA917636 TAW917636 TKS917636 TUO917636 UEK917636 UOG917636 UYC917636 VHY917636 VRU917636 WBQ917636 WLM917636 WVI917636 A983172 IW983172 SS983172 ACO983172 AMK983172 AWG983172 BGC983172 BPY983172 BZU983172 CJQ983172 CTM983172 DDI983172 DNE983172 DXA983172 EGW983172 EQS983172 FAO983172 FKK983172 FUG983172 GEC983172 GNY983172 GXU983172 HHQ983172 HRM983172 IBI983172 ILE983172 IVA983172 JEW983172 JOS983172 JYO983172 KIK983172 KSG983172 LCC983172 LLY983172 LVU983172 MFQ983172 MPM983172 MZI983172 NJE983172 NTA983172 OCW983172 OMS983172 OWO983172 PGK983172 PQG983172 QAC983172 QJY983172 QTU983172 RDQ983172 RNM983172 RXI983172 SHE983172 SRA983172 TAW983172 TKS983172 TUO983172 UEK983172 UOG983172 UYC983172 VHY983172 VRU983172 WBQ983172 WLM983172 WVI983172" xr:uid="{00000000-0002-0000-6100-000000000000}"/>
    <dataValidation allowBlank="1" showInputMessage="1" showErrorMessage="1" promptTitle="Manage MIL Data (Macintosh)" prompt="To manage data from the MIL, from this file's Excel menu, either select Data &gt; Refresh or, to (re)connect this file to a lost or new MIL, select Edit &gt; Links &gt; Change Source, and then browse for and select the desired MIL Excel file." sqref="A65666 IW65666 SS65666 ACO65666 AMK65666 AWG65666 BGC65666 BPY65666 BZU65666 CJQ65666 CTM65666 DDI65666 DNE65666 DXA65666 EGW65666 EQS65666 FAO65666 FKK65666 FUG65666 GEC65666 GNY65666 GXU65666 HHQ65666 HRM65666 IBI65666 ILE65666 IVA65666 JEW65666 JOS65666 JYO65666 KIK65666 KSG65666 LCC65666 LLY65666 LVU65666 MFQ65666 MPM65666 MZI65666 NJE65666 NTA65666 OCW65666 OMS65666 OWO65666 PGK65666 PQG65666 QAC65666 QJY65666 QTU65666 RDQ65666 RNM65666 RXI65666 SHE65666 SRA65666 TAW65666 TKS65666 TUO65666 UEK65666 UOG65666 UYC65666 VHY65666 VRU65666 WBQ65666 WLM65666 WVI65666 A131202 IW131202 SS131202 ACO131202 AMK131202 AWG131202 BGC131202 BPY131202 BZU131202 CJQ131202 CTM131202 DDI131202 DNE131202 DXA131202 EGW131202 EQS131202 FAO131202 FKK131202 FUG131202 GEC131202 GNY131202 GXU131202 HHQ131202 HRM131202 IBI131202 ILE131202 IVA131202 JEW131202 JOS131202 JYO131202 KIK131202 KSG131202 LCC131202 LLY131202 LVU131202 MFQ131202 MPM131202 MZI131202 NJE131202 NTA131202 OCW131202 OMS131202 OWO131202 PGK131202 PQG131202 QAC131202 QJY131202 QTU131202 RDQ131202 RNM131202 RXI131202 SHE131202 SRA131202 TAW131202 TKS131202 TUO131202 UEK131202 UOG131202 UYC131202 VHY131202 VRU131202 WBQ131202 WLM131202 WVI131202 A196738 IW196738 SS196738 ACO196738 AMK196738 AWG196738 BGC196738 BPY196738 BZU196738 CJQ196738 CTM196738 DDI196738 DNE196738 DXA196738 EGW196738 EQS196738 FAO196738 FKK196738 FUG196738 GEC196738 GNY196738 GXU196738 HHQ196738 HRM196738 IBI196738 ILE196738 IVA196738 JEW196738 JOS196738 JYO196738 KIK196738 KSG196738 LCC196738 LLY196738 LVU196738 MFQ196738 MPM196738 MZI196738 NJE196738 NTA196738 OCW196738 OMS196738 OWO196738 PGK196738 PQG196738 QAC196738 QJY196738 QTU196738 RDQ196738 RNM196738 RXI196738 SHE196738 SRA196738 TAW196738 TKS196738 TUO196738 UEK196738 UOG196738 UYC196738 VHY196738 VRU196738 WBQ196738 WLM196738 WVI196738 A262274 IW262274 SS262274 ACO262274 AMK262274 AWG262274 BGC262274 BPY262274 BZU262274 CJQ262274 CTM262274 DDI262274 DNE262274 DXA262274 EGW262274 EQS262274 FAO262274 FKK262274 FUG262274 GEC262274 GNY262274 GXU262274 HHQ262274 HRM262274 IBI262274 ILE262274 IVA262274 JEW262274 JOS262274 JYO262274 KIK262274 KSG262274 LCC262274 LLY262274 LVU262274 MFQ262274 MPM262274 MZI262274 NJE262274 NTA262274 OCW262274 OMS262274 OWO262274 PGK262274 PQG262274 QAC262274 QJY262274 QTU262274 RDQ262274 RNM262274 RXI262274 SHE262274 SRA262274 TAW262274 TKS262274 TUO262274 UEK262274 UOG262274 UYC262274 VHY262274 VRU262274 WBQ262274 WLM262274 WVI262274 A327810 IW327810 SS327810 ACO327810 AMK327810 AWG327810 BGC327810 BPY327810 BZU327810 CJQ327810 CTM327810 DDI327810 DNE327810 DXA327810 EGW327810 EQS327810 FAO327810 FKK327810 FUG327810 GEC327810 GNY327810 GXU327810 HHQ327810 HRM327810 IBI327810 ILE327810 IVA327810 JEW327810 JOS327810 JYO327810 KIK327810 KSG327810 LCC327810 LLY327810 LVU327810 MFQ327810 MPM327810 MZI327810 NJE327810 NTA327810 OCW327810 OMS327810 OWO327810 PGK327810 PQG327810 QAC327810 QJY327810 QTU327810 RDQ327810 RNM327810 RXI327810 SHE327810 SRA327810 TAW327810 TKS327810 TUO327810 UEK327810 UOG327810 UYC327810 VHY327810 VRU327810 WBQ327810 WLM327810 WVI327810 A393346 IW393346 SS393346 ACO393346 AMK393346 AWG393346 BGC393346 BPY393346 BZU393346 CJQ393346 CTM393346 DDI393346 DNE393346 DXA393346 EGW393346 EQS393346 FAO393346 FKK393346 FUG393346 GEC393346 GNY393346 GXU393346 HHQ393346 HRM393346 IBI393346 ILE393346 IVA393346 JEW393346 JOS393346 JYO393346 KIK393346 KSG393346 LCC393346 LLY393346 LVU393346 MFQ393346 MPM393346 MZI393346 NJE393346 NTA393346 OCW393346 OMS393346 OWO393346 PGK393346 PQG393346 QAC393346 QJY393346 QTU393346 RDQ393346 RNM393346 RXI393346 SHE393346 SRA393346 TAW393346 TKS393346 TUO393346 UEK393346 UOG393346 UYC393346 VHY393346 VRU393346 WBQ393346 WLM393346 WVI393346 A458882 IW458882 SS458882 ACO458882 AMK458882 AWG458882 BGC458882 BPY458882 BZU458882 CJQ458882 CTM458882 DDI458882 DNE458882 DXA458882 EGW458882 EQS458882 FAO458882 FKK458882 FUG458882 GEC458882 GNY458882 GXU458882 HHQ458882 HRM458882 IBI458882 ILE458882 IVA458882 JEW458882 JOS458882 JYO458882 KIK458882 KSG458882 LCC458882 LLY458882 LVU458882 MFQ458882 MPM458882 MZI458882 NJE458882 NTA458882 OCW458882 OMS458882 OWO458882 PGK458882 PQG458882 QAC458882 QJY458882 QTU458882 RDQ458882 RNM458882 RXI458882 SHE458882 SRA458882 TAW458882 TKS458882 TUO458882 UEK458882 UOG458882 UYC458882 VHY458882 VRU458882 WBQ458882 WLM458882 WVI458882 A524418 IW524418 SS524418 ACO524418 AMK524418 AWG524418 BGC524418 BPY524418 BZU524418 CJQ524418 CTM524418 DDI524418 DNE524418 DXA524418 EGW524418 EQS524418 FAO524418 FKK524418 FUG524418 GEC524418 GNY524418 GXU524418 HHQ524418 HRM524418 IBI524418 ILE524418 IVA524418 JEW524418 JOS524418 JYO524418 KIK524418 KSG524418 LCC524418 LLY524418 LVU524418 MFQ524418 MPM524418 MZI524418 NJE524418 NTA524418 OCW524418 OMS524418 OWO524418 PGK524418 PQG524418 QAC524418 QJY524418 QTU524418 RDQ524418 RNM524418 RXI524418 SHE524418 SRA524418 TAW524418 TKS524418 TUO524418 UEK524418 UOG524418 UYC524418 VHY524418 VRU524418 WBQ524418 WLM524418 WVI524418 A589954 IW589954 SS589954 ACO589954 AMK589954 AWG589954 BGC589954 BPY589954 BZU589954 CJQ589954 CTM589954 DDI589954 DNE589954 DXA589954 EGW589954 EQS589954 FAO589954 FKK589954 FUG589954 GEC589954 GNY589954 GXU589954 HHQ589954 HRM589954 IBI589954 ILE589954 IVA589954 JEW589954 JOS589954 JYO589954 KIK589954 KSG589954 LCC589954 LLY589954 LVU589954 MFQ589954 MPM589954 MZI589954 NJE589954 NTA589954 OCW589954 OMS589954 OWO589954 PGK589954 PQG589954 QAC589954 QJY589954 QTU589954 RDQ589954 RNM589954 RXI589954 SHE589954 SRA589954 TAW589954 TKS589954 TUO589954 UEK589954 UOG589954 UYC589954 VHY589954 VRU589954 WBQ589954 WLM589954 WVI589954 A655490 IW655490 SS655490 ACO655490 AMK655490 AWG655490 BGC655490 BPY655490 BZU655490 CJQ655490 CTM655490 DDI655490 DNE655490 DXA655490 EGW655490 EQS655490 FAO655490 FKK655490 FUG655490 GEC655490 GNY655490 GXU655490 HHQ655490 HRM655490 IBI655490 ILE655490 IVA655490 JEW655490 JOS655490 JYO655490 KIK655490 KSG655490 LCC655490 LLY655490 LVU655490 MFQ655490 MPM655490 MZI655490 NJE655490 NTA655490 OCW655490 OMS655490 OWO655490 PGK655490 PQG655490 QAC655490 QJY655490 QTU655490 RDQ655490 RNM655490 RXI655490 SHE655490 SRA655490 TAW655490 TKS655490 TUO655490 UEK655490 UOG655490 UYC655490 VHY655490 VRU655490 WBQ655490 WLM655490 WVI655490 A721026 IW721026 SS721026 ACO721026 AMK721026 AWG721026 BGC721026 BPY721026 BZU721026 CJQ721026 CTM721026 DDI721026 DNE721026 DXA721026 EGW721026 EQS721026 FAO721026 FKK721026 FUG721026 GEC721026 GNY721026 GXU721026 HHQ721026 HRM721026 IBI721026 ILE721026 IVA721026 JEW721026 JOS721026 JYO721026 KIK721026 KSG721026 LCC721026 LLY721026 LVU721026 MFQ721026 MPM721026 MZI721026 NJE721026 NTA721026 OCW721026 OMS721026 OWO721026 PGK721026 PQG721026 QAC721026 QJY721026 QTU721026 RDQ721026 RNM721026 RXI721026 SHE721026 SRA721026 TAW721026 TKS721026 TUO721026 UEK721026 UOG721026 UYC721026 VHY721026 VRU721026 WBQ721026 WLM721026 WVI721026 A786562 IW786562 SS786562 ACO786562 AMK786562 AWG786562 BGC786562 BPY786562 BZU786562 CJQ786562 CTM786562 DDI786562 DNE786562 DXA786562 EGW786562 EQS786562 FAO786562 FKK786562 FUG786562 GEC786562 GNY786562 GXU786562 HHQ786562 HRM786562 IBI786562 ILE786562 IVA786562 JEW786562 JOS786562 JYO786562 KIK786562 KSG786562 LCC786562 LLY786562 LVU786562 MFQ786562 MPM786562 MZI786562 NJE786562 NTA786562 OCW786562 OMS786562 OWO786562 PGK786562 PQG786562 QAC786562 QJY786562 QTU786562 RDQ786562 RNM786562 RXI786562 SHE786562 SRA786562 TAW786562 TKS786562 TUO786562 UEK786562 UOG786562 UYC786562 VHY786562 VRU786562 WBQ786562 WLM786562 WVI786562 A852098 IW852098 SS852098 ACO852098 AMK852098 AWG852098 BGC852098 BPY852098 BZU852098 CJQ852098 CTM852098 DDI852098 DNE852098 DXA852098 EGW852098 EQS852098 FAO852098 FKK852098 FUG852098 GEC852098 GNY852098 GXU852098 HHQ852098 HRM852098 IBI852098 ILE852098 IVA852098 JEW852098 JOS852098 JYO852098 KIK852098 KSG852098 LCC852098 LLY852098 LVU852098 MFQ852098 MPM852098 MZI852098 NJE852098 NTA852098 OCW852098 OMS852098 OWO852098 PGK852098 PQG852098 QAC852098 QJY852098 QTU852098 RDQ852098 RNM852098 RXI852098 SHE852098 SRA852098 TAW852098 TKS852098 TUO852098 UEK852098 UOG852098 UYC852098 VHY852098 VRU852098 WBQ852098 WLM852098 WVI852098 A917634 IW917634 SS917634 ACO917634 AMK917634 AWG917634 BGC917634 BPY917634 BZU917634 CJQ917634 CTM917634 DDI917634 DNE917634 DXA917634 EGW917634 EQS917634 FAO917634 FKK917634 FUG917634 GEC917634 GNY917634 GXU917634 HHQ917634 HRM917634 IBI917634 ILE917634 IVA917634 JEW917634 JOS917634 JYO917634 KIK917634 KSG917634 LCC917634 LLY917634 LVU917634 MFQ917634 MPM917634 MZI917634 NJE917634 NTA917634 OCW917634 OMS917634 OWO917634 PGK917634 PQG917634 QAC917634 QJY917634 QTU917634 RDQ917634 RNM917634 RXI917634 SHE917634 SRA917634 TAW917634 TKS917634 TUO917634 UEK917634 UOG917634 UYC917634 VHY917634 VRU917634 WBQ917634 WLM917634 WVI917634 A983170 IW983170 SS983170 ACO983170 AMK983170 AWG983170 BGC983170 BPY983170 BZU983170 CJQ983170 CTM983170 DDI983170 DNE983170 DXA983170 EGW983170 EQS983170 FAO983170 FKK983170 FUG983170 GEC983170 GNY983170 GXU983170 HHQ983170 HRM983170 IBI983170 ILE983170 IVA983170 JEW983170 JOS983170 JYO983170 KIK983170 KSG983170 LCC983170 LLY983170 LVU983170 MFQ983170 MPM983170 MZI983170 NJE983170 NTA983170 OCW983170 OMS983170 OWO983170 PGK983170 PQG983170 QAC983170 QJY983170 QTU983170 RDQ983170 RNM983170 RXI983170 SHE983170 SRA983170 TAW983170 TKS983170 TUO983170 UEK983170 UOG983170 UYC983170 VHY983170 VRU983170 WBQ983170 WLM983170 WVI983170" xr:uid="{00000000-0002-0000-6100-000001000000}"/>
    <dataValidation allowBlank="1" showInputMessage="1" showErrorMessage="1" promptTitle="Manage MIL Data (Windows)" prompt="To manage data from the MIL, from this file's Excel ribbon, select the Data tab. Then select Refresh, or to (re)connect this file to a lost or new MIL, select Edit Links &gt; Change Source (or use Alt + A + K + N), and then select the desired MIL Excel file." sqref="A65665 IW65665 SS65665 ACO65665 AMK65665 AWG65665 BGC65665 BPY65665 BZU65665 CJQ65665 CTM65665 DDI65665 DNE65665 DXA65665 EGW65665 EQS65665 FAO65665 FKK65665 FUG65665 GEC65665 GNY65665 GXU65665 HHQ65665 HRM65665 IBI65665 ILE65665 IVA65665 JEW65665 JOS65665 JYO65665 KIK65665 KSG65665 LCC65665 LLY65665 LVU65665 MFQ65665 MPM65665 MZI65665 NJE65665 NTA65665 OCW65665 OMS65665 OWO65665 PGK65665 PQG65665 QAC65665 QJY65665 QTU65665 RDQ65665 RNM65665 RXI65665 SHE65665 SRA65665 TAW65665 TKS65665 TUO65665 UEK65665 UOG65665 UYC65665 VHY65665 VRU65665 WBQ65665 WLM65665 WVI65665 A131201 IW131201 SS131201 ACO131201 AMK131201 AWG131201 BGC131201 BPY131201 BZU131201 CJQ131201 CTM131201 DDI131201 DNE131201 DXA131201 EGW131201 EQS131201 FAO131201 FKK131201 FUG131201 GEC131201 GNY131201 GXU131201 HHQ131201 HRM131201 IBI131201 ILE131201 IVA131201 JEW131201 JOS131201 JYO131201 KIK131201 KSG131201 LCC131201 LLY131201 LVU131201 MFQ131201 MPM131201 MZI131201 NJE131201 NTA131201 OCW131201 OMS131201 OWO131201 PGK131201 PQG131201 QAC131201 QJY131201 QTU131201 RDQ131201 RNM131201 RXI131201 SHE131201 SRA131201 TAW131201 TKS131201 TUO131201 UEK131201 UOG131201 UYC131201 VHY131201 VRU131201 WBQ131201 WLM131201 WVI131201 A196737 IW196737 SS196737 ACO196737 AMK196737 AWG196737 BGC196737 BPY196737 BZU196737 CJQ196737 CTM196737 DDI196737 DNE196737 DXA196737 EGW196737 EQS196737 FAO196737 FKK196737 FUG196737 GEC196737 GNY196737 GXU196737 HHQ196737 HRM196737 IBI196737 ILE196737 IVA196737 JEW196737 JOS196737 JYO196737 KIK196737 KSG196737 LCC196737 LLY196737 LVU196737 MFQ196737 MPM196737 MZI196737 NJE196737 NTA196737 OCW196737 OMS196737 OWO196737 PGK196737 PQG196737 QAC196737 QJY196737 QTU196737 RDQ196737 RNM196737 RXI196737 SHE196737 SRA196737 TAW196737 TKS196737 TUO196737 UEK196737 UOG196737 UYC196737 VHY196737 VRU196737 WBQ196737 WLM196737 WVI196737 A262273 IW262273 SS262273 ACO262273 AMK262273 AWG262273 BGC262273 BPY262273 BZU262273 CJQ262273 CTM262273 DDI262273 DNE262273 DXA262273 EGW262273 EQS262273 FAO262273 FKK262273 FUG262273 GEC262273 GNY262273 GXU262273 HHQ262273 HRM262273 IBI262273 ILE262273 IVA262273 JEW262273 JOS262273 JYO262273 KIK262273 KSG262273 LCC262273 LLY262273 LVU262273 MFQ262273 MPM262273 MZI262273 NJE262273 NTA262273 OCW262273 OMS262273 OWO262273 PGK262273 PQG262273 QAC262273 QJY262273 QTU262273 RDQ262273 RNM262273 RXI262273 SHE262273 SRA262273 TAW262273 TKS262273 TUO262273 UEK262273 UOG262273 UYC262273 VHY262273 VRU262273 WBQ262273 WLM262273 WVI262273 A327809 IW327809 SS327809 ACO327809 AMK327809 AWG327809 BGC327809 BPY327809 BZU327809 CJQ327809 CTM327809 DDI327809 DNE327809 DXA327809 EGW327809 EQS327809 FAO327809 FKK327809 FUG327809 GEC327809 GNY327809 GXU327809 HHQ327809 HRM327809 IBI327809 ILE327809 IVA327809 JEW327809 JOS327809 JYO327809 KIK327809 KSG327809 LCC327809 LLY327809 LVU327809 MFQ327809 MPM327809 MZI327809 NJE327809 NTA327809 OCW327809 OMS327809 OWO327809 PGK327809 PQG327809 QAC327809 QJY327809 QTU327809 RDQ327809 RNM327809 RXI327809 SHE327809 SRA327809 TAW327809 TKS327809 TUO327809 UEK327809 UOG327809 UYC327809 VHY327809 VRU327809 WBQ327809 WLM327809 WVI327809 A393345 IW393345 SS393345 ACO393345 AMK393345 AWG393345 BGC393345 BPY393345 BZU393345 CJQ393345 CTM393345 DDI393345 DNE393345 DXA393345 EGW393345 EQS393345 FAO393345 FKK393345 FUG393345 GEC393345 GNY393345 GXU393345 HHQ393345 HRM393345 IBI393345 ILE393345 IVA393345 JEW393345 JOS393345 JYO393345 KIK393345 KSG393345 LCC393345 LLY393345 LVU393345 MFQ393345 MPM393345 MZI393345 NJE393345 NTA393345 OCW393345 OMS393345 OWO393345 PGK393345 PQG393345 QAC393345 QJY393345 QTU393345 RDQ393345 RNM393345 RXI393345 SHE393345 SRA393345 TAW393345 TKS393345 TUO393345 UEK393345 UOG393345 UYC393345 VHY393345 VRU393345 WBQ393345 WLM393345 WVI393345 A458881 IW458881 SS458881 ACO458881 AMK458881 AWG458881 BGC458881 BPY458881 BZU458881 CJQ458881 CTM458881 DDI458881 DNE458881 DXA458881 EGW458881 EQS458881 FAO458881 FKK458881 FUG458881 GEC458881 GNY458881 GXU458881 HHQ458881 HRM458881 IBI458881 ILE458881 IVA458881 JEW458881 JOS458881 JYO458881 KIK458881 KSG458881 LCC458881 LLY458881 LVU458881 MFQ458881 MPM458881 MZI458881 NJE458881 NTA458881 OCW458881 OMS458881 OWO458881 PGK458881 PQG458881 QAC458881 QJY458881 QTU458881 RDQ458881 RNM458881 RXI458881 SHE458881 SRA458881 TAW458881 TKS458881 TUO458881 UEK458881 UOG458881 UYC458881 VHY458881 VRU458881 WBQ458881 WLM458881 WVI458881 A524417 IW524417 SS524417 ACO524417 AMK524417 AWG524417 BGC524417 BPY524417 BZU524417 CJQ524417 CTM524417 DDI524417 DNE524417 DXA524417 EGW524417 EQS524417 FAO524417 FKK524417 FUG524417 GEC524417 GNY524417 GXU524417 HHQ524417 HRM524417 IBI524417 ILE524417 IVA524417 JEW524417 JOS524417 JYO524417 KIK524417 KSG524417 LCC524417 LLY524417 LVU524417 MFQ524417 MPM524417 MZI524417 NJE524417 NTA524417 OCW524417 OMS524417 OWO524417 PGK524417 PQG524417 QAC524417 QJY524417 QTU524417 RDQ524417 RNM524417 RXI524417 SHE524417 SRA524417 TAW524417 TKS524417 TUO524417 UEK524417 UOG524417 UYC524417 VHY524417 VRU524417 WBQ524417 WLM524417 WVI524417 A589953 IW589953 SS589953 ACO589953 AMK589953 AWG589953 BGC589953 BPY589953 BZU589953 CJQ589953 CTM589953 DDI589953 DNE589953 DXA589953 EGW589953 EQS589953 FAO589953 FKK589953 FUG589953 GEC589953 GNY589953 GXU589953 HHQ589953 HRM589953 IBI589953 ILE589953 IVA589953 JEW589953 JOS589953 JYO589953 KIK589953 KSG589953 LCC589953 LLY589953 LVU589953 MFQ589953 MPM589953 MZI589953 NJE589953 NTA589953 OCW589953 OMS589953 OWO589953 PGK589953 PQG589953 QAC589953 QJY589953 QTU589953 RDQ589953 RNM589953 RXI589953 SHE589953 SRA589953 TAW589953 TKS589953 TUO589953 UEK589953 UOG589953 UYC589953 VHY589953 VRU589953 WBQ589953 WLM589953 WVI589953 A655489 IW655489 SS655489 ACO655489 AMK655489 AWG655489 BGC655489 BPY655489 BZU655489 CJQ655489 CTM655489 DDI655489 DNE655489 DXA655489 EGW655489 EQS655489 FAO655489 FKK655489 FUG655489 GEC655489 GNY655489 GXU655489 HHQ655489 HRM655489 IBI655489 ILE655489 IVA655489 JEW655489 JOS655489 JYO655489 KIK655489 KSG655489 LCC655489 LLY655489 LVU655489 MFQ655489 MPM655489 MZI655489 NJE655489 NTA655489 OCW655489 OMS655489 OWO655489 PGK655489 PQG655489 QAC655489 QJY655489 QTU655489 RDQ655489 RNM655489 RXI655489 SHE655489 SRA655489 TAW655489 TKS655489 TUO655489 UEK655489 UOG655489 UYC655489 VHY655489 VRU655489 WBQ655489 WLM655489 WVI655489 A721025 IW721025 SS721025 ACO721025 AMK721025 AWG721025 BGC721025 BPY721025 BZU721025 CJQ721025 CTM721025 DDI721025 DNE721025 DXA721025 EGW721025 EQS721025 FAO721025 FKK721025 FUG721025 GEC721025 GNY721025 GXU721025 HHQ721025 HRM721025 IBI721025 ILE721025 IVA721025 JEW721025 JOS721025 JYO721025 KIK721025 KSG721025 LCC721025 LLY721025 LVU721025 MFQ721025 MPM721025 MZI721025 NJE721025 NTA721025 OCW721025 OMS721025 OWO721025 PGK721025 PQG721025 QAC721025 QJY721025 QTU721025 RDQ721025 RNM721025 RXI721025 SHE721025 SRA721025 TAW721025 TKS721025 TUO721025 UEK721025 UOG721025 UYC721025 VHY721025 VRU721025 WBQ721025 WLM721025 WVI721025 A786561 IW786561 SS786561 ACO786561 AMK786561 AWG786561 BGC786561 BPY786561 BZU786561 CJQ786561 CTM786561 DDI786561 DNE786561 DXA786561 EGW786561 EQS786561 FAO786561 FKK786561 FUG786561 GEC786561 GNY786561 GXU786561 HHQ786561 HRM786561 IBI786561 ILE786561 IVA786561 JEW786561 JOS786561 JYO786561 KIK786561 KSG786561 LCC786561 LLY786561 LVU786561 MFQ786561 MPM786561 MZI786561 NJE786561 NTA786561 OCW786561 OMS786561 OWO786561 PGK786561 PQG786561 QAC786561 QJY786561 QTU786561 RDQ786561 RNM786561 RXI786561 SHE786561 SRA786561 TAW786561 TKS786561 TUO786561 UEK786561 UOG786561 UYC786561 VHY786561 VRU786561 WBQ786561 WLM786561 WVI786561 A852097 IW852097 SS852097 ACO852097 AMK852097 AWG852097 BGC852097 BPY852097 BZU852097 CJQ852097 CTM852097 DDI852097 DNE852097 DXA852097 EGW852097 EQS852097 FAO852097 FKK852097 FUG852097 GEC852097 GNY852097 GXU852097 HHQ852097 HRM852097 IBI852097 ILE852097 IVA852097 JEW852097 JOS852097 JYO852097 KIK852097 KSG852097 LCC852097 LLY852097 LVU852097 MFQ852097 MPM852097 MZI852097 NJE852097 NTA852097 OCW852097 OMS852097 OWO852097 PGK852097 PQG852097 QAC852097 QJY852097 QTU852097 RDQ852097 RNM852097 RXI852097 SHE852097 SRA852097 TAW852097 TKS852097 TUO852097 UEK852097 UOG852097 UYC852097 VHY852097 VRU852097 WBQ852097 WLM852097 WVI852097 A917633 IW917633 SS917633 ACO917633 AMK917633 AWG917633 BGC917633 BPY917633 BZU917633 CJQ917633 CTM917633 DDI917633 DNE917633 DXA917633 EGW917633 EQS917633 FAO917633 FKK917633 FUG917633 GEC917633 GNY917633 GXU917633 HHQ917633 HRM917633 IBI917633 ILE917633 IVA917633 JEW917633 JOS917633 JYO917633 KIK917633 KSG917633 LCC917633 LLY917633 LVU917633 MFQ917633 MPM917633 MZI917633 NJE917633 NTA917633 OCW917633 OMS917633 OWO917633 PGK917633 PQG917633 QAC917633 QJY917633 QTU917633 RDQ917633 RNM917633 RXI917633 SHE917633 SRA917633 TAW917633 TKS917633 TUO917633 UEK917633 UOG917633 UYC917633 VHY917633 VRU917633 WBQ917633 WLM917633 WVI917633 A983169 IW983169 SS983169 ACO983169 AMK983169 AWG983169 BGC983169 BPY983169 BZU983169 CJQ983169 CTM983169 DDI983169 DNE983169 DXA983169 EGW983169 EQS983169 FAO983169 FKK983169 FUG983169 GEC983169 GNY983169 GXU983169 HHQ983169 HRM983169 IBI983169 ILE983169 IVA983169 JEW983169 JOS983169 JYO983169 KIK983169 KSG983169 LCC983169 LLY983169 LVU983169 MFQ983169 MPM983169 MZI983169 NJE983169 NTA983169 OCW983169 OMS983169 OWO983169 PGK983169 PQG983169 QAC983169 QJY983169 QTU983169 RDQ983169 RNM983169 RXI983169 SHE983169 SRA983169 TAW983169 TKS983169 TUO983169 UEK983169 UOG983169 UYC983169 VHY983169 VRU983169 WBQ983169 WLM983169 WVI983169" xr:uid="{00000000-0002-0000-6100-000002000000}"/>
    <dataValidation allowBlank="1" showInputMessage="1" showErrorMessage="1" promptTitle="Requirements for Autofill" prompt="For this file's data to automatically update from the MIL, either both must be open or this file must be enabled for automatic updates of links. Also, the MIL for this estate should not be moved or renamed unless this file is also open or link-enabled." sqref="A65663 IW65663 SS65663 ACO65663 AMK65663 AWG65663 BGC65663 BPY65663 BZU65663 CJQ65663 CTM65663 DDI65663 DNE65663 DXA65663 EGW65663 EQS65663 FAO65663 FKK65663 FUG65663 GEC65663 GNY65663 GXU65663 HHQ65663 HRM65663 IBI65663 ILE65663 IVA65663 JEW65663 JOS65663 JYO65663 KIK65663 KSG65663 LCC65663 LLY65663 LVU65663 MFQ65663 MPM65663 MZI65663 NJE65663 NTA65663 OCW65663 OMS65663 OWO65663 PGK65663 PQG65663 QAC65663 QJY65663 QTU65663 RDQ65663 RNM65663 RXI65663 SHE65663 SRA65663 TAW65663 TKS65663 TUO65663 UEK65663 UOG65663 UYC65663 VHY65663 VRU65663 WBQ65663 WLM65663 WVI65663 A131199 IW131199 SS131199 ACO131199 AMK131199 AWG131199 BGC131199 BPY131199 BZU131199 CJQ131199 CTM131199 DDI131199 DNE131199 DXA131199 EGW131199 EQS131199 FAO131199 FKK131199 FUG131199 GEC131199 GNY131199 GXU131199 HHQ131199 HRM131199 IBI131199 ILE131199 IVA131199 JEW131199 JOS131199 JYO131199 KIK131199 KSG131199 LCC131199 LLY131199 LVU131199 MFQ131199 MPM131199 MZI131199 NJE131199 NTA131199 OCW131199 OMS131199 OWO131199 PGK131199 PQG131199 QAC131199 QJY131199 QTU131199 RDQ131199 RNM131199 RXI131199 SHE131199 SRA131199 TAW131199 TKS131199 TUO131199 UEK131199 UOG131199 UYC131199 VHY131199 VRU131199 WBQ131199 WLM131199 WVI131199 A196735 IW196735 SS196735 ACO196735 AMK196735 AWG196735 BGC196735 BPY196735 BZU196735 CJQ196735 CTM196735 DDI196735 DNE196735 DXA196735 EGW196735 EQS196735 FAO196735 FKK196735 FUG196735 GEC196735 GNY196735 GXU196735 HHQ196735 HRM196735 IBI196735 ILE196735 IVA196735 JEW196735 JOS196735 JYO196735 KIK196735 KSG196735 LCC196735 LLY196735 LVU196735 MFQ196735 MPM196735 MZI196735 NJE196735 NTA196735 OCW196735 OMS196735 OWO196735 PGK196735 PQG196735 QAC196735 QJY196735 QTU196735 RDQ196735 RNM196735 RXI196735 SHE196735 SRA196735 TAW196735 TKS196735 TUO196735 UEK196735 UOG196735 UYC196735 VHY196735 VRU196735 WBQ196735 WLM196735 WVI196735 A262271 IW262271 SS262271 ACO262271 AMK262271 AWG262271 BGC262271 BPY262271 BZU262271 CJQ262271 CTM262271 DDI262271 DNE262271 DXA262271 EGW262271 EQS262271 FAO262271 FKK262271 FUG262271 GEC262271 GNY262271 GXU262271 HHQ262271 HRM262271 IBI262271 ILE262271 IVA262271 JEW262271 JOS262271 JYO262271 KIK262271 KSG262271 LCC262271 LLY262271 LVU262271 MFQ262271 MPM262271 MZI262271 NJE262271 NTA262271 OCW262271 OMS262271 OWO262271 PGK262271 PQG262271 QAC262271 QJY262271 QTU262271 RDQ262271 RNM262271 RXI262271 SHE262271 SRA262271 TAW262271 TKS262271 TUO262271 UEK262271 UOG262271 UYC262271 VHY262271 VRU262271 WBQ262271 WLM262271 WVI262271 A327807 IW327807 SS327807 ACO327807 AMK327807 AWG327807 BGC327807 BPY327807 BZU327807 CJQ327807 CTM327807 DDI327807 DNE327807 DXA327807 EGW327807 EQS327807 FAO327807 FKK327807 FUG327807 GEC327807 GNY327807 GXU327807 HHQ327807 HRM327807 IBI327807 ILE327807 IVA327807 JEW327807 JOS327807 JYO327807 KIK327807 KSG327807 LCC327807 LLY327807 LVU327807 MFQ327807 MPM327807 MZI327807 NJE327807 NTA327807 OCW327807 OMS327807 OWO327807 PGK327807 PQG327807 QAC327807 QJY327807 QTU327807 RDQ327807 RNM327807 RXI327807 SHE327807 SRA327807 TAW327807 TKS327807 TUO327807 UEK327807 UOG327807 UYC327807 VHY327807 VRU327807 WBQ327807 WLM327807 WVI327807 A393343 IW393343 SS393343 ACO393343 AMK393343 AWG393343 BGC393343 BPY393343 BZU393343 CJQ393343 CTM393343 DDI393343 DNE393343 DXA393343 EGW393343 EQS393343 FAO393343 FKK393343 FUG393343 GEC393343 GNY393343 GXU393343 HHQ393343 HRM393343 IBI393343 ILE393343 IVA393343 JEW393343 JOS393343 JYO393343 KIK393343 KSG393343 LCC393343 LLY393343 LVU393343 MFQ393343 MPM393343 MZI393343 NJE393343 NTA393343 OCW393343 OMS393343 OWO393343 PGK393343 PQG393343 QAC393343 QJY393343 QTU393343 RDQ393343 RNM393343 RXI393343 SHE393343 SRA393343 TAW393343 TKS393343 TUO393343 UEK393343 UOG393343 UYC393343 VHY393343 VRU393343 WBQ393343 WLM393343 WVI393343 A458879 IW458879 SS458879 ACO458879 AMK458879 AWG458879 BGC458879 BPY458879 BZU458879 CJQ458879 CTM458879 DDI458879 DNE458879 DXA458879 EGW458879 EQS458879 FAO458879 FKK458879 FUG458879 GEC458879 GNY458879 GXU458879 HHQ458879 HRM458879 IBI458879 ILE458879 IVA458879 JEW458879 JOS458879 JYO458879 KIK458879 KSG458879 LCC458879 LLY458879 LVU458879 MFQ458879 MPM458879 MZI458879 NJE458879 NTA458879 OCW458879 OMS458879 OWO458879 PGK458879 PQG458879 QAC458879 QJY458879 QTU458879 RDQ458879 RNM458879 RXI458879 SHE458879 SRA458879 TAW458879 TKS458879 TUO458879 UEK458879 UOG458879 UYC458879 VHY458879 VRU458879 WBQ458879 WLM458879 WVI458879 A524415 IW524415 SS524415 ACO524415 AMK524415 AWG524415 BGC524415 BPY524415 BZU524415 CJQ524415 CTM524415 DDI524415 DNE524415 DXA524415 EGW524415 EQS524415 FAO524415 FKK524415 FUG524415 GEC524415 GNY524415 GXU524415 HHQ524415 HRM524415 IBI524415 ILE524415 IVA524415 JEW524415 JOS524415 JYO524415 KIK524415 KSG524415 LCC524415 LLY524415 LVU524415 MFQ524415 MPM524415 MZI524415 NJE524415 NTA524415 OCW524415 OMS524415 OWO524415 PGK524415 PQG524415 QAC524415 QJY524415 QTU524415 RDQ524415 RNM524415 RXI524415 SHE524415 SRA524415 TAW524415 TKS524415 TUO524415 UEK524415 UOG524415 UYC524415 VHY524415 VRU524415 WBQ524415 WLM524415 WVI524415 A589951 IW589951 SS589951 ACO589951 AMK589951 AWG589951 BGC589951 BPY589951 BZU589951 CJQ589951 CTM589951 DDI589951 DNE589951 DXA589951 EGW589951 EQS589951 FAO589951 FKK589951 FUG589951 GEC589951 GNY589951 GXU589951 HHQ589951 HRM589951 IBI589951 ILE589951 IVA589951 JEW589951 JOS589951 JYO589951 KIK589951 KSG589951 LCC589951 LLY589951 LVU589951 MFQ589951 MPM589951 MZI589951 NJE589951 NTA589951 OCW589951 OMS589951 OWO589951 PGK589951 PQG589951 QAC589951 QJY589951 QTU589951 RDQ589951 RNM589951 RXI589951 SHE589951 SRA589951 TAW589951 TKS589951 TUO589951 UEK589951 UOG589951 UYC589951 VHY589951 VRU589951 WBQ589951 WLM589951 WVI589951 A655487 IW655487 SS655487 ACO655487 AMK655487 AWG655487 BGC655487 BPY655487 BZU655487 CJQ655487 CTM655487 DDI655487 DNE655487 DXA655487 EGW655487 EQS655487 FAO655487 FKK655487 FUG655487 GEC655487 GNY655487 GXU655487 HHQ655487 HRM655487 IBI655487 ILE655487 IVA655487 JEW655487 JOS655487 JYO655487 KIK655487 KSG655487 LCC655487 LLY655487 LVU655487 MFQ655487 MPM655487 MZI655487 NJE655487 NTA655487 OCW655487 OMS655487 OWO655487 PGK655487 PQG655487 QAC655487 QJY655487 QTU655487 RDQ655487 RNM655487 RXI655487 SHE655487 SRA655487 TAW655487 TKS655487 TUO655487 UEK655487 UOG655487 UYC655487 VHY655487 VRU655487 WBQ655487 WLM655487 WVI655487 A721023 IW721023 SS721023 ACO721023 AMK721023 AWG721023 BGC721023 BPY721023 BZU721023 CJQ721023 CTM721023 DDI721023 DNE721023 DXA721023 EGW721023 EQS721023 FAO721023 FKK721023 FUG721023 GEC721023 GNY721023 GXU721023 HHQ721023 HRM721023 IBI721023 ILE721023 IVA721023 JEW721023 JOS721023 JYO721023 KIK721023 KSG721023 LCC721023 LLY721023 LVU721023 MFQ721023 MPM721023 MZI721023 NJE721023 NTA721023 OCW721023 OMS721023 OWO721023 PGK721023 PQG721023 QAC721023 QJY721023 QTU721023 RDQ721023 RNM721023 RXI721023 SHE721023 SRA721023 TAW721023 TKS721023 TUO721023 UEK721023 UOG721023 UYC721023 VHY721023 VRU721023 WBQ721023 WLM721023 WVI721023 A786559 IW786559 SS786559 ACO786559 AMK786559 AWG786559 BGC786559 BPY786559 BZU786559 CJQ786559 CTM786559 DDI786559 DNE786559 DXA786559 EGW786559 EQS786559 FAO786559 FKK786559 FUG786559 GEC786559 GNY786559 GXU786559 HHQ786559 HRM786559 IBI786559 ILE786559 IVA786559 JEW786559 JOS786559 JYO786559 KIK786559 KSG786559 LCC786559 LLY786559 LVU786559 MFQ786559 MPM786559 MZI786559 NJE786559 NTA786559 OCW786559 OMS786559 OWO786559 PGK786559 PQG786559 QAC786559 QJY786559 QTU786559 RDQ786559 RNM786559 RXI786559 SHE786559 SRA786559 TAW786559 TKS786559 TUO786559 UEK786559 UOG786559 UYC786559 VHY786559 VRU786559 WBQ786559 WLM786559 WVI786559 A852095 IW852095 SS852095 ACO852095 AMK852095 AWG852095 BGC852095 BPY852095 BZU852095 CJQ852095 CTM852095 DDI852095 DNE852095 DXA852095 EGW852095 EQS852095 FAO852095 FKK852095 FUG852095 GEC852095 GNY852095 GXU852095 HHQ852095 HRM852095 IBI852095 ILE852095 IVA852095 JEW852095 JOS852095 JYO852095 KIK852095 KSG852095 LCC852095 LLY852095 LVU852095 MFQ852095 MPM852095 MZI852095 NJE852095 NTA852095 OCW852095 OMS852095 OWO852095 PGK852095 PQG852095 QAC852095 QJY852095 QTU852095 RDQ852095 RNM852095 RXI852095 SHE852095 SRA852095 TAW852095 TKS852095 TUO852095 UEK852095 UOG852095 UYC852095 VHY852095 VRU852095 WBQ852095 WLM852095 WVI852095 A917631 IW917631 SS917631 ACO917631 AMK917631 AWG917631 BGC917631 BPY917631 BZU917631 CJQ917631 CTM917631 DDI917631 DNE917631 DXA917631 EGW917631 EQS917631 FAO917631 FKK917631 FUG917631 GEC917631 GNY917631 GXU917631 HHQ917631 HRM917631 IBI917631 ILE917631 IVA917631 JEW917631 JOS917631 JYO917631 KIK917631 KSG917631 LCC917631 LLY917631 LVU917631 MFQ917631 MPM917631 MZI917631 NJE917631 NTA917631 OCW917631 OMS917631 OWO917631 PGK917631 PQG917631 QAC917631 QJY917631 QTU917631 RDQ917631 RNM917631 RXI917631 SHE917631 SRA917631 TAW917631 TKS917631 TUO917631 UEK917631 UOG917631 UYC917631 VHY917631 VRU917631 WBQ917631 WLM917631 WVI917631 A983167 IW983167 SS983167 ACO983167 AMK983167 AWG983167 BGC983167 BPY983167 BZU983167 CJQ983167 CTM983167 DDI983167 DNE983167 DXA983167 EGW983167 EQS983167 FAO983167 FKK983167 FUG983167 GEC983167 GNY983167 GXU983167 HHQ983167 HRM983167 IBI983167 ILE983167 IVA983167 JEW983167 JOS983167 JYO983167 KIK983167 KSG983167 LCC983167 LLY983167 LVU983167 MFQ983167 MPM983167 MZI983167 NJE983167 NTA983167 OCW983167 OMS983167 OWO983167 PGK983167 PQG983167 QAC983167 QJY983167 QTU983167 RDQ983167 RNM983167 RXI983167 SHE983167 SRA983167 TAW983167 TKS983167 TUO983167 UEK983167 UOG983167 UYC983167 VHY983167 VRU983167 WBQ983167 WLM983167 WVI983167" xr:uid="{00000000-0002-0000-6100-000003000000}"/>
    <dataValidation allowBlank="1" showInputMessage="1" showErrorMessage="1" promptTitle="Changing Cell Color (Macintosh)" prompt="To change the background color of a cell, right-click over the cell; from the options that appear, select &quot;Format Cells&quot;; select the &quot;Patterns&quot; tab; and change the background to the desired color. The default is usually &quot;No Color&quot; or white." sqref="A65669 IW65669 SS65669 ACO65669 AMK65669 AWG65669 BGC65669 BPY65669 BZU65669 CJQ65669 CTM65669 DDI65669 DNE65669 DXA65669 EGW65669 EQS65669 FAO65669 FKK65669 FUG65669 GEC65669 GNY65669 GXU65669 HHQ65669 HRM65669 IBI65669 ILE65669 IVA65669 JEW65669 JOS65669 JYO65669 KIK65669 KSG65669 LCC65669 LLY65669 LVU65669 MFQ65669 MPM65669 MZI65669 NJE65669 NTA65669 OCW65669 OMS65669 OWO65669 PGK65669 PQG65669 QAC65669 QJY65669 QTU65669 RDQ65669 RNM65669 RXI65669 SHE65669 SRA65669 TAW65669 TKS65669 TUO65669 UEK65669 UOG65669 UYC65669 VHY65669 VRU65669 WBQ65669 WLM65669 WVI65669 A131205 IW131205 SS131205 ACO131205 AMK131205 AWG131205 BGC131205 BPY131205 BZU131205 CJQ131205 CTM131205 DDI131205 DNE131205 DXA131205 EGW131205 EQS131205 FAO131205 FKK131205 FUG131205 GEC131205 GNY131205 GXU131205 HHQ131205 HRM131205 IBI131205 ILE131205 IVA131205 JEW131205 JOS131205 JYO131205 KIK131205 KSG131205 LCC131205 LLY131205 LVU131205 MFQ131205 MPM131205 MZI131205 NJE131205 NTA131205 OCW131205 OMS131205 OWO131205 PGK131205 PQG131205 QAC131205 QJY131205 QTU131205 RDQ131205 RNM131205 RXI131205 SHE131205 SRA131205 TAW131205 TKS131205 TUO131205 UEK131205 UOG131205 UYC131205 VHY131205 VRU131205 WBQ131205 WLM131205 WVI131205 A196741 IW196741 SS196741 ACO196741 AMK196741 AWG196741 BGC196741 BPY196741 BZU196741 CJQ196741 CTM196741 DDI196741 DNE196741 DXA196741 EGW196741 EQS196741 FAO196741 FKK196741 FUG196741 GEC196741 GNY196741 GXU196741 HHQ196741 HRM196741 IBI196741 ILE196741 IVA196741 JEW196741 JOS196741 JYO196741 KIK196741 KSG196741 LCC196741 LLY196741 LVU196741 MFQ196741 MPM196741 MZI196741 NJE196741 NTA196741 OCW196741 OMS196741 OWO196741 PGK196741 PQG196741 QAC196741 QJY196741 QTU196741 RDQ196741 RNM196741 RXI196741 SHE196741 SRA196741 TAW196741 TKS196741 TUO196741 UEK196741 UOG196741 UYC196741 VHY196741 VRU196741 WBQ196741 WLM196741 WVI196741 A262277 IW262277 SS262277 ACO262277 AMK262277 AWG262277 BGC262277 BPY262277 BZU262277 CJQ262277 CTM262277 DDI262277 DNE262277 DXA262277 EGW262277 EQS262277 FAO262277 FKK262277 FUG262277 GEC262277 GNY262277 GXU262277 HHQ262277 HRM262277 IBI262277 ILE262277 IVA262277 JEW262277 JOS262277 JYO262277 KIK262277 KSG262277 LCC262277 LLY262277 LVU262277 MFQ262277 MPM262277 MZI262277 NJE262277 NTA262277 OCW262277 OMS262277 OWO262277 PGK262277 PQG262277 QAC262277 QJY262277 QTU262277 RDQ262277 RNM262277 RXI262277 SHE262277 SRA262277 TAW262277 TKS262277 TUO262277 UEK262277 UOG262277 UYC262277 VHY262277 VRU262277 WBQ262277 WLM262277 WVI262277 A327813 IW327813 SS327813 ACO327813 AMK327813 AWG327813 BGC327813 BPY327813 BZU327813 CJQ327813 CTM327813 DDI327813 DNE327813 DXA327813 EGW327813 EQS327813 FAO327813 FKK327813 FUG327813 GEC327813 GNY327813 GXU327813 HHQ327813 HRM327813 IBI327813 ILE327813 IVA327813 JEW327813 JOS327813 JYO327813 KIK327813 KSG327813 LCC327813 LLY327813 LVU327813 MFQ327813 MPM327813 MZI327813 NJE327813 NTA327813 OCW327813 OMS327813 OWO327813 PGK327813 PQG327813 QAC327813 QJY327813 QTU327813 RDQ327813 RNM327813 RXI327813 SHE327813 SRA327813 TAW327813 TKS327813 TUO327813 UEK327813 UOG327813 UYC327813 VHY327813 VRU327813 WBQ327813 WLM327813 WVI327813 A393349 IW393349 SS393349 ACO393349 AMK393349 AWG393349 BGC393349 BPY393349 BZU393349 CJQ393349 CTM393349 DDI393349 DNE393349 DXA393349 EGW393349 EQS393349 FAO393349 FKK393349 FUG393349 GEC393349 GNY393349 GXU393349 HHQ393349 HRM393349 IBI393349 ILE393349 IVA393349 JEW393349 JOS393349 JYO393349 KIK393349 KSG393349 LCC393349 LLY393349 LVU393349 MFQ393349 MPM393349 MZI393349 NJE393349 NTA393349 OCW393349 OMS393349 OWO393349 PGK393349 PQG393349 QAC393349 QJY393349 QTU393349 RDQ393349 RNM393349 RXI393349 SHE393349 SRA393349 TAW393349 TKS393349 TUO393349 UEK393349 UOG393349 UYC393349 VHY393349 VRU393349 WBQ393349 WLM393349 WVI393349 A458885 IW458885 SS458885 ACO458885 AMK458885 AWG458885 BGC458885 BPY458885 BZU458885 CJQ458885 CTM458885 DDI458885 DNE458885 DXA458885 EGW458885 EQS458885 FAO458885 FKK458885 FUG458885 GEC458885 GNY458885 GXU458885 HHQ458885 HRM458885 IBI458885 ILE458885 IVA458885 JEW458885 JOS458885 JYO458885 KIK458885 KSG458885 LCC458885 LLY458885 LVU458885 MFQ458885 MPM458885 MZI458885 NJE458885 NTA458885 OCW458885 OMS458885 OWO458885 PGK458885 PQG458885 QAC458885 QJY458885 QTU458885 RDQ458885 RNM458885 RXI458885 SHE458885 SRA458885 TAW458885 TKS458885 TUO458885 UEK458885 UOG458885 UYC458885 VHY458885 VRU458885 WBQ458885 WLM458885 WVI458885 A524421 IW524421 SS524421 ACO524421 AMK524421 AWG524421 BGC524421 BPY524421 BZU524421 CJQ524421 CTM524421 DDI524421 DNE524421 DXA524421 EGW524421 EQS524421 FAO524421 FKK524421 FUG524421 GEC524421 GNY524421 GXU524421 HHQ524421 HRM524421 IBI524421 ILE524421 IVA524421 JEW524421 JOS524421 JYO524421 KIK524421 KSG524421 LCC524421 LLY524421 LVU524421 MFQ524421 MPM524421 MZI524421 NJE524421 NTA524421 OCW524421 OMS524421 OWO524421 PGK524421 PQG524421 QAC524421 QJY524421 QTU524421 RDQ524421 RNM524421 RXI524421 SHE524421 SRA524421 TAW524421 TKS524421 TUO524421 UEK524421 UOG524421 UYC524421 VHY524421 VRU524421 WBQ524421 WLM524421 WVI524421 A589957 IW589957 SS589957 ACO589957 AMK589957 AWG589957 BGC589957 BPY589957 BZU589957 CJQ589957 CTM589957 DDI589957 DNE589957 DXA589957 EGW589957 EQS589957 FAO589957 FKK589957 FUG589957 GEC589957 GNY589957 GXU589957 HHQ589957 HRM589957 IBI589957 ILE589957 IVA589957 JEW589957 JOS589957 JYO589957 KIK589957 KSG589957 LCC589957 LLY589957 LVU589957 MFQ589957 MPM589957 MZI589957 NJE589957 NTA589957 OCW589957 OMS589957 OWO589957 PGK589957 PQG589957 QAC589957 QJY589957 QTU589957 RDQ589957 RNM589957 RXI589957 SHE589957 SRA589957 TAW589957 TKS589957 TUO589957 UEK589957 UOG589957 UYC589957 VHY589957 VRU589957 WBQ589957 WLM589957 WVI589957 A655493 IW655493 SS655493 ACO655493 AMK655493 AWG655493 BGC655493 BPY655493 BZU655493 CJQ655493 CTM655493 DDI655493 DNE655493 DXA655493 EGW655493 EQS655493 FAO655493 FKK655493 FUG655493 GEC655493 GNY655493 GXU655493 HHQ655493 HRM655493 IBI655493 ILE655493 IVA655493 JEW655493 JOS655493 JYO655493 KIK655493 KSG655493 LCC655493 LLY655493 LVU655493 MFQ655493 MPM655493 MZI655493 NJE655493 NTA655493 OCW655493 OMS655493 OWO655493 PGK655493 PQG655493 QAC655493 QJY655493 QTU655493 RDQ655493 RNM655493 RXI655493 SHE655493 SRA655493 TAW655493 TKS655493 TUO655493 UEK655493 UOG655493 UYC655493 VHY655493 VRU655493 WBQ655493 WLM655493 WVI655493 A721029 IW721029 SS721029 ACO721029 AMK721029 AWG721029 BGC721029 BPY721029 BZU721029 CJQ721029 CTM721029 DDI721029 DNE721029 DXA721029 EGW721029 EQS721029 FAO721029 FKK721029 FUG721029 GEC721029 GNY721029 GXU721029 HHQ721029 HRM721029 IBI721029 ILE721029 IVA721029 JEW721029 JOS721029 JYO721029 KIK721029 KSG721029 LCC721029 LLY721029 LVU721029 MFQ721029 MPM721029 MZI721029 NJE721029 NTA721029 OCW721029 OMS721029 OWO721029 PGK721029 PQG721029 QAC721029 QJY721029 QTU721029 RDQ721029 RNM721029 RXI721029 SHE721029 SRA721029 TAW721029 TKS721029 TUO721029 UEK721029 UOG721029 UYC721029 VHY721029 VRU721029 WBQ721029 WLM721029 WVI721029 A786565 IW786565 SS786565 ACO786565 AMK786565 AWG786565 BGC786565 BPY786565 BZU786565 CJQ786565 CTM786565 DDI786565 DNE786565 DXA786565 EGW786565 EQS786565 FAO786565 FKK786565 FUG786565 GEC786565 GNY786565 GXU786565 HHQ786565 HRM786565 IBI786565 ILE786565 IVA786565 JEW786565 JOS786565 JYO786565 KIK786565 KSG786565 LCC786565 LLY786565 LVU786565 MFQ786565 MPM786565 MZI786565 NJE786565 NTA786565 OCW786565 OMS786565 OWO786565 PGK786565 PQG786565 QAC786565 QJY786565 QTU786565 RDQ786565 RNM786565 RXI786565 SHE786565 SRA786565 TAW786565 TKS786565 TUO786565 UEK786565 UOG786565 UYC786565 VHY786565 VRU786565 WBQ786565 WLM786565 WVI786565 A852101 IW852101 SS852101 ACO852101 AMK852101 AWG852101 BGC852101 BPY852101 BZU852101 CJQ852101 CTM852101 DDI852101 DNE852101 DXA852101 EGW852101 EQS852101 FAO852101 FKK852101 FUG852101 GEC852101 GNY852101 GXU852101 HHQ852101 HRM852101 IBI852101 ILE852101 IVA852101 JEW852101 JOS852101 JYO852101 KIK852101 KSG852101 LCC852101 LLY852101 LVU852101 MFQ852101 MPM852101 MZI852101 NJE852101 NTA852101 OCW852101 OMS852101 OWO852101 PGK852101 PQG852101 QAC852101 QJY852101 QTU852101 RDQ852101 RNM852101 RXI852101 SHE852101 SRA852101 TAW852101 TKS852101 TUO852101 UEK852101 UOG852101 UYC852101 VHY852101 VRU852101 WBQ852101 WLM852101 WVI852101 A917637 IW917637 SS917637 ACO917637 AMK917637 AWG917637 BGC917637 BPY917637 BZU917637 CJQ917637 CTM917637 DDI917637 DNE917637 DXA917637 EGW917637 EQS917637 FAO917637 FKK917637 FUG917637 GEC917637 GNY917637 GXU917637 HHQ917637 HRM917637 IBI917637 ILE917637 IVA917637 JEW917637 JOS917637 JYO917637 KIK917637 KSG917637 LCC917637 LLY917637 LVU917637 MFQ917637 MPM917637 MZI917637 NJE917637 NTA917637 OCW917637 OMS917637 OWO917637 PGK917637 PQG917637 QAC917637 QJY917637 QTU917637 RDQ917637 RNM917637 RXI917637 SHE917637 SRA917637 TAW917637 TKS917637 TUO917637 UEK917637 UOG917637 UYC917637 VHY917637 VRU917637 WBQ917637 WLM917637 WVI917637 A983173 IW983173 SS983173 ACO983173 AMK983173 AWG983173 BGC983173 BPY983173 BZU983173 CJQ983173 CTM983173 DDI983173 DNE983173 DXA983173 EGW983173 EQS983173 FAO983173 FKK983173 FUG983173 GEC983173 GNY983173 GXU983173 HHQ983173 HRM983173 IBI983173 ILE983173 IVA983173 JEW983173 JOS983173 JYO983173 KIK983173 KSG983173 LCC983173 LLY983173 LVU983173 MFQ983173 MPM983173 MZI983173 NJE983173 NTA983173 OCW983173 OMS983173 OWO983173 PGK983173 PQG983173 QAC983173 QJY983173 QTU983173 RDQ983173 RNM983173 RXI983173 SHE983173 SRA983173 TAW983173 TKS983173 TUO983173 UEK983173 UOG983173 UYC983173 VHY983173 VRU983173 WBQ983173 WLM983173 WVI983173" xr:uid="{00000000-0002-0000-6100-000004000000}"/>
  </dataValidations>
  <hyperlinks>
    <hyperlink ref="B14" location="mil02.02" display="Click here to go to MIL Item 2.02." xr:uid="{00000000-0004-0000-6100-000000000000}"/>
    <hyperlink ref="B19" location="mil02.17" display="Click here to go to MIL Item 2.17." xr:uid="{00000000-0004-0000-6100-000001000000}"/>
    <hyperlink ref="B24" location="mil01.07" display="Click here to go to MIL Item 1.07." xr:uid="{00000000-0004-0000-6100-000002000000}"/>
    <hyperlink ref="B37" location="mil26.22" display="Click here to go to MIL Item 26.22." xr:uid="{00000000-0004-0000-6100-000003000000}"/>
    <hyperlink ref="B43" location="mil26.28" display="Click here to go to MIL Item 26.28." xr:uid="{00000000-0004-0000-6100-000004000000}"/>
    <hyperlink ref="B46" location="mil26.28" display="Click here to go to MIL Item 26.28." xr:uid="{00000000-0004-0000-6100-000005000000}"/>
    <hyperlink ref="B51" location="mil26.29" display="Click here to go to MIL Item 26.29." xr:uid="{00000000-0004-0000-6100-000006000000}"/>
    <hyperlink ref="B53" location="sdl_59" display="Click here to go to Item 59." xr:uid="{00000000-0004-0000-6100-000007000000}"/>
    <hyperlink ref="B59" location="mil26.14" display="Click here to go to MIL Item 26.14." xr:uid="{00000000-0004-0000-6100-000008000000}"/>
    <hyperlink ref="B82" location="mil06.23" display="Click here to go to MIL Item 6.23." xr:uid="{00000000-0004-0000-6100-000009000000}"/>
    <hyperlink ref="B88" location="sdl_61" display="Click here to go to Item 61." xr:uid="{00000000-0004-0000-6100-00000A000000}"/>
    <hyperlink ref="B99" location="mil06.24" display="Click here to go to MIL Item 6.24." xr:uid="{00000000-0004-0000-6100-00000B000000}"/>
    <hyperlink ref="B106" location="mil06.25" display="Click here to go to MIL Item 6.25." xr:uid="{00000000-0004-0000-6100-00000C000000}"/>
    <hyperlink ref="B109" location="mil06.26" display="Click here to go to MIL Item 6.26." xr:uid="{00000000-0004-0000-6100-00000D000000}"/>
    <hyperlink ref="B85" location="sdl_07" display="Click here to go to Item 7." xr:uid="{00000000-0004-0000-6100-00000E000000}"/>
    <hyperlink ref="B114" location="sdl_49" display="Click here to go to Item 49." xr:uid="{00000000-0004-0000-6100-00000F000000}"/>
    <hyperlink ref="B117" location="mil06.69" display="Click here to go to MIL Item 6.69." xr:uid="{00000000-0004-0000-6100-000010000000}"/>
    <hyperlink ref="B122" location="mil06.85" display="Click here to go to MIL Item 6.85." xr:uid="{00000000-0004-0000-6100-000011000000}"/>
    <hyperlink ref="B134" location="mil06.38" display="Click here to go to MIL Item 6.38." xr:uid="{00000000-0004-0000-6100-000012000000}"/>
    <hyperlink ref="B139" location="mil06.36" display="Click here to go to MIL Item 6.36." xr:uid="{00000000-0004-0000-6100-000013000000}"/>
    <hyperlink ref="B142" location="mil06.37" display="Click here to go to MIL Item 6.37." xr:uid="{00000000-0004-0000-6100-000014000000}"/>
    <hyperlink ref="B145" location="mil06.39" display="Click here to go to MIL Item 6.39." xr:uid="{00000000-0004-0000-6100-000015000000}"/>
    <hyperlink ref="B148" location="sdl_14" display="Click here to go to Item 14." xr:uid="{00000000-0004-0000-6100-000016000000}"/>
    <hyperlink ref="B155" location="mil21.23" display="Click here to go to MIL Item 21.23." xr:uid="{00000000-0004-0000-6100-000017000000}"/>
    <hyperlink ref="B158" location="mil07.35" display="Click here to go to MIL Item 7.35." xr:uid="{00000000-0004-0000-6100-000018000000}"/>
    <hyperlink ref="B159" location="mil21.00" display="Click here to go to MIL Section 21.0." xr:uid="{00000000-0004-0000-6100-000019000000}"/>
    <hyperlink ref="B170" location="mil06.39" display="Click here to go to MIL Item 6.39." xr:uid="{00000000-0004-0000-6100-00001A000000}"/>
    <hyperlink ref="B171" location="mil06.85" display="Click here to go to MIL Item 6.85." xr:uid="{00000000-0004-0000-6100-00001B000000}"/>
    <hyperlink ref="B174" location="mil06.86" display="Click here to go to MIL Item 6.86." xr:uid="{00000000-0004-0000-6100-00001C000000}"/>
    <hyperlink ref="B179" location="mil06.39" display="Click here to go to MIL Item 6.39." xr:uid="{00000000-0004-0000-6100-00001D000000}"/>
    <hyperlink ref="B182" location="sdl_30" display="Click here to go to Item 30." xr:uid="{00000000-0004-0000-6100-00001E000000}"/>
    <hyperlink ref="B186" location="mil06.144a" display="Click here to go to MIL Item 6.144A." xr:uid="{00000000-0004-0000-6100-00001F000000}"/>
    <hyperlink ref="B187" location="sdl_78" display="Click here to go to SDL Item 78." xr:uid="{00000000-0004-0000-6100-000020000000}"/>
    <hyperlink ref="B185" location="sdl_40" display="Click here to go to SDL Item 40." xr:uid="{00000000-0004-0000-6100-000021000000}"/>
    <hyperlink ref="B192" location="sdl_40" display="Click here to go to SDL Item 40." xr:uid="{00000000-0004-0000-6100-000022000000}"/>
    <hyperlink ref="B199" location="sdl_40" display="Click here to go to SDL Item 40." xr:uid="{00000000-0004-0000-6100-000023000000}"/>
    <hyperlink ref="B193" location="mil06.144b" display="Click here to go to MIL Item 6.144B." xr:uid="{00000000-0004-0000-6100-000024000000}"/>
    <hyperlink ref="B194" location="sdl_79" display="Click here to go to SDL Item 79." xr:uid="{00000000-0004-0000-6100-000025000000}"/>
    <hyperlink ref="B202" location="sdl_40" display="Click here to go to SDL Item 40." xr:uid="{00000000-0004-0000-6100-000026000000}"/>
    <hyperlink ref="B203" location="mil06.144c" display="Click here to go to MIL Item 6.144C." xr:uid="{00000000-0004-0000-6100-000027000000}"/>
    <hyperlink ref="B204" location="sdl_80" display="Click here to go to SDL Item 80." xr:uid="{00000000-0004-0000-6100-000028000000}"/>
    <hyperlink ref="B215" location="sdl_11" display="Click here to go to Item 11." xr:uid="{00000000-0004-0000-6100-000029000000}"/>
    <hyperlink ref="B227" location="mil10.12" display="Click here to go to MIL Item 10.12." xr:uid="{00000000-0004-0000-6100-00002A000000}"/>
    <hyperlink ref="B230" location="mil10.81" display="Click here to go to MIL Item 10.81." xr:uid="{00000000-0004-0000-6100-00002B000000}"/>
    <hyperlink ref="B233" location="sdl_09" display="Click here to go to Item 9." xr:uid="{00000000-0004-0000-6100-00002C000000}"/>
    <hyperlink ref="B240" location="mil06.88" display="Click here to go to MIL Item 6.88." xr:uid="{00000000-0004-0000-6100-00002D000000}"/>
    <hyperlink ref="B256" location="mil06.91" display="Click here to go to MIL Item 6.91." xr:uid="{00000000-0004-0000-6100-00002E000000}"/>
    <hyperlink ref="B259" location="mil06.91" display="Click here to go to MIL Item 6.91." xr:uid="{00000000-0004-0000-6100-00002F000000}"/>
    <hyperlink ref="B266" location="mil06.91" display="Click here to go to MIL Item 6.91." xr:uid="{00000000-0004-0000-6100-000030000000}"/>
    <hyperlink ref="B269" location="mil06.92" display="Click here to go to MIL Item 6.92." xr:uid="{00000000-0004-0000-6100-000031000000}"/>
    <hyperlink ref="B272" location="mil06.98" display="Click here to go to MIL Item 6.98." xr:uid="{00000000-0004-0000-6100-000032000000}"/>
    <hyperlink ref="B279" location="mil06.99" display="Click here to go to MIL Item 6.99." xr:uid="{00000000-0004-0000-6100-000033000000}"/>
    <hyperlink ref="B286" location="mil06.107" display="Click here to go to MIL Item 6.107." xr:uid="{00000000-0004-0000-6100-000034000000}"/>
    <hyperlink ref="B289" location="mil06.108" display="Click here to go to MIL Item 6.108." xr:uid="{00000000-0004-0000-6100-000035000000}"/>
    <hyperlink ref="B294" location="mil06.110" display="Click here to go to MIL Item 6.110." xr:uid="{00000000-0004-0000-6100-000036000000}"/>
    <hyperlink ref="B301" location="mil06.116" display="Click here to go to MIL Item 6.116." xr:uid="{00000000-0004-0000-6100-000037000000}"/>
    <hyperlink ref="B371" location="mil06.124" display="Click here to go to MIL Item 6.124." xr:uid="{00000000-0004-0000-6100-000038000000}"/>
    <hyperlink ref="B394" location="mil06.23" display="Click here to go to MIL Item 6.23." xr:uid="{00000000-0004-0000-6100-000039000000}"/>
    <hyperlink ref="B397" location="mil06.24" display="Click here to go to MIL Item 6.24." xr:uid="{00000000-0004-0000-6100-00003A000000}"/>
    <hyperlink ref="B404" location="mil06.25" display="Click here to go to MIL Item 6.25." xr:uid="{00000000-0004-0000-6100-00003B000000}"/>
    <hyperlink ref="B407" location="mil06.26" display="Click here to go to MIL Item 6.26." xr:uid="{00000000-0004-0000-6100-00003C000000}"/>
    <hyperlink ref="B410" location="mil06.36" display="Click here to go to MIL Item 6.36." xr:uid="{00000000-0004-0000-6100-00003D000000}"/>
    <hyperlink ref="B413" location="mil06.37" display="Click here to go to MIL Item 6.37." xr:uid="{00000000-0004-0000-6100-00003E000000}"/>
    <hyperlink ref="B416" location="mil06.38" display="Click here to go to MIL Item 6.38." xr:uid="{00000000-0004-0000-6100-00003F000000}"/>
    <hyperlink ref="B419" location="mil06.39" display="Click here to go to MIL Item 6.39." xr:uid="{00000000-0004-0000-6100-000040000000}"/>
    <hyperlink ref="B424" location="mil06.40a" display="Click here to go to MIL Item 6.40A." xr:uid="{00000000-0004-0000-6100-000041000000}"/>
    <hyperlink ref="B429" location="mil06.40date" display="Click here to go to MIL Item 6.40." xr:uid="{00000000-0004-0000-6100-000042000000}"/>
    <hyperlink ref="B446" location="mil06.146" display="Click here to go to MIL Item 6.146." xr:uid="{00000000-0004-0000-6100-000043000000}"/>
    <hyperlink ref="B453" location="mil06.149" display="Click here to go to MIL Item 6.149." xr:uid="{00000000-0004-0000-6100-000044000000}"/>
    <hyperlink ref="A4:B4" location="mil00cover" display="Click here to go to the MIL." xr:uid="{00000000-0004-0000-6100-000045000000}"/>
    <hyperlink ref="A5:B5" location="worksheet15" display="Click here to go to Worksheet 15." xr:uid="{00000000-0004-0000-6100-000046000000}"/>
    <hyperlink ref="B58" r:id="rId1" xr:uid="{00000000-0004-0000-6100-000047000000}"/>
    <hyperlink ref="B209" r:id="rId2" xr:uid="{00000000-0004-0000-6100-000048000000}"/>
    <hyperlink ref="A10:B10" location="mil06.02" display="Click here to go to MIL Item 6.02." xr:uid="{00000000-0004-0000-6100-000049000000}"/>
    <hyperlink ref="B120" location="mil06.69A" display="Click here to go to MIL Item 6.69A." xr:uid="{A8A2D807-D0F1-4697-82AA-236CA11B527A}"/>
    <hyperlink ref="B128" location="mil06.69B" display="Click here to go to MIL Item 6.69B." xr:uid="{5843965F-CF6A-4462-931A-27C20B07D4EC}"/>
  </hyperlinks>
  <pageMargins left="0.7" right="0.7" top="0.75" bottom="0.75" header="0.3" footer="0.3"/>
  <pageSetup orientation="portrait" r:id="rId3"/>
  <drawing r:id="rId4"/>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heet98"/>
  <dimension ref="A1:K65"/>
  <sheetViews>
    <sheetView workbookViewId="0">
      <selection sqref="A1:F1"/>
    </sheetView>
  </sheetViews>
  <sheetFormatPr defaultRowHeight="15" x14ac:dyDescent="0.25"/>
  <cols>
    <col min="1" max="1" width="25.7109375" customWidth="1"/>
    <col min="2" max="3" width="12.7109375" customWidth="1"/>
    <col min="4" max="4" width="3.7109375" customWidth="1"/>
    <col min="5" max="5" width="25.7109375" customWidth="1"/>
    <col min="6" max="7" width="12.7109375" customWidth="1"/>
    <col min="8" max="8" width="3.7109375" customWidth="1"/>
    <col min="9" max="9" width="25.7109375" customWidth="1"/>
    <col min="10" max="11" width="12.7109375" customWidth="1"/>
  </cols>
  <sheetData>
    <row r="1" spans="1:11" ht="30" customHeight="1" x14ac:dyDescent="0.25">
      <c r="A1" s="254" t="s">
        <v>7183</v>
      </c>
      <c r="B1" s="255"/>
      <c r="C1" s="255"/>
      <c r="D1" s="255"/>
      <c r="E1" s="255"/>
      <c r="F1" s="256"/>
      <c r="G1" s="3"/>
      <c r="H1" s="9"/>
      <c r="I1" s="9"/>
      <c r="J1" s="9"/>
      <c r="K1" s="9"/>
    </row>
    <row r="2" spans="1:11" x14ac:dyDescent="0.25">
      <c r="D2" s="3"/>
      <c r="E2" s="3"/>
      <c r="F2" s="3"/>
      <c r="G2" s="3"/>
      <c r="H2" s="3"/>
      <c r="I2" s="3"/>
      <c r="J2" s="3"/>
      <c r="K2" s="3"/>
    </row>
    <row r="3" spans="1:11" ht="45" x14ac:dyDescent="0.25">
      <c r="A3" s="58" t="s">
        <v>6635</v>
      </c>
      <c r="B3" s="58" t="s">
        <v>6634</v>
      </c>
      <c r="C3" s="58" t="s">
        <v>6793</v>
      </c>
      <c r="D3" s="3"/>
      <c r="E3" s="58" t="s">
        <v>6636</v>
      </c>
      <c r="F3" s="58" t="s">
        <v>6634</v>
      </c>
      <c r="G3" s="58" t="s">
        <v>6793</v>
      </c>
      <c r="H3" s="3"/>
      <c r="I3" s="58" t="s">
        <v>6637</v>
      </c>
      <c r="J3" s="58" t="s">
        <v>6634</v>
      </c>
      <c r="K3" s="58" t="s">
        <v>6633</v>
      </c>
    </row>
    <row r="4" spans="1:11" ht="30" x14ac:dyDescent="0.25">
      <c r="A4" s="3" t="s">
        <v>7188</v>
      </c>
      <c r="B4" s="3" t="s">
        <v>1836</v>
      </c>
      <c r="C4" s="3"/>
      <c r="D4" s="3"/>
      <c r="E4" s="3" t="s">
        <v>7188</v>
      </c>
      <c r="F4" s="12" t="s">
        <v>1836</v>
      </c>
      <c r="G4" s="12"/>
      <c r="H4" s="3"/>
      <c r="I4" s="3" t="s">
        <v>7188</v>
      </c>
      <c r="J4" s="3" t="s">
        <v>1836</v>
      </c>
      <c r="K4" s="3"/>
    </row>
    <row r="5" spans="1:11" x14ac:dyDescent="0.25">
      <c r="A5" s="3" t="s">
        <v>6572</v>
      </c>
      <c r="B5" s="3" t="s">
        <v>6589</v>
      </c>
      <c r="C5" s="3" t="s">
        <v>6794</v>
      </c>
      <c r="D5" s="3"/>
      <c r="E5" s="3" t="s">
        <v>6261</v>
      </c>
      <c r="F5" s="12" t="s">
        <v>6590</v>
      </c>
      <c r="G5" s="12" t="s">
        <v>6807</v>
      </c>
      <c r="H5" s="3"/>
      <c r="I5" s="3" t="s">
        <v>1835</v>
      </c>
      <c r="J5" s="3" t="s">
        <v>6591</v>
      </c>
      <c r="K5" s="3" t="s">
        <v>6834</v>
      </c>
    </row>
    <row r="6" spans="1:11" ht="45" x14ac:dyDescent="0.25">
      <c r="A6" s="3" t="s">
        <v>6533</v>
      </c>
      <c r="B6" s="3" t="s">
        <v>6573</v>
      </c>
      <c r="C6" s="3" t="s">
        <v>6792</v>
      </c>
      <c r="D6" s="3"/>
      <c r="E6" s="12" t="s">
        <v>6546</v>
      </c>
      <c r="F6" s="12" t="s">
        <v>2125</v>
      </c>
      <c r="G6" s="12" t="s">
        <v>6808</v>
      </c>
      <c r="H6" s="3"/>
      <c r="I6" s="3" t="s">
        <v>1</v>
      </c>
      <c r="J6" s="3" t="s">
        <v>53</v>
      </c>
      <c r="K6" s="3" t="s">
        <v>6884</v>
      </c>
    </row>
    <row r="7" spans="1:11" ht="30" x14ac:dyDescent="0.25">
      <c r="A7" s="3" t="s">
        <v>6534</v>
      </c>
      <c r="B7" s="3" t="s">
        <v>6574</v>
      </c>
      <c r="C7" s="3" t="s">
        <v>6795</v>
      </c>
      <c r="D7" s="3"/>
      <c r="E7" s="12" t="s">
        <v>6547</v>
      </c>
      <c r="F7" s="12" t="s">
        <v>2122</v>
      </c>
      <c r="G7" s="12" t="s">
        <v>6809</v>
      </c>
      <c r="H7" s="3"/>
      <c r="I7" s="3" t="s">
        <v>3</v>
      </c>
      <c r="J7" s="3" t="s">
        <v>6594</v>
      </c>
      <c r="K7" s="3" t="s">
        <v>6835</v>
      </c>
    </row>
    <row r="8" spans="1:11" ht="45" x14ac:dyDescent="0.25">
      <c r="A8" s="3" t="s">
        <v>6535</v>
      </c>
      <c r="B8" s="3" t="s">
        <v>6575</v>
      </c>
      <c r="C8" s="3" t="s">
        <v>6796</v>
      </c>
      <c r="D8" s="3"/>
      <c r="E8" s="12" t="s">
        <v>6548</v>
      </c>
      <c r="F8" s="12" t="s">
        <v>2117</v>
      </c>
      <c r="G8" s="12" t="s">
        <v>6810</v>
      </c>
      <c r="H8" s="3"/>
      <c r="I8" s="3" t="s">
        <v>4</v>
      </c>
      <c r="J8" s="3" t="s">
        <v>54</v>
      </c>
      <c r="K8" s="3" t="s">
        <v>6836</v>
      </c>
    </row>
    <row r="9" spans="1:11" ht="45" x14ac:dyDescent="0.25">
      <c r="A9" s="3" t="s">
        <v>6536</v>
      </c>
      <c r="B9" s="3" t="s">
        <v>6576</v>
      </c>
      <c r="C9" s="3" t="s">
        <v>6797</v>
      </c>
      <c r="D9" s="3"/>
      <c r="E9" s="12" t="s">
        <v>6549</v>
      </c>
      <c r="F9" s="12" t="s">
        <v>2115</v>
      </c>
      <c r="G9" s="12" t="s">
        <v>6811</v>
      </c>
      <c r="H9" s="3"/>
      <c r="I9" s="3" t="s">
        <v>5</v>
      </c>
      <c r="J9" s="3" t="s">
        <v>55</v>
      </c>
      <c r="K9" s="3" t="s">
        <v>6837</v>
      </c>
    </row>
    <row r="10" spans="1:11" ht="30" x14ac:dyDescent="0.25">
      <c r="A10" s="3" t="s">
        <v>6537</v>
      </c>
      <c r="B10" s="3" t="s">
        <v>6577</v>
      </c>
      <c r="C10" s="3" t="s">
        <v>6798</v>
      </c>
      <c r="D10" s="3"/>
      <c r="E10" s="12" t="s">
        <v>6550</v>
      </c>
      <c r="F10" s="12" t="s">
        <v>2112</v>
      </c>
      <c r="G10" s="12" t="s">
        <v>6812</v>
      </c>
      <c r="H10" s="3"/>
      <c r="I10" s="3" t="s">
        <v>6</v>
      </c>
      <c r="J10" s="3" t="s">
        <v>56</v>
      </c>
      <c r="K10" s="3" t="s">
        <v>6838</v>
      </c>
    </row>
    <row r="11" spans="1:11" ht="30" x14ac:dyDescent="0.25">
      <c r="A11" s="3" t="s">
        <v>6538</v>
      </c>
      <c r="B11" s="3" t="s">
        <v>6578</v>
      </c>
      <c r="C11" s="3" t="s">
        <v>6799</v>
      </c>
      <c r="D11" s="3"/>
      <c r="E11" s="12" t="s">
        <v>6551</v>
      </c>
      <c r="F11" s="12" t="s">
        <v>2110</v>
      </c>
      <c r="G11" s="12" t="s">
        <v>6813</v>
      </c>
      <c r="H11" s="3"/>
      <c r="I11" s="3" t="s">
        <v>7</v>
      </c>
      <c r="J11" s="3" t="s">
        <v>57</v>
      </c>
      <c r="K11" s="3" t="s">
        <v>6839</v>
      </c>
    </row>
    <row r="12" spans="1:11" ht="45" x14ac:dyDescent="0.25">
      <c r="A12" s="3" t="s">
        <v>6539</v>
      </c>
      <c r="B12" s="3" t="s">
        <v>6579</v>
      </c>
      <c r="C12" s="3" t="s">
        <v>6800</v>
      </c>
      <c r="D12" s="3"/>
      <c r="E12" s="12" t="s">
        <v>6552</v>
      </c>
      <c r="F12" s="12" t="s">
        <v>2109</v>
      </c>
      <c r="G12" s="12" t="s">
        <v>6814</v>
      </c>
      <c r="H12" s="3"/>
      <c r="I12" s="3" t="s">
        <v>2</v>
      </c>
      <c r="J12" s="3" t="s">
        <v>6593</v>
      </c>
      <c r="K12" s="3" t="s">
        <v>6840</v>
      </c>
    </row>
    <row r="13" spans="1:11" ht="45" x14ac:dyDescent="0.25">
      <c r="A13" s="3" t="s">
        <v>6540</v>
      </c>
      <c r="B13" s="3" t="s">
        <v>6580</v>
      </c>
      <c r="C13" s="3" t="s">
        <v>6801</v>
      </c>
      <c r="D13" s="3"/>
      <c r="E13" s="12" t="s">
        <v>6553</v>
      </c>
      <c r="F13" s="12" t="s">
        <v>2107</v>
      </c>
      <c r="G13" s="12" t="s">
        <v>6815</v>
      </c>
      <c r="H13" s="3"/>
      <c r="I13" s="3" t="s">
        <v>8</v>
      </c>
      <c r="J13" s="3" t="s">
        <v>6595</v>
      </c>
      <c r="K13" s="3" t="s">
        <v>6841</v>
      </c>
    </row>
    <row r="14" spans="1:11" ht="30" x14ac:dyDescent="0.25">
      <c r="A14" s="3" t="s">
        <v>6541</v>
      </c>
      <c r="B14" s="3" t="s">
        <v>6581</v>
      </c>
      <c r="C14" s="3" t="s">
        <v>6802</v>
      </c>
      <c r="D14" s="3"/>
      <c r="E14" s="12" t="s">
        <v>6554</v>
      </c>
      <c r="F14" s="12" t="s">
        <v>2103</v>
      </c>
      <c r="G14" s="12" t="s">
        <v>6816</v>
      </c>
      <c r="H14" s="3"/>
      <c r="I14" s="3" t="s">
        <v>9</v>
      </c>
      <c r="J14" s="3" t="s">
        <v>6596</v>
      </c>
      <c r="K14" s="3" t="s">
        <v>6842</v>
      </c>
    </row>
    <row r="15" spans="1:11" ht="30" x14ac:dyDescent="0.25">
      <c r="A15" s="3" t="s">
        <v>6542</v>
      </c>
      <c r="B15" s="3" t="s">
        <v>6582</v>
      </c>
      <c r="C15" s="3" t="s">
        <v>6803</v>
      </c>
      <c r="D15" s="3"/>
      <c r="E15" s="12" t="s">
        <v>6555</v>
      </c>
      <c r="F15" s="12" t="s">
        <v>2100</v>
      </c>
      <c r="G15" s="12" t="s">
        <v>6817</v>
      </c>
      <c r="H15" s="3"/>
      <c r="I15" s="3" t="s">
        <v>10</v>
      </c>
      <c r="J15" s="3" t="s">
        <v>6597</v>
      </c>
      <c r="K15" s="3" t="s">
        <v>6844</v>
      </c>
    </row>
    <row r="16" spans="1:11" ht="30" x14ac:dyDescent="0.25">
      <c r="A16" s="3" t="s">
        <v>6532</v>
      </c>
      <c r="B16" s="3" t="s">
        <v>65</v>
      </c>
      <c r="C16" s="3" t="s">
        <v>65</v>
      </c>
      <c r="D16" s="3"/>
      <c r="E16" s="12" t="s">
        <v>6556</v>
      </c>
      <c r="F16" s="12" t="s">
        <v>2099</v>
      </c>
      <c r="G16" s="12" t="s">
        <v>6818</v>
      </c>
      <c r="H16" s="3"/>
      <c r="I16" s="3" t="s">
        <v>11</v>
      </c>
      <c r="J16" s="3" t="s">
        <v>6598</v>
      </c>
      <c r="K16" s="3" t="s">
        <v>6843</v>
      </c>
    </row>
    <row r="17" spans="1:11" ht="60" x14ac:dyDescent="0.25">
      <c r="A17" s="3" t="s">
        <v>6543</v>
      </c>
      <c r="B17" s="3" t="s">
        <v>6583</v>
      </c>
      <c r="C17" s="3" t="s">
        <v>6804</v>
      </c>
      <c r="D17" s="3"/>
      <c r="E17" s="12" t="s">
        <v>6557</v>
      </c>
      <c r="F17" s="12" t="s">
        <v>2096</v>
      </c>
      <c r="G17" s="12" t="s">
        <v>6819</v>
      </c>
      <c r="H17" s="3"/>
      <c r="I17" s="3" t="s">
        <v>12</v>
      </c>
      <c r="J17" s="3" t="s">
        <v>6599</v>
      </c>
      <c r="K17" s="3" t="s">
        <v>6845</v>
      </c>
    </row>
    <row r="18" spans="1:11" ht="30" x14ac:dyDescent="0.25">
      <c r="A18" s="3" t="s">
        <v>6544</v>
      </c>
      <c r="B18" s="3" t="s">
        <v>6584</v>
      </c>
      <c r="C18" s="3" t="s">
        <v>6805</v>
      </c>
      <c r="D18" s="3"/>
      <c r="E18" s="12" t="s">
        <v>6558</v>
      </c>
      <c r="F18" s="12" t="s">
        <v>2094</v>
      </c>
      <c r="G18" s="12" t="s">
        <v>6820</v>
      </c>
      <c r="H18" s="3"/>
      <c r="I18" s="3" t="s">
        <v>13</v>
      </c>
      <c r="J18" s="3" t="s">
        <v>6600</v>
      </c>
      <c r="K18" s="3" t="s">
        <v>6848</v>
      </c>
    </row>
    <row r="19" spans="1:11" ht="45" x14ac:dyDescent="0.25">
      <c r="A19" s="3" t="s">
        <v>6545</v>
      </c>
      <c r="B19" s="3" t="s">
        <v>6585</v>
      </c>
      <c r="C19" s="3" t="s">
        <v>6806</v>
      </c>
      <c r="D19" s="3"/>
      <c r="E19" s="12" t="s">
        <v>6559</v>
      </c>
      <c r="F19" s="12" t="s">
        <v>2091</v>
      </c>
      <c r="G19" s="12" t="s">
        <v>6821</v>
      </c>
      <c r="H19" s="3"/>
      <c r="I19" s="3" t="s">
        <v>14</v>
      </c>
      <c r="J19" s="3" t="s">
        <v>6601</v>
      </c>
      <c r="K19" s="3" t="s">
        <v>6846</v>
      </c>
    </row>
    <row r="20" spans="1:11" ht="30" x14ac:dyDescent="0.25">
      <c r="A20" s="59"/>
      <c r="B20" s="59"/>
      <c r="C20" s="59"/>
      <c r="D20" s="3"/>
      <c r="E20" s="12" t="s">
        <v>6560</v>
      </c>
      <c r="F20" s="12" t="s">
        <v>2089</v>
      </c>
      <c r="G20" s="12" t="s">
        <v>6822</v>
      </c>
      <c r="H20" s="3"/>
      <c r="I20" s="3" t="s">
        <v>15</v>
      </c>
      <c r="J20" s="3" t="s">
        <v>6602</v>
      </c>
      <c r="K20" s="3" t="s">
        <v>6847</v>
      </c>
    </row>
    <row r="21" spans="1:11" ht="60" x14ac:dyDescent="0.25">
      <c r="D21" s="3"/>
      <c r="E21" s="12" t="s">
        <v>6561</v>
      </c>
      <c r="F21" s="12" t="s">
        <v>2086</v>
      </c>
      <c r="G21" s="12" t="s">
        <v>6823</v>
      </c>
      <c r="H21" s="3"/>
      <c r="I21" s="3" t="s">
        <v>16</v>
      </c>
      <c r="J21" s="3" t="s">
        <v>6603</v>
      </c>
      <c r="K21" s="3" t="s">
        <v>6849</v>
      </c>
    </row>
    <row r="22" spans="1:11" ht="60" x14ac:dyDescent="0.25">
      <c r="D22" s="3"/>
      <c r="E22" s="12" t="s">
        <v>6562</v>
      </c>
      <c r="F22" s="12" t="s">
        <v>2084</v>
      </c>
      <c r="G22" s="12" t="s">
        <v>6824</v>
      </c>
      <c r="H22" s="3"/>
      <c r="I22" s="3" t="s">
        <v>17</v>
      </c>
      <c r="J22" s="3" t="s">
        <v>6604</v>
      </c>
      <c r="K22" s="3" t="s">
        <v>6850</v>
      </c>
    </row>
    <row r="23" spans="1:11" ht="45" x14ac:dyDescent="0.25">
      <c r="D23" s="3"/>
      <c r="E23" s="12" t="s">
        <v>6563</v>
      </c>
      <c r="F23" s="12" t="s">
        <v>2081</v>
      </c>
      <c r="G23" s="12" t="s">
        <v>6825</v>
      </c>
      <c r="H23" s="3"/>
      <c r="I23" s="3" t="s">
        <v>18</v>
      </c>
      <c r="J23" s="3" t="s">
        <v>58</v>
      </c>
      <c r="K23" s="3" t="s">
        <v>6851</v>
      </c>
    </row>
    <row r="24" spans="1:11" ht="45" x14ac:dyDescent="0.25">
      <c r="D24" s="3"/>
      <c r="E24" s="12" t="s">
        <v>6564</v>
      </c>
      <c r="F24" s="12" t="s">
        <v>2078</v>
      </c>
      <c r="G24" s="12" t="s">
        <v>6826</v>
      </c>
      <c r="H24" s="3"/>
      <c r="I24" s="3" t="s">
        <v>19</v>
      </c>
      <c r="J24" s="3" t="s">
        <v>59</v>
      </c>
      <c r="K24" s="3" t="s">
        <v>6852</v>
      </c>
    </row>
    <row r="25" spans="1:11" ht="30" x14ac:dyDescent="0.25">
      <c r="D25" s="3"/>
      <c r="E25" s="12" t="s">
        <v>6565</v>
      </c>
      <c r="F25" s="12" t="s">
        <v>2076</v>
      </c>
      <c r="G25" s="12" t="s">
        <v>6827</v>
      </c>
      <c r="H25" s="3"/>
      <c r="I25" s="3" t="s">
        <v>7392</v>
      </c>
      <c r="J25" s="3" t="s">
        <v>7393</v>
      </c>
      <c r="K25" s="3" t="s">
        <v>7394</v>
      </c>
    </row>
    <row r="26" spans="1:11" x14ac:dyDescent="0.25">
      <c r="D26" s="3"/>
      <c r="E26" s="12" t="s">
        <v>6566</v>
      </c>
      <c r="F26" s="12" t="s">
        <v>2074</v>
      </c>
      <c r="G26" s="12" t="s">
        <v>6828</v>
      </c>
      <c r="H26" s="3"/>
      <c r="I26" s="3" t="s">
        <v>7517</v>
      </c>
      <c r="J26" s="3" t="s">
        <v>65</v>
      </c>
      <c r="K26" s="3" t="s">
        <v>65</v>
      </c>
    </row>
    <row r="27" spans="1:11" x14ac:dyDescent="0.25">
      <c r="D27" s="3"/>
      <c r="E27" s="12" t="s">
        <v>6567</v>
      </c>
      <c r="F27" s="12" t="s">
        <v>2073</v>
      </c>
      <c r="G27" s="12" t="s">
        <v>6829</v>
      </c>
      <c r="H27" s="3"/>
      <c r="I27" s="3" t="s">
        <v>7518</v>
      </c>
      <c r="J27" s="3" t="s">
        <v>7519</v>
      </c>
      <c r="K27" s="3" t="s">
        <v>7520</v>
      </c>
    </row>
    <row r="28" spans="1:11" ht="30" x14ac:dyDescent="0.25">
      <c r="D28" s="3"/>
      <c r="E28" s="12" t="s">
        <v>6568</v>
      </c>
      <c r="F28" s="12" t="s">
        <v>2071</v>
      </c>
      <c r="G28" s="12" t="s">
        <v>6830</v>
      </c>
      <c r="H28" s="3"/>
      <c r="I28" s="3" t="s">
        <v>20</v>
      </c>
      <c r="J28" s="3" t="s">
        <v>60</v>
      </c>
      <c r="K28" s="3" t="s">
        <v>6853</v>
      </c>
    </row>
    <row r="29" spans="1:11" ht="30" x14ac:dyDescent="0.25">
      <c r="D29" s="3"/>
      <c r="E29" s="12" t="s">
        <v>6569</v>
      </c>
      <c r="F29" s="12" t="s">
        <v>2069</v>
      </c>
      <c r="G29" s="12" t="s">
        <v>6831</v>
      </c>
      <c r="H29" s="3"/>
      <c r="I29" s="3" t="s">
        <v>21</v>
      </c>
      <c r="J29" s="3" t="s">
        <v>65</v>
      </c>
      <c r="K29" s="3" t="s">
        <v>65</v>
      </c>
    </row>
    <row r="30" spans="1:11" ht="30" x14ac:dyDescent="0.25">
      <c r="D30" s="3"/>
      <c r="E30" s="12" t="s">
        <v>6570</v>
      </c>
      <c r="F30" s="12" t="s">
        <v>2067</v>
      </c>
      <c r="G30" s="12" t="s">
        <v>6832</v>
      </c>
      <c r="H30" s="3"/>
      <c r="I30" s="3" t="s">
        <v>22</v>
      </c>
      <c r="J30" s="3" t="s">
        <v>61</v>
      </c>
      <c r="K30" s="3" t="s">
        <v>6854</v>
      </c>
    </row>
    <row r="31" spans="1:11" ht="30" x14ac:dyDescent="0.25">
      <c r="D31" s="3"/>
      <c r="E31" s="12" t="s">
        <v>6571</v>
      </c>
      <c r="F31" s="12" t="s">
        <v>2065</v>
      </c>
      <c r="G31" s="12" t="s">
        <v>6833</v>
      </c>
      <c r="H31" s="3"/>
      <c r="I31" s="3" t="s">
        <v>23</v>
      </c>
      <c r="J31" s="3" t="s">
        <v>6605</v>
      </c>
      <c r="K31" s="3" t="s">
        <v>6855</v>
      </c>
    </row>
    <row r="32" spans="1:11" ht="30" x14ac:dyDescent="0.25">
      <c r="D32" s="3"/>
      <c r="E32" s="12"/>
      <c r="F32" s="3"/>
      <c r="G32" s="3"/>
      <c r="H32" s="3"/>
      <c r="I32" s="3" t="s">
        <v>24</v>
      </c>
      <c r="J32" s="3" t="s">
        <v>6606</v>
      </c>
      <c r="K32" s="3" t="s">
        <v>6856</v>
      </c>
    </row>
    <row r="33" spans="4:11" x14ac:dyDescent="0.25">
      <c r="D33" s="3"/>
      <c r="E33" s="3"/>
      <c r="F33" s="3"/>
      <c r="G33" s="3"/>
      <c r="H33" s="3"/>
      <c r="I33" s="3" t="s">
        <v>25</v>
      </c>
      <c r="J33" s="3" t="s">
        <v>6607</v>
      </c>
      <c r="K33" s="3" t="s">
        <v>6857</v>
      </c>
    </row>
    <row r="34" spans="4:11" x14ac:dyDescent="0.25">
      <c r="D34" s="3"/>
      <c r="E34" s="3"/>
      <c r="F34" s="3"/>
      <c r="G34" s="3"/>
      <c r="H34" s="3"/>
      <c r="I34" s="3" t="s">
        <v>26</v>
      </c>
      <c r="J34" s="3" t="s">
        <v>62</v>
      </c>
      <c r="K34" s="3" t="s">
        <v>6858</v>
      </c>
    </row>
    <row r="35" spans="4:11" ht="30" x14ac:dyDescent="0.25">
      <c r="D35" s="3"/>
      <c r="E35" s="3"/>
      <c r="F35" s="3"/>
      <c r="G35" s="3"/>
      <c r="H35" s="3"/>
      <c r="I35" s="3" t="s">
        <v>27</v>
      </c>
      <c r="J35" s="3" t="s">
        <v>63</v>
      </c>
      <c r="K35" s="3" t="s">
        <v>6859</v>
      </c>
    </row>
    <row r="36" spans="4:11" ht="30" x14ac:dyDescent="0.25">
      <c r="D36" s="3"/>
      <c r="E36" s="3"/>
      <c r="F36" s="3"/>
      <c r="G36" s="3"/>
      <c r="H36" s="3"/>
      <c r="I36" s="3" t="s">
        <v>28</v>
      </c>
      <c r="J36" s="3" t="s">
        <v>64</v>
      </c>
      <c r="K36" s="3" t="s">
        <v>6860</v>
      </c>
    </row>
    <row r="37" spans="4:11" x14ac:dyDescent="0.25">
      <c r="D37" s="3"/>
      <c r="E37" s="3"/>
      <c r="F37" s="3"/>
      <c r="G37" s="3"/>
      <c r="H37" s="3"/>
      <c r="I37" s="3" t="s">
        <v>29</v>
      </c>
      <c r="J37" s="3" t="s">
        <v>6608</v>
      </c>
      <c r="K37" s="3" t="s">
        <v>6861</v>
      </c>
    </row>
    <row r="38" spans="4:11" x14ac:dyDescent="0.25">
      <c r="D38" s="3"/>
      <c r="E38" s="3"/>
      <c r="F38" s="3"/>
      <c r="G38" s="3"/>
      <c r="H38" s="3"/>
      <c r="I38" s="3" t="s">
        <v>30</v>
      </c>
      <c r="J38" s="3" t="s">
        <v>65</v>
      </c>
      <c r="K38" s="3" t="s">
        <v>65</v>
      </c>
    </row>
    <row r="39" spans="4:11" x14ac:dyDescent="0.25">
      <c r="D39" s="3"/>
      <c r="E39" s="3"/>
      <c r="F39" s="3"/>
      <c r="G39" s="3"/>
      <c r="H39" s="3"/>
      <c r="I39" s="3" t="s">
        <v>31</v>
      </c>
      <c r="J39" s="3" t="s">
        <v>66</v>
      </c>
      <c r="K39" s="3" t="s">
        <v>6862</v>
      </c>
    </row>
    <row r="40" spans="4:11" ht="30" x14ac:dyDescent="0.25">
      <c r="D40" s="3"/>
      <c r="E40" s="3"/>
      <c r="F40" s="3"/>
      <c r="G40" s="3"/>
      <c r="H40" s="3"/>
      <c r="I40" s="3" t="s">
        <v>32</v>
      </c>
      <c r="J40" s="3" t="s">
        <v>67</v>
      </c>
      <c r="K40" s="3" t="s">
        <v>6863</v>
      </c>
    </row>
    <row r="41" spans="4:11" ht="30" x14ac:dyDescent="0.25">
      <c r="D41" s="3"/>
      <c r="E41" s="3"/>
      <c r="F41" s="3"/>
      <c r="G41" s="3"/>
      <c r="H41" s="3"/>
      <c r="I41" s="3" t="s">
        <v>33</v>
      </c>
      <c r="J41" s="3" t="s">
        <v>68</v>
      </c>
      <c r="K41" s="3" t="s">
        <v>6864</v>
      </c>
    </row>
    <row r="42" spans="4:11" ht="30" x14ac:dyDescent="0.25">
      <c r="D42" s="3"/>
      <c r="E42" s="3"/>
      <c r="F42" s="3"/>
      <c r="G42" s="3"/>
      <c r="H42" s="3"/>
      <c r="I42" s="3" t="s">
        <v>34</v>
      </c>
      <c r="J42" s="3" t="s">
        <v>69</v>
      </c>
      <c r="K42" s="3" t="s">
        <v>6865</v>
      </c>
    </row>
    <row r="43" spans="4:11" x14ac:dyDescent="0.25">
      <c r="D43" s="3"/>
      <c r="E43" s="3"/>
      <c r="F43" s="3"/>
      <c r="G43" s="3"/>
      <c r="H43" s="3"/>
      <c r="I43" s="3" t="s">
        <v>35</v>
      </c>
      <c r="J43" s="3" t="s">
        <v>70</v>
      </c>
      <c r="K43" s="3" t="s">
        <v>6866</v>
      </c>
    </row>
    <row r="44" spans="4:11" x14ac:dyDescent="0.25">
      <c r="D44" s="3"/>
      <c r="E44" s="3"/>
      <c r="F44" s="3"/>
      <c r="G44" s="3"/>
      <c r="H44" s="3"/>
      <c r="I44" s="3" t="s">
        <v>36</v>
      </c>
      <c r="J44" s="3" t="s">
        <v>71</v>
      </c>
      <c r="K44" s="3" t="s">
        <v>6867</v>
      </c>
    </row>
    <row r="45" spans="4:11" x14ac:dyDescent="0.25">
      <c r="D45" s="3"/>
      <c r="E45" s="3"/>
      <c r="F45" s="3"/>
      <c r="G45" s="3"/>
      <c r="H45" s="3"/>
      <c r="I45" s="3" t="s">
        <v>37</v>
      </c>
      <c r="J45" s="3" t="s">
        <v>6609</v>
      </c>
      <c r="K45" s="3" t="s">
        <v>6868</v>
      </c>
    </row>
    <row r="46" spans="4:11" x14ac:dyDescent="0.25">
      <c r="D46" s="3"/>
      <c r="E46" s="3"/>
      <c r="F46" s="3"/>
      <c r="G46" s="3"/>
      <c r="H46" s="3"/>
      <c r="I46" s="3" t="s">
        <v>38</v>
      </c>
      <c r="J46" s="3" t="s">
        <v>6610</v>
      </c>
      <c r="K46" s="3" t="s">
        <v>6869</v>
      </c>
    </row>
    <row r="47" spans="4:11" ht="30" x14ac:dyDescent="0.25">
      <c r="D47" s="3"/>
      <c r="E47" s="3"/>
      <c r="F47" s="3"/>
      <c r="G47" s="3"/>
      <c r="H47" s="3"/>
      <c r="I47" s="3" t="s">
        <v>39</v>
      </c>
      <c r="J47" s="3" t="s">
        <v>72</v>
      </c>
      <c r="K47" s="3" t="s">
        <v>6870</v>
      </c>
    </row>
    <row r="48" spans="4:11" ht="45" x14ac:dyDescent="0.25">
      <c r="D48" s="3"/>
      <c r="E48" s="3"/>
      <c r="F48" s="3"/>
      <c r="G48" s="3"/>
      <c r="H48" s="3"/>
      <c r="I48" s="3" t="s">
        <v>40</v>
      </c>
      <c r="J48" s="3" t="s">
        <v>73</v>
      </c>
      <c r="K48" s="3" t="s">
        <v>6885</v>
      </c>
    </row>
    <row r="49" spans="4:11" ht="30" x14ac:dyDescent="0.25">
      <c r="D49" s="3"/>
      <c r="E49" s="3"/>
      <c r="F49" s="3"/>
      <c r="G49" s="3"/>
      <c r="H49" s="3"/>
      <c r="I49" s="3" t="s">
        <v>41</v>
      </c>
      <c r="J49" s="3" t="s">
        <v>74</v>
      </c>
      <c r="K49" s="3" t="s">
        <v>6871</v>
      </c>
    </row>
    <row r="50" spans="4:11" ht="45" x14ac:dyDescent="0.25">
      <c r="D50" s="3"/>
      <c r="E50" s="3"/>
      <c r="F50" s="3"/>
      <c r="G50" s="3"/>
      <c r="H50" s="3"/>
      <c r="I50" s="3" t="s">
        <v>42</v>
      </c>
      <c r="J50" s="3" t="s">
        <v>6611</v>
      </c>
      <c r="K50" s="3" t="s">
        <v>6872</v>
      </c>
    </row>
    <row r="51" spans="4:11" x14ac:dyDescent="0.25">
      <c r="D51" s="3"/>
      <c r="E51" s="3"/>
      <c r="F51" s="3"/>
      <c r="G51" s="3"/>
      <c r="H51" s="3"/>
      <c r="I51" s="3" t="s">
        <v>43</v>
      </c>
      <c r="J51" s="3" t="s">
        <v>75</v>
      </c>
      <c r="K51" s="3" t="s">
        <v>6873</v>
      </c>
    </row>
    <row r="52" spans="4:11" x14ac:dyDescent="0.25">
      <c r="D52" s="3"/>
      <c r="E52" s="3"/>
      <c r="F52" s="3"/>
      <c r="G52" s="3"/>
      <c r="H52" s="3"/>
      <c r="I52" s="3" t="s">
        <v>44</v>
      </c>
      <c r="J52" s="3" t="s">
        <v>6612</v>
      </c>
      <c r="K52" s="3" t="s">
        <v>6874</v>
      </c>
    </row>
    <row r="53" spans="4:11" x14ac:dyDescent="0.25">
      <c r="D53" s="3"/>
      <c r="E53" s="3"/>
      <c r="F53" s="3"/>
      <c r="G53" s="3"/>
      <c r="H53" s="3"/>
      <c r="I53" s="3" t="s">
        <v>45</v>
      </c>
      <c r="J53" s="3" t="s">
        <v>76</v>
      </c>
      <c r="K53" s="3" t="s">
        <v>6876</v>
      </c>
    </row>
    <row r="54" spans="4:11" ht="30" x14ac:dyDescent="0.25">
      <c r="D54" s="3"/>
      <c r="E54" s="3"/>
      <c r="F54" s="3"/>
      <c r="G54" s="3"/>
      <c r="H54" s="3"/>
      <c r="I54" s="3" t="s">
        <v>46</v>
      </c>
      <c r="J54" s="3" t="s">
        <v>6613</v>
      </c>
      <c r="K54" s="3" t="s">
        <v>6875</v>
      </c>
    </row>
    <row r="55" spans="4:11" x14ac:dyDescent="0.25">
      <c r="D55" s="5"/>
      <c r="E55" s="3"/>
      <c r="F55" s="3"/>
      <c r="G55" s="3"/>
      <c r="H55" s="3"/>
      <c r="I55" s="3" t="s">
        <v>47</v>
      </c>
      <c r="J55" s="3" t="s">
        <v>6614</v>
      </c>
      <c r="K55" s="3" t="s">
        <v>6877</v>
      </c>
    </row>
    <row r="56" spans="4:11" x14ac:dyDescent="0.25">
      <c r="D56" s="3"/>
      <c r="E56" s="3"/>
      <c r="F56" s="3"/>
      <c r="G56" s="3"/>
      <c r="H56" s="3"/>
      <c r="I56" s="3" t="s">
        <v>7521</v>
      </c>
      <c r="J56" s="3" t="s">
        <v>65</v>
      </c>
      <c r="K56" s="3" t="s">
        <v>65</v>
      </c>
    </row>
    <row r="57" spans="4:11" ht="45" x14ac:dyDescent="0.25">
      <c r="D57" s="3"/>
      <c r="E57" s="3"/>
      <c r="F57" s="3"/>
      <c r="G57" s="3"/>
      <c r="H57" s="3"/>
      <c r="I57" s="3" t="s">
        <v>7522</v>
      </c>
      <c r="J57" s="3" t="s">
        <v>7523</v>
      </c>
      <c r="K57" s="3" t="s">
        <v>7524</v>
      </c>
    </row>
    <row r="58" spans="4:11" ht="30" x14ac:dyDescent="0.25">
      <c r="D58" s="3"/>
      <c r="E58" s="3"/>
      <c r="F58" s="3"/>
      <c r="G58" s="3"/>
      <c r="H58" s="3"/>
      <c r="I58" s="5" t="s">
        <v>48</v>
      </c>
      <c r="J58" s="5" t="s">
        <v>77</v>
      </c>
      <c r="K58" s="3" t="s">
        <v>6879</v>
      </c>
    </row>
    <row r="59" spans="4:11" ht="45" x14ac:dyDescent="0.25">
      <c r="D59" s="3"/>
      <c r="E59" s="3"/>
      <c r="F59" s="3"/>
      <c r="G59" s="3"/>
      <c r="H59" s="3"/>
      <c r="I59" s="3" t="s">
        <v>49</v>
      </c>
      <c r="J59" s="3" t="s">
        <v>6615</v>
      </c>
      <c r="K59" s="3" t="s">
        <v>6878</v>
      </c>
    </row>
    <row r="60" spans="4:11" x14ac:dyDescent="0.25">
      <c r="D60" s="3"/>
      <c r="E60" s="3"/>
      <c r="F60" s="3"/>
      <c r="G60" s="3"/>
      <c r="H60" s="3"/>
      <c r="I60" s="3" t="s">
        <v>50</v>
      </c>
      <c r="J60" s="3" t="s">
        <v>6616</v>
      </c>
      <c r="K60" s="3" t="s">
        <v>6880</v>
      </c>
    </row>
    <row r="61" spans="4:11" x14ac:dyDescent="0.25">
      <c r="D61" s="3"/>
      <c r="E61" s="3"/>
      <c r="F61" s="3"/>
      <c r="G61" s="3"/>
      <c r="H61" s="3"/>
      <c r="I61" s="3" t="s">
        <v>51</v>
      </c>
      <c r="J61" s="3" t="s">
        <v>78</v>
      </c>
      <c r="K61" s="3" t="s">
        <v>6881</v>
      </c>
    </row>
    <row r="62" spans="4:11" x14ac:dyDescent="0.25">
      <c r="D62" s="3"/>
      <c r="E62" s="3"/>
      <c r="F62" s="3"/>
      <c r="G62" s="3"/>
      <c r="H62" s="3"/>
      <c r="I62" s="3" t="s">
        <v>52</v>
      </c>
      <c r="J62" s="3" t="s">
        <v>79</v>
      </c>
      <c r="K62" s="3" t="s">
        <v>6882</v>
      </c>
    </row>
    <row r="63" spans="4:11" ht="30" x14ac:dyDescent="0.25">
      <c r="I63" s="3" t="s">
        <v>7525</v>
      </c>
      <c r="J63" s="3" t="s">
        <v>7526</v>
      </c>
      <c r="K63" s="3" t="s">
        <v>6883</v>
      </c>
    </row>
    <row r="64" spans="4:11" x14ac:dyDescent="0.25">
      <c r="I64" s="3" t="s">
        <v>7527</v>
      </c>
      <c r="J64" s="3" t="s">
        <v>7529</v>
      </c>
      <c r="K64" s="3" t="s">
        <v>7532</v>
      </c>
    </row>
    <row r="65" spans="9:11" x14ac:dyDescent="0.25">
      <c r="I65" s="3" t="s">
        <v>7528</v>
      </c>
      <c r="J65" s="3" t="s">
        <v>7530</v>
      </c>
      <c r="K65" s="3" t="s">
        <v>7533</v>
      </c>
    </row>
  </sheetData>
  <mergeCells count="1">
    <mergeCell ref="A1:F1"/>
  </mergeCells>
  <pageMargins left="0.7" right="0.7" top="0.75" bottom="0.75" header="0.3" footer="0.3"/>
  <pageSetup orientation="portrait" verticalDpi="0" r:id="rId1"/>
  <tableParts count="3">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101</vt:i4>
      </vt:variant>
      <vt:variant>
        <vt:lpstr>Named Ranges</vt:lpstr>
      </vt:variant>
      <vt:variant>
        <vt:i4>877</vt:i4>
      </vt:variant>
    </vt:vector>
  </HeadingPairs>
  <TitlesOfParts>
    <vt:vector size="978" baseType="lpstr">
      <vt:lpstr>home</vt:lpstr>
      <vt:lpstr>WsContents</vt:lpstr>
      <vt:lpstr>Ws1</vt:lpstr>
      <vt:lpstr>Ws2</vt:lpstr>
      <vt:lpstr>Ws3</vt:lpstr>
      <vt:lpstr>Ws4</vt:lpstr>
      <vt:lpstr>Ws5</vt:lpstr>
      <vt:lpstr>Ws6</vt:lpstr>
      <vt:lpstr>Ws7</vt:lpstr>
      <vt:lpstr>Ws8</vt:lpstr>
      <vt:lpstr>Ws9</vt:lpstr>
      <vt:lpstr>Ws10</vt:lpstr>
      <vt:lpstr>Ws13</vt:lpstr>
      <vt:lpstr>Ws14</vt:lpstr>
      <vt:lpstr>Ws15</vt:lpstr>
      <vt:lpstr>MILcover</vt:lpstr>
      <vt:lpstr>1.0</vt:lpstr>
      <vt:lpstr>2.0</vt:lpstr>
      <vt:lpstr>3.0</vt:lpstr>
      <vt:lpstr>4.0</vt:lpstr>
      <vt:lpstr>5.0</vt:lpstr>
      <vt:lpstr>6.0</vt:lpstr>
      <vt:lpstr>7.0</vt:lpstr>
      <vt:lpstr>8.0</vt:lpstr>
      <vt:lpstr>9.0</vt:lpstr>
      <vt:lpstr>10.0</vt:lpstr>
      <vt:lpstr>11.0</vt:lpstr>
      <vt:lpstr>12.0</vt:lpstr>
      <vt:lpstr>13.0</vt:lpstr>
      <vt:lpstr>14.0</vt:lpstr>
      <vt:lpstr>15.0</vt:lpstr>
      <vt:lpstr>16.0</vt:lpstr>
      <vt:lpstr>17.0</vt:lpstr>
      <vt:lpstr>18.0</vt:lpstr>
      <vt:lpstr>19.0</vt:lpstr>
      <vt:lpstr>20.0</vt:lpstr>
      <vt:lpstr>21.0</vt:lpstr>
      <vt:lpstr>22.0</vt:lpstr>
      <vt:lpstr>23.0</vt:lpstr>
      <vt:lpstr>24.0</vt:lpstr>
      <vt:lpstr>25.0</vt:lpstr>
      <vt:lpstr>26.0</vt:lpstr>
      <vt:lpstr>CpContents</vt:lpstr>
      <vt:lpstr>Cp1</vt:lpstr>
      <vt:lpstr>Cp2to3</vt:lpstr>
      <vt:lpstr>Cp4</vt:lpstr>
      <vt:lpstr>Cp5</vt:lpstr>
      <vt:lpstr>Cp6</vt:lpstr>
      <vt:lpstr>Cp7</vt:lpstr>
      <vt:lpstr>Cp8to13</vt:lpstr>
      <vt:lpstr>Cp14to18</vt:lpstr>
      <vt:lpstr>Cp19to21</vt:lpstr>
      <vt:lpstr>Cp22to24</vt:lpstr>
      <vt:lpstr>Cp25to26</vt:lpstr>
      <vt:lpstr>Cp27to28</vt:lpstr>
      <vt:lpstr>Cp29to31</vt:lpstr>
      <vt:lpstr>Cp32to34</vt:lpstr>
      <vt:lpstr>Cp35to37</vt:lpstr>
      <vt:lpstr>Cp38to40</vt:lpstr>
      <vt:lpstr>Cp41to43</vt:lpstr>
      <vt:lpstr>Cp44</vt:lpstr>
      <vt:lpstr>Cp45</vt:lpstr>
      <vt:lpstr>Cp46</vt:lpstr>
      <vt:lpstr>Cp49</vt:lpstr>
      <vt:lpstr>Cp50</vt:lpstr>
      <vt:lpstr>Cp54</vt:lpstr>
      <vt:lpstr>Cp55to56</vt:lpstr>
      <vt:lpstr>Cp57to61</vt:lpstr>
      <vt:lpstr>Cp62to64</vt:lpstr>
      <vt:lpstr>Cp65</vt:lpstr>
      <vt:lpstr>Cp66</vt:lpstr>
      <vt:lpstr>Cp67</vt:lpstr>
      <vt:lpstr>Cp68to72</vt:lpstr>
      <vt:lpstr>Cp76</vt:lpstr>
      <vt:lpstr>Cp77</vt:lpstr>
      <vt:lpstr>Cp78</vt:lpstr>
      <vt:lpstr>Cp79</vt:lpstr>
      <vt:lpstr>Cp80</vt:lpstr>
      <vt:lpstr>Cp81</vt:lpstr>
      <vt:lpstr>Cp82to84</vt:lpstr>
      <vt:lpstr>Cp85to88</vt:lpstr>
      <vt:lpstr>Cp89</vt:lpstr>
      <vt:lpstr>Cp90</vt:lpstr>
      <vt:lpstr>Cp91</vt:lpstr>
      <vt:lpstr>Cp92to94</vt:lpstr>
      <vt:lpstr>Cp95</vt:lpstr>
      <vt:lpstr>Cp96to99</vt:lpstr>
      <vt:lpstr>Cp100</vt:lpstr>
      <vt:lpstr>Cp101to102</vt:lpstr>
      <vt:lpstr>Cp103to107</vt:lpstr>
      <vt:lpstr>Cp198to199</vt:lpstr>
      <vt:lpstr>Cp200</vt:lpstr>
      <vt:lpstr>Cp201to205</vt:lpstr>
      <vt:lpstr>Cp206to208</vt:lpstr>
      <vt:lpstr>Cp209</vt:lpstr>
      <vt:lpstr>Cp210</vt:lpstr>
      <vt:lpstr>Cp211to213</vt:lpstr>
      <vt:lpstr>Cp214</vt:lpstr>
      <vt:lpstr>Cp215</vt:lpstr>
      <vt:lpstr>SDL</vt:lpstr>
      <vt:lpstr>datanav</vt:lpstr>
      <vt:lpstr>cp_000_dname</vt:lpstr>
      <vt:lpstr>cp_000_toc</vt:lpstr>
      <vt:lpstr>cp_001</vt:lpstr>
      <vt:lpstr>cp_002</vt:lpstr>
      <vt:lpstr>cp_004</vt:lpstr>
      <vt:lpstr>cp_005</vt:lpstr>
      <vt:lpstr>cp_006</vt:lpstr>
      <vt:lpstr>cp_007</vt:lpstr>
      <vt:lpstr>cp_008</vt:lpstr>
      <vt:lpstr>cp_014</vt:lpstr>
      <vt:lpstr>cp_015f</vt:lpstr>
      <vt:lpstr>cp_019</vt:lpstr>
      <vt:lpstr>cp_019l</vt:lpstr>
      <vt:lpstr>cp_019n</vt:lpstr>
      <vt:lpstr>cp_019o</vt:lpstr>
      <vt:lpstr>cp_021i</vt:lpstr>
      <vt:lpstr>cp_022</vt:lpstr>
      <vt:lpstr>cp_022b</vt:lpstr>
      <vt:lpstr>cp_022k</vt:lpstr>
      <vt:lpstr>cp_022l</vt:lpstr>
      <vt:lpstr>cp_022m</vt:lpstr>
      <vt:lpstr>cp_025</vt:lpstr>
      <vt:lpstr>cp_027</vt:lpstr>
      <vt:lpstr>cp_029</vt:lpstr>
      <vt:lpstr>cp_029m</vt:lpstr>
      <vt:lpstr>cp_029n</vt:lpstr>
      <vt:lpstr>cp_029o</vt:lpstr>
      <vt:lpstr>cp_032</vt:lpstr>
      <vt:lpstr>cp_032m</vt:lpstr>
      <vt:lpstr>cp_032n</vt:lpstr>
      <vt:lpstr>cp_032o</vt:lpstr>
      <vt:lpstr>cp_035</vt:lpstr>
      <vt:lpstr>cp_038</vt:lpstr>
      <vt:lpstr>cp_038o</vt:lpstr>
      <vt:lpstr>cp_038p</vt:lpstr>
      <vt:lpstr>cp_038q</vt:lpstr>
      <vt:lpstr>cp_041</vt:lpstr>
      <vt:lpstr>cp_044</vt:lpstr>
      <vt:lpstr>cp_044g</vt:lpstr>
      <vt:lpstr>cp_044h</vt:lpstr>
      <vt:lpstr>cp_044j</vt:lpstr>
      <vt:lpstr>'Cp46'!cp_045</vt:lpstr>
      <vt:lpstr>cp_045</vt:lpstr>
      <vt:lpstr>cp_046</vt:lpstr>
      <vt:lpstr>cp_049</vt:lpstr>
      <vt:lpstr>cp_050</vt:lpstr>
      <vt:lpstr>cp_054</vt:lpstr>
      <vt:lpstr>cp_055</vt:lpstr>
      <vt:lpstr>cp_055b1</vt:lpstr>
      <vt:lpstr>cp_057</vt:lpstr>
      <vt:lpstr>cp_062</vt:lpstr>
      <vt:lpstr>cp_063</vt:lpstr>
      <vt:lpstr>cp_065</vt:lpstr>
      <vt:lpstr>cp_066</vt:lpstr>
      <vt:lpstr>cp_067</vt:lpstr>
      <vt:lpstr>cp_067h</vt:lpstr>
      <vt:lpstr>cp_068</vt:lpstr>
      <vt:lpstr>cp_076</vt:lpstr>
      <vt:lpstr>cp_076u</vt:lpstr>
      <vt:lpstr>cp_077</vt:lpstr>
      <vt:lpstr>cp_079</vt:lpstr>
      <vt:lpstr>cp_080</vt:lpstr>
      <vt:lpstr>cp_081</vt:lpstr>
      <vt:lpstr>cp_082</vt:lpstr>
      <vt:lpstr>cp_085</vt:lpstr>
      <vt:lpstr>cp_089</vt:lpstr>
      <vt:lpstr>cp_090</vt:lpstr>
      <vt:lpstr>cp_091</vt:lpstr>
      <vt:lpstr>cp_092</vt:lpstr>
      <vt:lpstr>cp_095</vt:lpstr>
      <vt:lpstr>cp_095f</vt:lpstr>
      <vt:lpstr>cp_096</vt:lpstr>
      <vt:lpstr>cp_100</vt:lpstr>
      <vt:lpstr>cp_101</vt:lpstr>
      <vt:lpstr>cp_103</vt:lpstr>
      <vt:lpstr>cp_198</vt:lpstr>
      <vt:lpstr>cp_200</vt:lpstr>
      <vt:lpstr>cp_201</vt:lpstr>
      <vt:lpstr>cp_204</vt:lpstr>
      <vt:lpstr>cp_206</vt:lpstr>
      <vt:lpstr>cp_209</vt:lpstr>
      <vt:lpstr>cp_209a</vt:lpstr>
      <vt:lpstr>cp_209q</vt:lpstr>
      <vt:lpstr>cp_210</vt:lpstr>
      <vt:lpstr>cp_211</vt:lpstr>
      <vt:lpstr>cp_214</vt:lpstr>
      <vt:lpstr>cp_215</vt:lpstr>
      <vt:lpstr>homedname</vt:lpstr>
      <vt:lpstr>mil00cover</vt:lpstr>
      <vt:lpstr>mil00coverdocket</vt:lpstr>
      <vt:lpstr>mil00dname</vt:lpstr>
      <vt:lpstr>mil01.00</vt:lpstr>
      <vt:lpstr>mil01.05</vt:lpstr>
      <vt:lpstr>mil01.07</vt:lpstr>
      <vt:lpstr>mil01.10</vt:lpstr>
      <vt:lpstr>mil01.11</vt:lpstr>
      <vt:lpstr>mil01.28</vt:lpstr>
      <vt:lpstr>mil01.33</vt:lpstr>
      <vt:lpstr>mil01.34</vt:lpstr>
      <vt:lpstr>mil02.00</vt:lpstr>
      <vt:lpstr>mil02.01</vt:lpstr>
      <vt:lpstr>mil02.02</vt:lpstr>
      <vt:lpstr>mil02.02a</vt:lpstr>
      <vt:lpstr>mil02.03</vt:lpstr>
      <vt:lpstr>mil02.04</vt:lpstr>
      <vt:lpstr>mil02.05</vt:lpstr>
      <vt:lpstr>mil02.10</vt:lpstr>
      <vt:lpstr>mil02.125</vt:lpstr>
      <vt:lpstr>mil02.130</vt:lpstr>
      <vt:lpstr>mil02.140</vt:lpstr>
      <vt:lpstr>mil02.160</vt:lpstr>
      <vt:lpstr>mil02.17</vt:lpstr>
      <vt:lpstr>mil02.170</vt:lpstr>
      <vt:lpstr>mil02.180</vt:lpstr>
      <vt:lpstr>mil02.20</vt:lpstr>
      <vt:lpstr>mil02.27</vt:lpstr>
      <vt:lpstr>mil02.35</vt:lpstr>
      <vt:lpstr>mil02.42</vt:lpstr>
      <vt:lpstr>mil02.43</vt:lpstr>
      <vt:lpstr>mil02.45</vt:lpstr>
      <vt:lpstr>mil02.58</vt:lpstr>
      <vt:lpstr>mil02.73</vt:lpstr>
      <vt:lpstr>mil02.85</vt:lpstr>
      <vt:lpstr>mil03.00</vt:lpstr>
      <vt:lpstr>mil03.03</vt:lpstr>
      <vt:lpstr>mil03.20</vt:lpstr>
      <vt:lpstr>mil03.35</vt:lpstr>
      <vt:lpstr>mil03.36</vt:lpstr>
      <vt:lpstr>mil03.52</vt:lpstr>
      <vt:lpstr>mil03.83</vt:lpstr>
      <vt:lpstr>mil04.00</vt:lpstr>
      <vt:lpstr>mil05.00</vt:lpstr>
      <vt:lpstr>mil05.04</vt:lpstr>
      <vt:lpstr>mil06.00</vt:lpstr>
      <vt:lpstr>mil06.01</vt:lpstr>
      <vt:lpstr>mil06.02</vt:lpstr>
      <vt:lpstr>mil06.05</vt:lpstr>
      <vt:lpstr>mil06.08</vt:lpstr>
      <vt:lpstr>mil06.107</vt:lpstr>
      <vt:lpstr>mil06.108</vt:lpstr>
      <vt:lpstr>mil06.110</vt:lpstr>
      <vt:lpstr>mil06.112</vt:lpstr>
      <vt:lpstr>mil06.113</vt:lpstr>
      <vt:lpstr>mil06.114</vt:lpstr>
      <vt:lpstr>mil06.116</vt:lpstr>
      <vt:lpstr>mil06.11a</vt:lpstr>
      <vt:lpstr>mil06.11b</vt:lpstr>
      <vt:lpstr>mil06.11c</vt:lpstr>
      <vt:lpstr>mil06.12</vt:lpstr>
      <vt:lpstr>mil06.123</vt:lpstr>
      <vt:lpstr>mil06.124</vt:lpstr>
      <vt:lpstr>mil06.124a</vt:lpstr>
      <vt:lpstr>mil06.13</vt:lpstr>
      <vt:lpstr>mil06.14</vt:lpstr>
      <vt:lpstr>mil06.144</vt:lpstr>
      <vt:lpstr>mil06.144a</vt:lpstr>
      <vt:lpstr>mil06.144b</vt:lpstr>
      <vt:lpstr>mil06.144c</vt:lpstr>
      <vt:lpstr>mil06.145a</vt:lpstr>
      <vt:lpstr>mil06.145b</vt:lpstr>
      <vt:lpstr>mil06.145c</vt:lpstr>
      <vt:lpstr>mil06.146</vt:lpstr>
      <vt:lpstr>mil06.147</vt:lpstr>
      <vt:lpstr>mil06.149</vt:lpstr>
      <vt:lpstr>mil06.15</vt:lpstr>
      <vt:lpstr>mil06.23</vt:lpstr>
      <vt:lpstr>mil06.24</vt:lpstr>
      <vt:lpstr>mil06.25</vt:lpstr>
      <vt:lpstr>mil06.26</vt:lpstr>
      <vt:lpstr>mil06.27</vt:lpstr>
      <vt:lpstr>mil06.36</vt:lpstr>
      <vt:lpstr>mil06.37</vt:lpstr>
      <vt:lpstr>mil06.38</vt:lpstr>
      <vt:lpstr>mil06.39</vt:lpstr>
      <vt:lpstr>mil06.40</vt:lpstr>
      <vt:lpstr>mil06.40a</vt:lpstr>
      <vt:lpstr>mil06.40date</vt:lpstr>
      <vt:lpstr>mil06.48</vt:lpstr>
      <vt:lpstr>mil06.69</vt:lpstr>
      <vt:lpstr>mil06.69A</vt:lpstr>
      <vt:lpstr>mil06.69B</vt:lpstr>
      <vt:lpstr>mil06.85</vt:lpstr>
      <vt:lpstr>mil06.86</vt:lpstr>
      <vt:lpstr>mil06.88</vt:lpstr>
      <vt:lpstr>mil06.89</vt:lpstr>
      <vt:lpstr>mil06.91</vt:lpstr>
      <vt:lpstr>mil06.92</vt:lpstr>
      <vt:lpstr>mil06.94</vt:lpstr>
      <vt:lpstr>mil06.95</vt:lpstr>
      <vt:lpstr>mil06.96</vt:lpstr>
      <vt:lpstr>mil06.98</vt:lpstr>
      <vt:lpstr>mil06.99</vt:lpstr>
      <vt:lpstr>mil07.00</vt:lpstr>
      <vt:lpstr>mil07.100</vt:lpstr>
      <vt:lpstr>mil07.101</vt:lpstr>
      <vt:lpstr>mil07.102</vt:lpstr>
      <vt:lpstr>mil07.104</vt:lpstr>
      <vt:lpstr>mil07.15</vt:lpstr>
      <vt:lpstr>mil07.15total</vt:lpstr>
      <vt:lpstr>mil07.16total</vt:lpstr>
      <vt:lpstr>mil07.171</vt:lpstr>
      <vt:lpstr>mil07.178</vt:lpstr>
      <vt:lpstr>mil07.184</vt:lpstr>
      <vt:lpstr>mil07.185</vt:lpstr>
      <vt:lpstr>mil07.186</vt:lpstr>
      <vt:lpstr>mil07.187</vt:lpstr>
      <vt:lpstr>mil07.25</vt:lpstr>
      <vt:lpstr>mil07.35</vt:lpstr>
      <vt:lpstr>mil07.97</vt:lpstr>
      <vt:lpstr>mil08.00</vt:lpstr>
      <vt:lpstr>mil08.10</vt:lpstr>
      <vt:lpstr>mil08.11</vt:lpstr>
      <vt:lpstr>mil08.12</vt:lpstr>
      <vt:lpstr>mil09.00</vt:lpstr>
      <vt:lpstr>mil09.110</vt:lpstr>
      <vt:lpstr>mil09.114</vt:lpstr>
      <vt:lpstr>mil09.116</vt:lpstr>
      <vt:lpstr>mil09.117</vt:lpstr>
      <vt:lpstr>mil09.130</vt:lpstr>
      <vt:lpstr>mil09.131</vt:lpstr>
      <vt:lpstr>mil09.132</vt:lpstr>
      <vt:lpstr>mil09.133</vt:lpstr>
      <vt:lpstr>mil09.135</vt:lpstr>
      <vt:lpstr>mil09.136</vt:lpstr>
      <vt:lpstr>mil09.150</vt:lpstr>
      <vt:lpstr>mil09.154</vt:lpstr>
      <vt:lpstr>mil09.156</vt:lpstr>
      <vt:lpstr>mil09.157</vt:lpstr>
      <vt:lpstr>mil09.167</vt:lpstr>
      <vt:lpstr>mil09.168</vt:lpstr>
      <vt:lpstr>mil09.171</vt:lpstr>
      <vt:lpstr>mil09.172</vt:lpstr>
      <vt:lpstr>mil09.195</vt:lpstr>
      <vt:lpstr>mil09.199</vt:lpstr>
      <vt:lpstr>mil09.207</vt:lpstr>
      <vt:lpstr>mil09.208</vt:lpstr>
      <vt:lpstr>mil09.211</vt:lpstr>
      <vt:lpstr>mil09.212</vt:lpstr>
      <vt:lpstr>mil09.235</vt:lpstr>
      <vt:lpstr>mil09.240</vt:lpstr>
      <vt:lpstr>mil09.245</vt:lpstr>
      <vt:lpstr>mil09.246</vt:lpstr>
      <vt:lpstr>mil09.249</vt:lpstr>
      <vt:lpstr>mil09.250</vt:lpstr>
      <vt:lpstr>mil09.26</vt:lpstr>
      <vt:lpstr>mil09.36</vt:lpstr>
      <vt:lpstr>mil09.37</vt:lpstr>
      <vt:lpstr>mil09.38</vt:lpstr>
      <vt:lpstr>mil09.39</vt:lpstr>
      <vt:lpstr>mil09.40</vt:lpstr>
      <vt:lpstr>mil09.44</vt:lpstr>
      <vt:lpstr>mil09.47</vt:lpstr>
      <vt:lpstr>mil09.48</vt:lpstr>
      <vt:lpstr>mil09.70</vt:lpstr>
      <vt:lpstr>mil09.77</vt:lpstr>
      <vt:lpstr>mil09.88</vt:lpstr>
      <vt:lpstr>mil09.89</vt:lpstr>
      <vt:lpstr>mil09.94</vt:lpstr>
      <vt:lpstr>mil09.95</vt:lpstr>
      <vt:lpstr>mil10.00</vt:lpstr>
      <vt:lpstr>mil10.111</vt:lpstr>
      <vt:lpstr>mil10.114</vt:lpstr>
      <vt:lpstr>mil10.12</vt:lpstr>
      <vt:lpstr>mil10.120</vt:lpstr>
      <vt:lpstr>mil10.121</vt:lpstr>
      <vt:lpstr>mil10.124</vt:lpstr>
      <vt:lpstr>mil10.125</vt:lpstr>
      <vt:lpstr>mil10.24</vt:lpstr>
      <vt:lpstr>mil10.25</vt:lpstr>
      <vt:lpstr>mil10.26</vt:lpstr>
      <vt:lpstr>mil10.27</vt:lpstr>
      <vt:lpstr>mil10.28</vt:lpstr>
      <vt:lpstr>mil10.34</vt:lpstr>
      <vt:lpstr>mil10.35</vt:lpstr>
      <vt:lpstr>mil10.36</vt:lpstr>
      <vt:lpstr>mil10.37</vt:lpstr>
      <vt:lpstr>mil10.38</vt:lpstr>
      <vt:lpstr>mil10.39</vt:lpstr>
      <vt:lpstr>mil10.40</vt:lpstr>
      <vt:lpstr>mil10.41</vt:lpstr>
      <vt:lpstr>mil10.45</vt:lpstr>
      <vt:lpstr>mil10.46</vt:lpstr>
      <vt:lpstr>mil10.47</vt:lpstr>
      <vt:lpstr>mil10.48</vt:lpstr>
      <vt:lpstr>mil10.49</vt:lpstr>
      <vt:lpstr>mil10.50</vt:lpstr>
      <vt:lpstr>mil10.51</vt:lpstr>
      <vt:lpstr>mil10.52</vt:lpstr>
      <vt:lpstr>mil10.80</vt:lpstr>
      <vt:lpstr>mil10.81</vt:lpstr>
      <vt:lpstr>mil10.82</vt:lpstr>
      <vt:lpstr>mil11.00</vt:lpstr>
      <vt:lpstr>mil11.11</vt:lpstr>
      <vt:lpstr>mil11.20</vt:lpstr>
      <vt:lpstr>mil11.25</vt:lpstr>
      <vt:lpstr>mil11.26</vt:lpstr>
      <vt:lpstr>mil11.27</vt:lpstr>
      <vt:lpstr>mil11.28</vt:lpstr>
      <vt:lpstr>mil11.29</vt:lpstr>
      <vt:lpstr>mil12.00</vt:lpstr>
      <vt:lpstr>mil12.05</vt:lpstr>
      <vt:lpstr>mil12.22</vt:lpstr>
      <vt:lpstr>mil12.30</vt:lpstr>
      <vt:lpstr>mil12.52</vt:lpstr>
      <vt:lpstr>mil13.00</vt:lpstr>
      <vt:lpstr>mil13.05</vt:lpstr>
      <vt:lpstr>mil13.16</vt:lpstr>
      <vt:lpstr>mil13.17</vt:lpstr>
      <vt:lpstr>mil13.24</vt:lpstr>
      <vt:lpstr>mil13.39</vt:lpstr>
      <vt:lpstr>mil13.40</vt:lpstr>
      <vt:lpstr>mil13.52</vt:lpstr>
      <vt:lpstr>mil14.00</vt:lpstr>
      <vt:lpstr>mil14.02</vt:lpstr>
      <vt:lpstr>mil14.07</vt:lpstr>
      <vt:lpstr>mil14.16</vt:lpstr>
      <vt:lpstr>mil14.19</vt:lpstr>
      <vt:lpstr>mil14.20</vt:lpstr>
      <vt:lpstr>mil15.00</vt:lpstr>
      <vt:lpstr>mil16.00</vt:lpstr>
      <vt:lpstr>mil16.30</vt:lpstr>
      <vt:lpstr>mil16.41</vt:lpstr>
      <vt:lpstr>mil16.53</vt:lpstr>
      <vt:lpstr>mil16.80</vt:lpstr>
      <vt:lpstr>mil17.00</vt:lpstr>
      <vt:lpstr>mil17.110</vt:lpstr>
      <vt:lpstr>mil17.37</vt:lpstr>
      <vt:lpstr>mil17.50</vt:lpstr>
      <vt:lpstr>mil18.00</vt:lpstr>
      <vt:lpstr>mil18.107</vt:lpstr>
      <vt:lpstr>mil18.127</vt:lpstr>
      <vt:lpstr>mil18.147</vt:lpstr>
      <vt:lpstr>mil18.27</vt:lpstr>
      <vt:lpstr>mil18.47</vt:lpstr>
      <vt:lpstr>mil18.67</vt:lpstr>
      <vt:lpstr>mil18.87</vt:lpstr>
      <vt:lpstr>mil19.00</vt:lpstr>
      <vt:lpstr>mil19.110decedent</vt:lpstr>
      <vt:lpstr>mil19.110spouse</vt:lpstr>
      <vt:lpstr>mil19.111decedent</vt:lpstr>
      <vt:lpstr>mil19.111spouse</vt:lpstr>
      <vt:lpstr>mil19.44</vt:lpstr>
      <vt:lpstr>mil19.48</vt:lpstr>
      <vt:lpstr>mil19.81decedent</vt:lpstr>
      <vt:lpstr>mil19.81spouse</vt:lpstr>
      <vt:lpstr>mil19.82decedent</vt:lpstr>
      <vt:lpstr>mil19.82spouse</vt:lpstr>
      <vt:lpstr>mil20.00</vt:lpstr>
      <vt:lpstr>mil20.04</vt:lpstr>
      <vt:lpstr>mil20.06</vt:lpstr>
      <vt:lpstr>mil20.08total</vt:lpstr>
      <vt:lpstr>mil20.18</vt:lpstr>
      <vt:lpstr>mil20.19</vt:lpstr>
      <vt:lpstr>mil20.20</vt:lpstr>
      <vt:lpstr>mil20.26</vt:lpstr>
      <vt:lpstr>mil20.28</vt:lpstr>
      <vt:lpstr>mil20.29</vt:lpstr>
      <vt:lpstr>mil20.40</vt:lpstr>
      <vt:lpstr>mil20.44</vt:lpstr>
      <vt:lpstr>mil20.47</vt:lpstr>
      <vt:lpstr>mil20.66</vt:lpstr>
      <vt:lpstr>mil20.67</vt:lpstr>
      <vt:lpstr>mil20.68</vt:lpstr>
      <vt:lpstr>mil21.00</vt:lpstr>
      <vt:lpstr>mil21.05</vt:lpstr>
      <vt:lpstr>mil21.15</vt:lpstr>
      <vt:lpstr>mil21.23</vt:lpstr>
      <vt:lpstr>mil21.26</vt:lpstr>
      <vt:lpstr>mil21.34</vt:lpstr>
      <vt:lpstr>mil21.35</vt:lpstr>
      <vt:lpstr>mil22.00</vt:lpstr>
      <vt:lpstr>mil22.00payeetotal</vt:lpstr>
      <vt:lpstr>mil22.00payortotal</vt:lpstr>
      <vt:lpstr>mil23.00</vt:lpstr>
      <vt:lpstr>mil23.00payeetotal</vt:lpstr>
      <vt:lpstr>mil23.00payortotal</vt:lpstr>
      <vt:lpstr>mil24.00</vt:lpstr>
      <vt:lpstr>mil24.10</vt:lpstr>
      <vt:lpstr>mil24.20</vt:lpstr>
      <vt:lpstr>mil24.21</vt:lpstr>
      <vt:lpstr>mil24.27</vt:lpstr>
      <vt:lpstr>mil24.28</vt:lpstr>
      <vt:lpstr>mil24.29</vt:lpstr>
      <vt:lpstr>mil24.30</vt:lpstr>
      <vt:lpstr>mil24.31</vt:lpstr>
      <vt:lpstr>mil24.32</vt:lpstr>
      <vt:lpstr>mil24.33</vt:lpstr>
      <vt:lpstr>mil24.34</vt:lpstr>
      <vt:lpstr>mil25.00</vt:lpstr>
      <vt:lpstr>mil25.02</vt:lpstr>
      <vt:lpstr>mil25.07</vt:lpstr>
      <vt:lpstr>mil25.08</vt:lpstr>
      <vt:lpstr>mil26.00</vt:lpstr>
      <vt:lpstr>mil26.10</vt:lpstr>
      <vt:lpstr>mil26.13</vt:lpstr>
      <vt:lpstr>mil26.14</vt:lpstr>
      <vt:lpstr>mil26.21</vt:lpstr>
      <vt:lpstr>mil26.22</vt:lpstr>
      <vt:lpstr>mil26.28</vt:lpstr>
      <vt:lpstr>mil26.29</vt:lpstr>
      <vt:lpstr>mil26.29extdate</vt:lpstr>
      <vt:lpstr>mil26.37</vt:lpstr>
      <vt:lpstr>mil26.46</vt:lpstr>
      <vt:lpstr>mil26.51</vt:lpstr>
      <vt:lpstr>mil26.52</vt:lpstr>
      <vt:lpstr>mil26.58</vt:lpstr>
      <vt:lpstr>'1.0'!Print_Area</vt:lpstr>
      <vt:lpstr>'10.0'!Print_Area</vt:lpstr>
      <vt:lpstr>'11.0'!Print_Area</vt:lpstr>
      <vt:lpstr>'12.0'!Print_Area</vt:lpstr>
      <vt:lpstr>'13.0'!Print_Area</vt:lpstr>
      <vt:lpstr>'14.0'!Print_Area</vt:lpstr>
      <vt:lpstr>'15.0'!Print_Area</vt:lpstr>
      <vt:lpstr>'16.0'!Print_Area</vt:lpstr>
      <vt:lpstr>'17.0'!Print_Area</vt:lpstr>
      <vt:lpstr>'18.0'!Print_Area</vt:lpstr>
      <vt:lpstr>'19.0'!Print_Area</vt:lpstr>
      <vt:lpstr>'2.0'!Print_Area</vt:lpstr>
      <vt:lpstr>'20.0'!Print_Area</vt:lpstr>
      <vt:lpstr>'21.0'!Print_Area</vt:lpstr>
      <vt:lpstr>'22.0'!Print_Area</vt:lpstr>
      <vt:lpstr>'23.0'!Print_Area</vt:lpstr>
      <vt:lpstr>'24.0'!Print_Area</vt:lpstr>
      <vt:lpstr>'25.0'!Print_Area</vt:lpstr>
      <vt:lpstr>'26.0'!Print_Area</vt:lpstr>
      <vt:lpstr>'3.0'!Print_Area</vt:lpstr>
      <vt:lpstr>'4.0'!Print_Area</vt:lpstr>
      <vt:lpstr>'5.0'!Print_Area</vt:lpstr>
      <vt:lpstr>'6.0'!Print_Area</vt:lpstr>
      <vt:lpstr>'7.0'!Print_Area</vt:lpstr>
      <vt:lpstr>'8.0'!Print_Area</vt:lpstr>
      <vt:lpstr>'9.0'!Print_Area</vt:lpstr>
      <vt:lpstr>'Cp1'!Print_Area</vt:lpstr>
      <vt:lpstr>'Cp100'!Print_Area</vt:lpstr>
      <vt:lpstr>Cp101to102!Print_Area</vt:lpstr>
      <vt:lpstr>Cp103to107!Print_Area</vt:lpstr>
      <vt:lpstr>Cp14to18!Print_Area</vt:lpstr>
      <vt:lpstr>Cp19to21!Print_Area</vt:lpstr>
      <vt:lpstr>'Cp200'!Print_Area</vt:lpstr>
      <vt:lpstr>Cp201to205!Print_Area</vt:lpstr>
      <vt:lpstr>Cp206to208!Print_Area</vt:lpstr>
      <vt:lpstr>'Cp209'!Print_Area</vt:lpstr>
      <vt:lpstr>'Cp210'!Print_Area</vt:lpstr>
      <vt:lpstr>Cp211to213!Print_Area</vt:lpstr>
      <vt:lpstr>'Cp214'!Print_Area</vt:lpstr>
      <vt:lpstr>'Cp215'!Print_Area</vt:lpstr>
      <vt:lpstr>Cp22to24!Print_Area</vt:lpstr>
      <vt:lpstr>Cp25to26!Print_Area</vt:lpstr>
      <vt:lpstr>Cp27to28!Print_Area</vt:lpstr>
      <vt:lpstr>Cp29to31!Print_Area</vt:lpstr>
      <vt:lpstr>Cp2to3!Print_Area</vt:lpstr>
      <vt:lpstr>Cp32to34!Print_Area</vt:lpstr>
      <vt:lpstr>Cp35to37!Print_Area</vt:lpstr>
      <vt:lpstr>Cp38to40!Print_Area</vt:lpstr>
      <vt:lpstr>'Cp4'!Print_Area</vt:lpstr>
      <vt:lpstr>Cp41to43!Print_Area</vt:lpstr>
      <vt:lpstr>'Cp44'!Print_Area</vt:lpstr>
      <vt:lpstr>'Cp45'!Print_Area</vt:lpstr>
      <vt:lpstr>'Cp46'!Print_Area</vt:lpstr>
      <vt:lpstr>'Cp5'!Print_Area</vt:lpstr>
      <vt:lpstr>'Cp50'!Print_Area</vt:lpstr>
      <vt:lpstr>'Cp54'!Print_Area</vt:lpstr>
      <vt:lpstr>Cp55to56!Print_Area</vt:lpstr>
      <vt:lpstr>Cp57to61!Print_Area</vt:lpstr>
      <vt:lpstr>'Cp6'!Print_Area</vt:lpstr>
      <vt:lpstr>Cp62to64!Print_Area</vt:lpstr>
      <vt:lpstr>'Cp65'!Print_Area</vt:lpstr>
      <vt:lpstr>'Cp66'!Print_Area</vt:lpstr>
      <vt:lpstr>'Cp67'!Print_Area</vt:lpstr>
      <vt:lpstr>Cp68to72!Print_Area</vt:lpstr>
      <vt:lpstr>'Cp7'!Print_Area</vt:lpstr>
      <vt:lpstr>'Cp76'!Print_Area</vt:lpstr>
      <vt:lpstr>'Cp77'!Print_Area</vt:lpstr>
      <vt:lpstr>'Cp78'!Print_Area</vt:lpstr>
      <vt:lpstr>'Cp79'!Print_Area</vt:lpstr>
      <vt:lpstr>'Cp80'!Print_Area</vt:lpstr>
      <vt:lpstr>'Cp81'!Print_Area</vt:lpstr>
      <vt:lpstr>Cp82to84!Print_Area</vt:lpstr>
      <vt:lpstr>Cp85to88!Print_Area</vt:lpstr>
      <vt:lpstr>'Cp89'!Print_Area</vt:lpstr>
      <vt:lpstr>Cp8to13!Print_Area</vt:lpstr>
      <vt:lpstr>'Cp90'!Print_Area</vt:lpstr>
      <vt:lpstr>'Cp91'!Print_Area</vt:lpstr>
      <vt:lpstr>Cp92to94!Print_Area</vt:lpstr>
      <vt:lpstr>'Cp95'!Print_Area</vt:lpstr>
      <vt:lpstr>Cp96to99!Print_Area</vt:lpstr>
      <vt:lpstr>CpContents!Print_Area</vt:lpstr>
      <vt:lpstr>MILcover!Print_Area</vt:lpstr>
      <vt:lpstr>SDL!Print_Area</vt:lpstr>
      <vt:lpstr>'Ws1'!Print_Area</vt:lpstr>
      <vt:lpstr>'Ws10'!Print_Area</vt:lpstr>
      <vt:lpstr>'Ws13'!Print_Area</vt:lpstr>
      <vt:lpstr>'Ws14'!Print_Area</vt:lpstr>
      <vt:lpstr>'Ws15'!Print_Area</vt:lpstr>
      <vt:lpstr>'Ws2'!Print_Area</vt:lpstr>
      <vt:lpstr>'Ws3'!Print_Area</vt:lpstr>
      <vt:lpstr>'Ws4'!Print_Area</vt:lpstr>
      <vt:lpstr>'Ws5'!Print_Area</vt:lpstr>
      <vt:lpstr>'Ws6'!Print_Area</vt:lpstr>
      <vt:lpstr>'Ws7'!Print_Area</vt:lpstr>
      <vt:lpstr>'Ws8'!Print_Area</vt:lpstr>
      <vt:lpstr>'Ws9'!Print_Area</vt:lpstr>
      <vt:lpstr>WsContents!Print_Area</vt:lpstr>
      <vt:lpstr>'1.0'!Print_Titles</vt:lpstr>
      <vt:lpstr>'10.0'!Print_Titles</vt:lpstr>
      <vt:lpstr>'11.0'!Print_Titles</vt:lpstr>
      <vt:lpstr>'12.0'!Print_Titles</vt:lpstr>
      <vt:lpstr>'13.0'!Print_Titles</vt:lpstr>
      <vt:lpstr>'14.0'!Print_Titles</vt:lpstr>
      <vt:lpstr>'15.0'!Print_Titles</vt:lpstr>
      <vt:lpstr>'16.0'!Print_Titles</vt:lpstr>
      <vt:lpstr>'17.0'!Print_Titles</vt:lpstr>
      <vt:lpstr>'18.0'!Print_Titles</vt:lpstr>
      <vt:lpstr>'19.0'!Print_Titles</vt:lpstr>
      <vt:lpstr>'2.0'!Print_Titles</vt:lpstr>
      <vt:lpstr>'20.0'!Print_Titles</vt:lpstr>
      <vt:lpstr>'21.0'!Print_Titles</vt:lpstr>
      <vt:lpstr>'22.0'!Print_Titles</vt:lpstr>
      <vt:lpstr>'23.0'!Print_Titles</vt:lpstr>
      <vt:lpstr>'24.0'!Print_Titles</vt:lpstr>
      <vt:lpstr>'25.0'!Print_Titles</vt:lpstr>
      <vt:lpstr>'26.0'!Print_Titles</vt:lpstr>
      <vt:lpstr>'3.0'!Print_Titles</vt:lpstr>
      <vt:lpstr>'4.0'!Print_Titles</vt:lpstr>
      <vt:lpstr>'5.0'!Print_Titles</vt:lpstr>
      <vt:lpstr>'6.0'!Print_Titles</vt:lpstr>
      <vt:lpstr>'7.0'!Print_Titles</vt:lpstr>
      <vt:lpstr>'8.0'!Print_Titles</vt:lpstr>
      <vt:lpstr>'9.0'!Print_Titles</vt:lpstr>
      <vt:lpstr>'Cp1'!Print_Titles</vt:lpstr>
      <vt:lpstr>'Cp100'!Print_Titles</vt:lpstr>
      <vt:lpstr>Cp101to102!Print_Titles</vt:lpstr>
      <vt:lpstr>Cp103to107!Print_Titles</vt:lpstr>
      <vt:lpstr>Cp14to18!Print_Titles</vt:lpstr>
      <vt:lpstr>Cp19to21!Print_Titles</vt:lpstr>
      <vt:lpstr>'Cp200'!Print_Titles</vt:lpstr>
      <vt:lpstr>Cp201to205!Print_Titles</vt:lpstr>
      <vt:lpstr>Cp206to208!Print_Titles</vt:lpstr>
      <vt:lpstr>'Cp209'!Print_Titles</vt:lpstr>
      <vt:lpstr>'Cp210'!Print_Titles</vt:lpstr>
      <vt:lpstr>Cp211to213!Print_Titles</vt:lpstr>
      <vt:lpstr>'Cp214'!Print_Titles</vt:lpstr>
      <vt:lpstr>'Cp215'!Print_Titles</vt:lpstr>
      <vt:lpstr>Cp22to24!Print_Titles</vt:lpstr>
      <vt:lpstr>Cp25to26!Print_Titles</vt:lpstr>
      <vt:lpstr>Cp27to28!Print_Titles</vt:lpstr>
      <vt:lpstr>Cp29to31!Print_Titles</vt:lpstr>
      <vt:lpstr>Cp2to3!Print_Titles</vt:lpstr>
      <vt:lpstr>Cp32to34!Print_Titles</vt:lpstr>
      <vt:lpstr>Cp35to37!Print_Titles</vt:lpstr>
      <vt:lpstr>Cp38to40!Print_Titles</vt:lpstr>
      <vt:lpstr>'Cp4'!Print_Titles</vt:lpstr>
      <vt:lpstr>Cp41to43!Print_Titles</vt:lpstr>
      <vt:lpstr>'Cp44'!Print_Titles</vt:lpstr>
      <vt:lpstr>'Cp45'!Print_Titles</vt:lpstr>
      <vt:lpstr>'Cp46'!Print_Titles</vt:lpstr>
      <vt:lpstr>'Cp5'!Print_Titles</vt:lpstr>
      <vt:lpstr>'Cp50'!Print_Titles</vt:lpstr>
      <vt:lpstr>'Cp54'!Print_Titles</vt:lpstr>
      <vt:lpstr>Cp55to56!Print_Titles</vt:lpstr>
      <vt:lpstr>Cp57to61!Print_Titles</vt:lpstr>
      <vt:lpstr>'Cp6'!Print_Titles</vt:lpstr>
      <vt:lpstr>Cp62to64!Print_Titles</vt:lpstr>
      <vt:lpstr>'Cp65'!Print_Titles</vt:lpstr>
      <vt:lpstr>'Cp66'!Print_Titles</vt:lpstr>
      <vt:lpstr>'Cp67'!Print_Titles</vt:lpstr>
      <vt:lpstr>Cp68to72!Print_Titles</vt:lpstr>
      <vt:lpstr>'Cp7'!Print_Titles</vt:lpstr>
      <vt:lpstr>'Cp76'!Print_Titles</vt:lpstr>
      <vt:lpstr>'Cp77'!Print_Titles</vt:lpstr>
      <vt:lpstr>'Cp78'!Print_Titles</vt:lpstr>
      <vt:lpstr>'Cp79'!Print_Titles</vt:lpstr>
      <vt:lpstr>'Cp80'!Print_Titles</vt:lpstr>
      <vt:lpstr>'Cp81'!Print_Titles</vt:lpstr>
      <vt:lpstr>Cp82to84!Print_Titles</vt:lpstr>
      <vt:lpstr>Cp85to88!Print_Titles</vt:lpstr>
      <vt:lpstr>'Cp89'!Print_Titles</vt:lpstr>
      <vt:lpstr>Cp8to13!Print_Titles</vt:lpstr>
      <vt:lpstr>'Cp90'!Print_Titles</vt:lpstr>
      <vt:lpstr>'Cp91'!Print_Titles</vt:lpstr>
      <vt:lpstr>Cp92to94!Print_Titles</vt:lpstr>
      <vt:lpstr>'Cp95'!Print_Titles</vt:lpstr>
      <vt:lpstr>Cp96to99!Print_Titles</vt:lpstr>
      <vt:lpstr>CpContents!Print_Titles</vt:lpstr>
      <vt:lpstr>MILcover!Print_Titles</vt:lpstr>
      <vt:lpstr>SDL!Print_Titles</vt:lpstr>
      <vt:lpstr>'Ws1'!Print_Titles</vt:lpstr>
      <vt:lpstr>'Ws10'!Print_Titles</vt:lpstr>
      <vt:lpstr>'Ws13'!Print_Titles</vt:lpstr>
      <vt:lpstr>'Ws14'!Print_Titles</vt:lpstr>
      <vt:lpstr>'Ws15'!Print_Titles</vt:lpstr>
      <vt:lpstr>'Ws2'!Print_Titles</vt:lpstr>
      <vt:lpstr>'Ws3'!Print_Titles</vt:lpstr>
      <vt:lpstr>'Ws4'!Print_Titles</vt:lpstr>
      <vt:lpstr>'Ws5'!Print_Titles</vt:lpstr>
      <vt:lpstr>'Ws6'!Print_Titles</vt:lpstr>
      <vt:lpstr>'Ws7'!Print_Titles</vt:lpstr>
      <vt:lpstr>'Ws8'!Print_Titles</vt:lpstr>
      <vt:lpstr>'Ws9'!Print_Titles</vt:lpstr>
      <vt:lpstr>WsContents!Print_Titles</vt:lpstr>
      <vt:lpstr>sdl_00</vt:lpstr>
      <vt:lpstr>sdl_00_dname</vt:lpstr>
      <vt:lpstr>sdl_01</vt:lpstr>
      <vt:lpstr>sdl_02</vt:lpstr>
      <vt:lpstr>sdl_03</vt:lpstr>
      <vt:lpstr>sdl_04</vt:lpstr>
      <vt:lpstr>sdl_05</vt:lpstr>
      <vt:lpstr>sdl_06</vt:lpstr>
      <vt:lpstr>sdl_07</vt:lpstr>
      <vt:lpstr>sdl_07a</vt:lpstr>
      <vt:lpstr>sdl_08</vt:lpstr>
      <vt:lpstr>sdl_09</vt:lpstr>
      <vt:lpstr>sdl_09b1</vt:lpstr>
      <vt:lpstr>sdl_10</vt:lpstr>
      <vt:lpstr>sdl_11</vt:lpstr>
      <vt:lpstr>sdl_12</vt:lpstr>
      <vt:lpstr>sdl_13</vt:lpstr>
      <vt:lpstr>sdl_14</vt:lpstr>
      <vt:lpstr>sdl_14a</vt:lpstr>
      <vt:lpstr>sdl_14b</vt:lpstr>
      <vt:lpstr>sdl_15</vt:lpstr>
      <vt:lpstr>sdl_16</vt:lpstr>
      <vt:lpstr>sdl_17</vt:lpstr>
      <vt:lpstr>sdl_17a</vt:lpstr>
      <vt:lpstr>sdl_17b</vt:lpstr>
      <vt:lpstr>sdl_18</vt:lpstr>
      <vt:lpstr>sdl_19</vt:lpstr>
      <vt:lpstr>sdl_20</vt:lpstr>
      <vt:lpstr>sdl_21</vt:lpstr>
      <vt:lpstr>sdl_22</vt:lpstr>
      <vt:lpstr>sdl_23</vt:lpstr>
      <vt:lpstr>sdl_24</vt:lpstr>
      <vt:lpstr>sdl_26</vt:lpstr>
      <vt:lpstr>sdl_27</vt:lpstr>
      <vt:lpstr>sdl_28</vt:lpstr>
      <vt:lpstr>sdl_29</vt:lpstr>
      <vt:lpstr>sdl_30</vt:lpstr>
      <vt:lpstr>sdl_31</vt:lpstr>
      <vt:lpstr>sdl_32</vt:lpstr>
      <vt:lpstr>sdl_32a</vt:lpstr>
      <vt:lpstr>sdl_32a1</vt:lpstr>
      <vt:lpstr>sdl_33</vt:lpstr>
      <vt:lpstr>sdl_36</vt:lpstr>
      <vt:lpstr>sdl_37</vt:lpstr>
      <vt:lpstr>sdl_38</vt:lpstr>
      <vt:lpstr>sdl_39</vt:lpstr>
      <vt:lpstr>sdl_39a</vt:lpstr>
      <vt:lpstr>sdl_40</vt:lpstr>
      <vt:lpstr>sdl_42</vt:lpstr>
      <vt:lpstr>sdl_43</vt:lpstr>
      <vt:lpstr>sdl_44</vt:lpstr>
      <vt:lpstr>sdl_45</vt:lpstr>
      <vt:lpstr>sdl_45a</vt:lpstr>
      <vt:lpstr>sdl_45b</vt:lpstr>
      <vt:lpstr>sdl_46</vt:lpstr>
      <vt:lpstr>sdl_46a</vt:lpstr>
      <vt:lpstr>sdl_46b</vt:lpstr>
      <vt:lpstr>sdl_47</vt:lpstr>
      <vt:lpstr>sdl_48</vt:lpstr>
      <vt:lpstr>sdl_49</vt:lpstr>
      <vt:lpstr>sdl_50</vt:lpstr>
      <vt:lpstr>sdl_51</vt:lpstr>
      <vt:lpstr>sdl_52</vt:lpstr>
      <vt:lpstr>sdl_53</vt:lpstr>
      <vt:lpstr>sdl_54</vt:lpstr>
      <vt:lpstr>sdl_54a</vt:lpstr>
      <vt:lpstr>sdl_54b</vt:lpstr>
      <vt:lpstr>sdl_54c</vt:lpstr>
      <vt:lpstr>sdl_55</vt:lpstr>
      <vt:lpstr>sdl_55a</vt:lpstr>
      <vt:lpstr>sdl_55b</vt:lpstr>
      <vt:lpstr>sdl_55c</vt:lpstr>
      <vt:lpstr>sdl_55d</vt:lpstr>
      <vt:lpstr>sdl_56a</vt:lpstr>
      <vt:lpstr>sdl_56b</vt:lpstr>
      <vt:lpstr>sdl_57</vt:lpstr>
      <vt:lpstr>sdl_58</vt:lpstr>
      <vt:lpstr>sdl_59</vt:lpstr>
      <vt:lpstr>sdl_60a</vt:lpstr>
      <vt:lpstr>sdl_61</vt:lpstr>
      <vt:lpstr>sdl_62</vt:lpstr>
      <vt:lpstr>sdl_63</vt:lpstr>
      <vt:lpstr>sdl_64b</vt:lpstr>
      <vt:lpstr>sdl_64c</vt:lpstr>
      <vt:lpstr>sdl_64d</vt:lpstr>
      <vt:lpstr>sdl_64e</vt:lpstr>
      <vt:lpstr>sdl_64f</vt:lpstr>
      <vt:lpstr>sdl_64g</vt:lpstr>
      <vt:lpstr>sdl_65b</vt:lpstr>
      <vt:lpstr>sdl_65c</vt:lpstr>
      <vt:lpstr>sdl_65d</vt:lpstr>
      <vt:lpstr>sdl_65e</vt:lpstr>
      <vt:lpstr>sdl_65f</vt:lpstr>
      <vt:lpstr>sdl_65g</vt:lpstr>
      <vt:lpstr>sdl_65h</vt:lpstr>
      <vt:lpstr>sdl_65i</vt:lpstr>
      <vt:lpstr>sdl_66a</vt:lpstr>
      <vt:lpstr>sdl_66b</vt:lpstr>
      <vt:lpstr>sdl_66c</vt:lpstr>
      <vt:lpstr>sdl_66d</vt:lpstr>
      <vt:lpstr>sdl_66e</vt:lpstr>
      <vt:lpstr>sdl_66f</vt:lpstr>
      <vt:lpstr>sdl_66g</vt:lpstr>
      <vt:lpstr>sdl_67</vt:lpstr>
      <vt:lpstr>sdl_68</vt:lpstr>
      <vt:lpstr>sdl_68a</vt:lpstr>
      <vt:lpstr>sdl_69</vt:lpstr>
      <vt:lpstr>sdl_70</vt:lpstr>
      <vt:lpstr>sdl_71</vt:lpstr>
      <vt:lpstr>sdl_72</vt:lpstr>
      <vt:lpstr>sdl_73</vt:lpstr>
      <vt:lpstr>sdl_74</vt:lpstr>
      <vt:lpstr>sdl_75</vt:lpstr>
      <vt:lpstr>sdl_76a</vt:lpstr>
      <vt:lpstr>sdl_76b</vt:lpstr>
      <vt:lpstr>sdl_76c</vt:lpstr>
      <vt:lpstr>sdl_77a</vt:lpstr>
      <vt:lpstr>sdl_77b</vt:lpstr>
      <vt:lpstr>sdl_77c</vt:lpstr>
      <vt:lpstr>sdl_77d</vt:lpstr>
      <vt:lpstr>sdl_77e</vt:lpstr>
      <vt:lpstr>sdl_77f</vt:lpstr>
      <vt:lpstr>sdl_77g</vt:lpstr>
      <vt:lpstr>sdl_77h</vt:lpstr>
      <vt:lpstr>sdl_77i</vt:lpstr>
      <vt:lpstr>sdl_78</vt:lpstr>
      <vt:lpstr>sdl_78a</vt:lpstr>
      <vt:lpstr>sdl_78b</vt:lpstr>
      <vt:lpstr>sdl_78c</vt:lpstr>
      <vt:lpstr>sdl_78d</vt:lpstr>
      <vt:lpstr>sdl_79</vt:lpstr>
      <vt:lpstr>sdl_79a</vt:lpstr>
      <vt:lpstr>sdl_79b</vt:lpstr>
      <vt:lpstr>sdl_80</vt:lpstr>
      <vt:lpstr>sdl_80a</vt:lpstr>
      <vt:lpstr>sdl_80b</vt:lpstr>
      <vt:lpstr>sdl_81a</vt:lpstr>
      <vt:lpstr>sdl_81b</vt:lpstr>
      <vt:lpstr>sdl_81c</vt:lpstr>
      <vt:lpstr>sdl_81d</vt:lpstr>
      <vt:lpstr>sdl_81e</vt:lpstr>
      <vt:lpstr>sdl_81f</vt:lpstr>
      <vt:lpstr>sdl_81h</vt:lpstr>
      <vt:lpstr>sdl_81i</vt:lpstr>
      <vt:lpstr>sdl_81j</vt:lpstr>
      <vt:lpstr>sdl_82a</vt:lpstr>
      <vt:lpstr>sdl_82b</vt:lpstr>
      <vt:lpstr>sdl_82d</vt:lpstr>
      <vt:lpstr>sdl_82e</vt:lpstr>
      <vt:lpstr>sdl_82f</vt:lpstr>
      <vt:lpstr>sdl_82g</vt:lpstr>
      <vt:lpstr>sdl_82h</vt:lpstr>
      <vt:lpstr>sdl_82i</vt:lpstr>
      <vt:lpstr>sdl_82j</vt:lpstr>
      <vt:lpstr>sdl_82k</vt:lpstr>
      <vt:lpstr>sdl_82l</vt:lpstr>
      <vt:lpstr>sdl_82m</vt:lpstr>
      <vt:lpstr>sdl_82n</vt:lpstr>
      <vt:lpstr>sdl_82o</vt:lpstr>
      <vt:lpstr>sdl_82p</vt:lpstr>
      <vt:lpstr>sdl_82q</vt:lpstr>
      <vt:lpstr>sdl_82r</vt:lpstr>
      <vt:lpstr>sdl_82t</vt:lpstr>
      <vt:lpstr>sdl_83a</vt:lpstr>
      <vt:lpstr>sdl_83aa</vt:lpstr>
      <vt:lpstr>sdl_83ab</vt:lpstr>
      <vt:lpstr>sdl_83b</vt:lpstr>
      <vt:lpstr>sdl_83c</vt:lpstr>
      <vt:lpstr>sdl_83d</vt:lpstr>
      <vt:lpstr>sdl_83e</vt:lpstr>
      <vt:lpstr>sdl_84a</vt:lpstr>
      <vt:lpstr>sdl_84b</vt:lpstr>
      <vt:lpstr>sdl_84c</vt:lpstr>
      <vt:lpstr>sdl_84d</vt:lpstr>
      <vt:lpstr>sdl_84e</vt:lpstr>
      <vt:lpstr>sdl_85</vt:lpstr>
      <vt:lpstr>worksheet00</vt:lpstr>
      <vt:lpstr>worksheet01</vt:lpstr>
      <vt:lpstr>worksheet01dname</vt:lpstr>
      <vt:lpstr>worksheet02</vt:lpstr>
      <vt:lpstr>worksheet02dname</vt:lpstr>
      <vt:lpstr>worksheet03</vt:lpstr>
      <vt:lpstr>worksheet03dname</vt:lpstr>
      <vt:lpstr>worksheet04</vt:lpstr>
      <vt:lpstr>worksheet04acctnum</vt:lpstr>
      <vt:lpstr>worksheet04acctstyle</vt:lpstr>
      <vt:lpstr>worksheet04bankname</vt:lpstr>
      <vt:lpstr>worksheet04dname</vt:lpstr>
      <vt:lpstr>worksheet04dod</vt:lpstr>
      <vt:lpstr>worksheet04line01</vt:lpstr>
      <vt:lpstr>worksheet04line03</vt:lpstr>
      <vt:lpstr>worksheet04line04</vt:lpstr>
      <vt:lpstr>worksheet04line06</vt:lpstr>
      <vt:lpstr>worksheet04line07</vt:lpstr>
      <vt:lpstr>worksheet05</vt:lpstr>
      <vt:lpstr>worksheet05dname</vt:lpstr>
      <vt:lpstr>worksheet06</vt:lpstr>
      <vt:lpstr>worksheet06dname</vt:lpstr>
      <vt:lpstr>worksheet06line01</vt:lpstr>
      <vt:lpstr>worksheet06line02</vt:lpstr>
      <vt:lpstr>worksheet06line04</vt:lpstr>
      <vt:lpstr>worksheet06line05</vt:lpstr>
      <vt:lpstr>worksheet06line06</vt:lpstr>
      <vt:lpstr>worksheet06line07</vt:lpstr>
      <vt:lpstr>worksheet06line08</vt:lpstr>
      <vt:lpstr>worksheet06line09</vt:lpstr>
      <vt:lpstr>worksheet06line10</vt:lpstr>
      <vt:lpstr>worksheet06line11</vt:lpstr>
      <vt:lpstr>worksheet06line13a_amount</vt:lpstr>
      <vt:lpstr>worksheet06line13b_amount</vt:lpstr>
      <vt:lpstr>worksheet06line13c_amount</vt:lpstr>
      <vt:lpstr>worksheet06line13d_amount</vt:lpstr>
      <vt:lpstr>worksheet06line13e_amount</vt:lpstr>
      <vt:lpstr>worksheet06line13f_amount</vt:lpstr>
      <vt:lpstr>worksheet06line13g_amount</vt:lpstr>
      <vt:lpstr>worksheet06line13h_amount</vt:lpstr>
      <vt:lpstr>worksheet06line13i_amount</vt:lpstr>
      <vt:lpstr>worksheet06line15</vt:lpstr>
      <vt:lpstr>worksheet06line16</vt:lpstr>
      <vt:lpstr>worksheet07</vt:lpstr>
      <vt:lpstr>worksheet07capmonths</vt:lpstr>
      <vt:lpstr>worksheet07capvalue</vt:lpstr>
      <vt:lpstr>worksheet07divordnum</vt:lpstr>
      <vt:lpstr>worksheet07dname</vt:lpstr>
      <vt:lpstr>worksheet07field</vt:lpstr>
      <vt:lpstr>worksheet07payor</vt:lpstr>
      <vt:lpstr>worksheet07royaltyavg</vt:lpstr>
      <vt:lpstr>worksheet07royaltytotal</vt:lpstr>
      <vt:lpstr>worksheet07unit</vt:lpstr>
      <vt:lpstr>worksheet08</vt:lpstr>
      <vt:lpstr>worksheet08dname</vt:lpstr>
      <vt:lpstr>worksheet08line07</vt:lpstr>
      <vt:lpstr>worksheet08line08</vt:lpstr>
      <vt:lpstr>worksheet08line09</vt:lpstr>
      <vt:lpstr>worksheet08line10</vt:lpstr>
      <vt:lpstr>worksheet08line11</vt:lpstr>
      <vt:lpstr>worksheet08line12</vt:lpstr>
      <vt:lpstr>worksheet08line13</vt:lpstr>
      <vt:lpstr>worksheet08line14</vt:lpstr>
      <vt:lpstr>worksheet08line15</vt:lpstr>
      <vt:lpstr>worksheet08line16</vt:lpstr>
      <vt:lpstr>worksheet08line17</vt:lpstr>
      <vt:lpstr>worksheet08line18</vt:lpstr>
      <vt:lpstr>worksheet08line19</vt:lpstr>
      <vt:lpstr>worksheet08line20</vt:lpstr>
      <vt:lpstr>worksheet08line21</vt:lpstr>
      <vt:lpstr>worksheet08line22</vt:lpstr>
      <vt:lpstr>worksheet09</vt:lpstr>
      <vt:lpstr>worksheet09dname</vt:lpstr>
      <vt:lpstr>worksheet10</vt:lpstr>
      <vt:lpstr>worksheet10dname</vt:lpstr>
      <vt:lpstr>worksheet10line12</vt:lpstr>
      <vt:lpstr>worksheet10line20</vt:lpstr>
      <vt:lpstr>worksheet10netcashneeds</vt:lpstr>
      <vt:lpstr>worksheet10totcashavail</vt:lpstr>
      <vt:lpstr>worksheet10totcashneeds</vt:lpstr>
      <vt:lpstr>worksheet13</vt:lpstr>
      <vt:lpstr>worksheet13dname</vt:lpstr>
      <vt:lpstr>worksheet14</vt:lpstr>
      <vt:lpstr>worksheet14dname</vt:lpstr>
      <vt:lpstr>worksheet14line01</vt:lpstr>
      <vt:lpstr>worksheet14line03</vt:lpstr>
      <vt:lpstr>worksheet14line04</vt:lpstr>
      <vt:lpstr>worksheet14line05</vt:lpstr>
      <vt:lpstr>worksheet14line06</vt:lpstr>
      <vt:lpstr>worksheet14line07</vt:lpstr>
      <vt:lpstr>worksheet14line08</vt:lpstr>
      <vt:lpstr>worksheet14line09</vt:lpstr>
      <vt:lpstr>worksheet14line10</vt:lpstr>
      <vt:lpstr>worksheet14line11</vt:lpstr>
      <vt:lpstr>worksheet14line12</vt:lpstr>
      <vt:lpstr>worksheet14line13</vt:lpstr>
      <vt:lpstr>worksheet14line14</vt:lpstr>
      <vt:lpstr>worksheet14line2a</vt:lpstr>
      <vt:lpstr>worksheet14line2b</vt:lpstr>
      <vt:lpstr>worksheet14line2c</vt:lpstr>
      <vt:lpstr>worksheet15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Siebert</dc:creator>
  <cp:lastModifiedBy>Roger Siebert</cp:lastModifiedBy>
  <cp:lastPrinted>2024-05-10T19:45:14Z</cp:lastPrinted>
  <dcterms:created xsi:type="dcterms:W3CDTF">2018-06-08T15:52:29Z</dcterms:created>
  <dcterms:modified xsi:type="dcterms:W3CDTF">2026-05-14T18:30:06Z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control idQ="mso:WebGoBack" imageMso="ViewGoBack" visible="true"/>
        <mso:control idQ="mso:WebGoForward" imageMso="ViewGoForward" visible="true"/>
        <mso:separator idQ="doc:sep2" visible="true"/>
      </mso:documentControls>
    </mso:qat>
  </mso:ribbon>
</mso:customUI>
</file>